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9200" windowHeight="8010" tabRatio="786"/>
  </bookViews>
  <sheets>
    <sheet name="Help" sheetId="11" r:id="rId1"/>
    <sheet name="DA For 50 Emp Withour Sur.Arear" sheetId="10" r:id="rId2"/>
    <sheet name="DA For 50 Emp With Sur.Arear" sheetId="9" r:id="rId3"/>
    <sheet name="Surender Arear" sheetId="4" r:id="rId4"/>
    <sheet name="Surender Arear For Ret.Emp." sheetId="13" r:id="rId5"/>
    <sheet name="DA Arear For Leave Encashment" sheetId="14" r:id="rId6"/>
  </sheets>
  <definedNames>
    <definedName name="_xlnm._FilterDatabase" localSheetId="5" hidden="1">'DA Arear For Leave Encashment'!$C$5:$F$17</definedName>
    <definedName name="_xlnm._FilterDatabase" localSheetId="2" hidden="1">'DA For 50 Emp With Sur.Arear'!$C$5:$F$266</definedName>
    <definedName name="_xlnm._FilterDatabase" localSheetId="1" hidden="1">'DA For 50 Emp Withour Sur.Arear'!$C$5:$F$216</definedName>
    <definedName name="_xlnm._FilterDatabase" localSheetId="3" hidden="1">'Surender Arear'!$C$5:$F$26</definedName>
    <definedName name="_xlnm._FilterDatabase" localSheetId="4" hidden="1">'Surender Arear For Ret.Emp.'!$C$5:$F$17</definedName>
    <definedName name="_xlnm.Print_Area" localSheetId="5">'DA Arear For Leave Encashment'!$C$2:$W$17</definedName>
    <definedName name="_xlnm.Print_Area" localSheetId="2">'DA For 50 Emp With Sur.Arear'!$C$2:$X$266</definedName>
    <definedName name="_xlnm.Print_Area" localSheetId="1">'DA For 50 Emp Withour Sur.Arear'!$C$2:$X$216</definedName>
    <definedName name="_xlnm.Print_Area" localSheetId="0">Help!#REF!,Help!#REF!</definedName>
    <definedName name="_xlnm.Print_Area" localSheetId="3">'Surender Arear'!$C$2:$W$26</definedName>
    <definedName name="_xlnm.Print_Area" localSheetId="4">'Surender Arear For Ret.Emp.'!$C$2:$W$17</definedName>
    <definedName name="_xlnm.Print_Titles" localSheetId="5">'DA Arear For Leave Encashment'!$5:$7</definedName>
    <definedName name="_xlnm.Print_Titles" localSheetId="2">'DA For 50 Emp With Sur.Arear'!$5:$7</definedName>
    <definedName name="_xlnm.Print_Titles" localSheetId="1">'DA For 50 Emp Withour Sur.Arear'!$5:$7</definedName>
    <definedName name="_xlnm.Print_Titles" localSheetId="3">'Surender Arear'!$5:$7</definedName>
    <definedName name="_xlnm.Print_Titles" localSheetId="4">'Surender Arear For Ret.Emp.'!$5:$7</definedName>
  </definedNames>
  <calcPr calcId="124519"/>
</workbook>
</file>

<file path=xl/calcChain.xml><?xml version="1.0" encoding="utf-8"?>
<calcChain xmlns="http://schemas.openxmlformats.org/spreadsheetml/2006/main">
  <c r="J8" i="14"/>
  <c r="S9"/>
  <c r="N15" s="1"/>
  <c r="T8"/>
  <c r="T9" s="1"/>
  <c r="N16" s="1"/>
  <c r="A8"/>
  <c r="J9" l="1"/>
  <c r="K8" a="1"/>
  <c r="K8" s="1"/>
  <c r="L8" s="1" a="1"/>
  <c r="L8" s="1"/>
  <c r="L9" s="1"/>
  <c r="M8" a="1"/>
  <c r="M8" s="1"/>
  <c r="M9" l="1"/>
  <c r="N8" a="1"/>
  <c r="N8" s="1"/>
  <c r="N9" s="1"/>
  <c r="P8" a="1"/>
  <c r="P8" s="1"/>
  <c r="K9"/>
  <c r="P9" l="1"/>
  <c r="N12" s="1"/>
  <c r="Q8" a="1"/>
  <c r="Q8" s="1"/>
  <c r="Q9" s="1"/>
  <c r="N13" s="1"/>
  <c r="O8" a="1"/>
  <c r="O8" s="1"/>
  <c r="O9" s="1"/>
  <c r="R8" l="1" a="1"/>
  <c r="R8" s="1"/>
  <c r="U8" l="1" a="1"/>
  <c r="U8" s="1"/>
  <c r="U9" s="1"/>
  <c r="R9"/>
  <c r="N14" s="1"/>
  <c r="N17" s="1"/>
  <c r="S9" i="4" l="1"/>
  <c r="I256" i="9"/>
  <c r="I255"/>
  <c r="I254"/>
  <c r="I253"/>
  <c r="I251"/>
  <c r="I250"/>
  <c r="I249"/>
  <c r="I248"/>
  <c r="I246"/>
  <c r="I245"/>
  <c r="I244"/>
  <c r="I243"/>
  <c r="I241"/>
  <c r="I240"/>
  <c r="I239"/>
  <c r="I238"/>
  <c r="I236"/>
  <c r="I235"/>
  <c r="I234"/>
  <c r="I233"/>
  <c r="I231"/>
  <c r="I230"/>
  <c r="I229"/>
  <c r="I228"/>
  <c r="I226"/>
  <c r="I225"/>
  <c r="I224"/>
  <c r="I223"/>
  <c r="I221"/>
  <c r="I220"/>
  <c r="I219"/>
  <c r="I218"/>
  <c r="I216"/>
  <c r="I215"/>
  <c r="I214"/>
  <c r="I213"/>
  <c r="I211"/>
  <c r="I210"/>
  <c r="I209"/>
  <c r="I208"/>
  <c r="I206"/>
  <c r="I205"/>
  <c r="I204"/>
  <c r="I203"/>
  <c r="I201"/>
  <c r="I200"/>
  <c r="I199"/>
  <c r="I198"/>
  <c r="I196"/>
  <c r="I195"/>
  <c r="I194"/>
  <c r="I193"/>
  <c r="I191"/>
  <c r="I190"/>
  <c r="I189"/>
  <c r="I188"/>
  <c r="I186"/>
  <c r="I185"/>
  <c r="I184"/>
  <c r="I183"/>
  <c r="I181"/>
  <c r="I180"/>
  <c r="I179"/>
  <c r="I178"/>
  <c r="I176"/>
  <c r="I175"/>
  <c r="I174"/>
  <c r="I173"/>
  <c r="I171"/>
  <c r="I170"/>
  <c r="I169"/>
  <c r="I168"/>
  <c r="I166"/>
  <c r="I165"/>
  <c r="I164"/>
  <c r="I163"/>
  <c r="I161"/>
  <c r="I160"/>
  <c r="I159"/>
  <c r="I158"/>
  <c r="I156"/>
  <c r="I155"/>
  <c r="I154"/>
  <c r="I153"/>
  <c r="I151"/>
  <c r="I150"/>
  <c r="I149"/>
  <c r="I148"/>
  <c r="I146"/>
  <c r="I145"/>
  <c r="I144"/>
  <c r="I143"/>
  <c r="I141"/>
  <c r="I140"/>
  <c r="I139"/>
  <c r="I138"/>
  <c r="I136"/>
  <c r="I135"/>
  <c r="I134"/>
  <c r="I133"/>
  <c r="I131"/>
  <c r="I130"/>
  <c r="I129"/>
  <c r="I128"/>
  <c r="I126"/>
  <c r="I125"/>
  <c r="I124"/>
  <c r="I123"/>
  <c r="I121"/>
  <c r="I120"/>
  <c r="I119"/>
  <c r="I118"/>
  <c r="I116"/>
  <c r="I115"/>
  <c r="I114"/>
  <c r="I113"/>
  <c r="I111"/>
  <c r="I110"/>
  <c r="I109"/>
  <c r="I108"/>
  <c r="I106"/>
  <c r="I105"/>
  <c r="I104"/>
  <c r="I103"/>
  <c r="I101"/>
  <c r="I100"/>
  <c r="I99"/>
  <c r="I98"/>
  <c r="I96"/>
  <c r="I95"/>
  <c r="I94"/>
  <c r="I93"/>
  <c r="I91"/>
  <c r="I90"/>
  <c r="I89"/>
  <c r="I88"/>
  <c r="I86"/>
  <c r="I85"/>
  <c r="I84"/>
  <c r="I83"/>
  <c r="I81"/>
  <c r="I80"/>
  <c r="I79"/>
  <c r="I78"/>
  <c r="I76"/>
  <c r="I75"/>
  <c r="I74"/>
  <c r="I73"/>
  <c r="I71"/>
  <c r="I70"/>
  <c r="I69"/>
  <c r="I68"/>
  <c r="I66"/>
  <c r="I65"/>
  <c r="I64"/>
  <c r="I63"/>
  <c r="I61"/>
  <c r="I60"/>
  <c r="I59"/>
  <c r="I58"/>
  <c r="I56"/>
  <c r="I55"/>
  <c r="I54"/>
  <c r="I53"/>
  <c r="I51"/>
  <c r="I50"/>
  <c r="I49"/>
  <c r="I48"/>
  <c r="I46"/>
  <c r="I45"/>
  <c r="I44"/>
  <c r="I43"/>
  <c r="I41"/>
  <c r="I40"/>
  <c r="I39"/>
  <c r="I38"/>
  <c r="I36"/>
  <c r="I35"/>
  <c r="I34"/>
  <c r="I33"/>
  <c r="I31"/>
  <c r="I30"/>
  <c r="I29"/>
  <c r="I28"/>
  <c r="I26"/>
  <c r="I25"/>
  <c r="I24"/>
  <c r="I23"/>
  <c r="I21"/>
  <c r="I20"/>
  <c r="I19"/>
  <c r="I18"/>
  <c r="I16"/>
  <c r="I15"/>
  <c r="I14"/>
  <c r="I13"/>
  <c r="I11"/>
  <c r="I10"/>
  <c r="I9"/>
  <c r="I8"/>
  <c r="A8" i="10"/>
  <c r="I207"/>
  <c r="I206"/>
  <c r="I205"/>
  <c r="I204"/>
  <c r="I203"/>
  <c r="I202"/>
  <c r="I201"/>
  <c r="I200"/>
  <c r="I199"/>
  <c r="I198"/>
  <c r="I197"/>
  <c r="I196"/>
  <c r="I195"/>
  <c r="I194"/>
  <c r="I193"/>
  <c r="I192"/>
  <c r="I191"/>
  <c r="I190"/>
  <c r="I189"/>
  <c r="I188"/>
  <c r="I187"/>
  <c r="I186"/>
  <c r="I185"/>
  <c r="I184"/>
  <c r="I183"/>
  <c r="I182"/>
  <c r="I181"/>
  <c r="I180"/>
  <c r="I179"/>
  <c r="I178"/>
  <c r="I177"/>
  <c r="I176"/>
  <c r="I175"/>
  <c r="I174"/>
  <c r="I173"/>
  <c r="I172"/>
  <c r="I171"/>
  <c r="I170"/>
  <c r="I169"/>
  <c r="I168"/>
  <c r="I167"/>
  <c r="I166"/>
  <c r="I165"/>
  <c r="I164"/>
  <c r="I163"/>
  <c r="I162"/>
  <c r="I161"/>
  <c r="I160"/>
  <c r="I159"/>
  <c r="I158"/>
  <c r="I157"/>
  <c r="I156"/>
  <c r="I155"/>
  <c r="I154"/>
  <c r="I153"/>
  <c r="I152"/>
  <c r="I151"/>
  <c r="I150"/>
  <c r="I149"/>
  <c r="I148"/>
  <c r="I147"/>
  <c r="I146"/>
  <c r="I145"/>
  <c r="I144"/>
  <c r="I143"/>
  <c r="I142"/>
  <c r="I141"/>
  <c r="I140"/>
  <c r="I139"/>
  <c r="I138"/>
  <c r="I137"/>
  <c r="I136"/>
  <c r="I135"/>
  <c r="I134"/>
  <c r="I133"/>
  <c r="I132"/>
  <c r="I131"/>
  <c r="I130"/>
  <c r="I129"/>
  <c r="I128"/>
  <c r="I127"/>
  <c r="I126"/>
  <c r="I125"/>
  <c r="I124"/>
  <c r="I123"/>
  <c r="I122"/>
  <c r="I121"/>
  <c r="I120"/>
  <c r="I119"/>
  <c r="I118"/>
  <c r="I117"/>
  <c r="I116"/>
  <c r="I115"/>
  <c r="I114"/>
  <c r="I113"/>
  <c r="I112"/>
  <c r="I111"/>
  <c r="I110"/>
  <c r="I109"/>
  <c r="I108"/>
  <c r="I107"/>
  <c r="I106"/>
  <c r="I105"/>
  <c r="I104"/>
  <c r="I103"/>
  <c r="I102"/>
  <c r="I101"/>
  <c r="I100"/>
  <c r="I99"/>
  <c r="I98"/>
  <c r="I97"/>
  <c r="I96"/>
  <c r="I95"/>
  <c r="I94"/>
  <c r="I93"/>
  <c r="I92"/>
  <c r="I91"/>
  <c r="I90"/>
  <c r="I89"/>
  <c r="I88"/>
  <c r="I87"/>
  <c r="I86"/>
  <c r="I85"/>
  <c r="I84"/>
  <c r="I83"/>
  <c r="I82"/>
  <c r="I81"/>
  <c r="I80"/>
  <c r="I79"/>
  <c r="I78"/>
  <c r="I77"/>
  <c r="I76"/>
  <c r="I75"/>
  <c r="I74"/>
  <c r="I73"/>
  <c r="I72"/>
  <c r="I71"/>
  <c r="I70"/>
  <c r="I69"/>
  <c r="I68"/>
  <c r="I67"/>
  <c r="I66"/>
  <c r="I65"/>
  <c r="I64"/>
  <c r="I63"/>
  <c r="I62"/>
  <c r="I61"/>
  <c r="I60"/>
  <c r="I59"/>
  <c r="I58"/>
  <c r="I57"/>
  <c r="I56"/>
  <c r="I55"/>
  <c r="I54"/>
  <c r="I53"/>
  <c r="I52"/>
  <c r="I51"/>
  <c r="I50"/>
  <c r="I49"/>
  <c r="I48"/>
  <c r="I47"/>
  <c r="I46"/>
  <c r="I45"/>
  <c r="I44"/>
  <c r="I43"/>
  <c r="I42"/>
  <c r="I41"/>
  <c r="I40"/>
  <c r="I39"/>
  <c r="I38"/>
  <c r="I37"/>
  <c r="I36"/>
  <c r="I35"/>
  <c r="I34"/>
  <c r="I33"/>
  <c r="I32"/>
  <c r="I31"/>
  <c r="I30"/>
  <c r="I29"/>
  <c r="I28"/>
  <c r="I27"/>
  <c r="I26"/>
  <c r="I25"/>
  <c r="I24"/>
  <c r="I23"/>
  <c r="I22"/>
  <c r="I21"/>
  <c r="I20"/>
  <c r="I15"/>
  <c r="I14"/>
  <c r="I13"/>
  <c r="I12"/>
  <c r="I11"/>
  <c r="I10"/>
  <c r="I9"/>
  <c r="I8"/>
  <c r="J8" i="13"/>
  <c r="M8" s="1" a="1"/>
  <c r="M8" s="1"/>
  <c r="A8"/>
  <c r="J9" l="1"/>
  <c r="O8" a="1"/>
  <c r="N8" a="1"/>
  <c r="N8" s="1"/>
  <c r="P8" a="1"/>
  <c r="P8" s="1"/>
  <c r="M9"/>
  <c r="K8" a="1"/>
  <c r="K8" s="1"/>
  <c r="L8" s="1" a="1"/>
  <c r="L8" s="1"/>
  <c r="O8" l="1"/>
  <c r="K9"/>
  <c r="L9"/>
  <c r="Q8" a="1"/>
  <c r="Q8" s="1"/>
  <c r="R8" s="1" a="1"/>
  <c r="P9"/>
  <c r="O9" l="1"/>
  <c r="N9"/>
  <c r="R8"/>
  <c r="N12"/>
  <c r="R9" l="1"/>
  <c r="N14" s="1"/>
  <c r="Q9"/>
  <c r="N13" s="1"/>
  <c r="T8"/>
  <c r="U8" l="1" a="1"/>
  <c r="U8" s="1"/>
  <c r="S9" l="1"/>
  <c r="N15" s="1"/>
  <c r="G237" i="9"/>
  <c r="G217"/>
  <c r="G157"/>
  <c r="G97"/>
  <c r="G77"/>
  <c r="G57"/>
  <c r="V257" a="1"/>
  <c r="V257" s="1"/>
  <c r="U257" a="1"/>
  <c r="U257" s="1"/>
  <c r="T257" a="1"/>
  <c r="T257" s="1"/>
  <c r="S257" a="1"/>
  <c r="S257" s="1"/>
  <c r="R257" a="1"/>
  <c r="R257" s="1"/>
  <c r="Q257" a="1"/>
  <c r="Q257" s="1"/>
  <c r="P257" a="1"/>
  <c r="P257" s="1"/>
  <c r="O257" a="1"/>
  <c r="O257" s="1"/>
  <c r="N257" a="1"/>
  <c r="N257" s="1"/>
  <c r="M257" a="1"/>
  <c r="M257" s="1"/>
  <c r="L257" a="1"/>
  <c r="L257" s="1"/>
  <c r="K257" a="1"/>
  <c r="K257" s="1"/>
  <c r="J257" a="1"/>
  <c r="J257" s="1"/>
  <c r="A257" s="1"/>
  <c r="G257" s="1"/>
  <c r="S256"/>
  <c r="J256"/>
  <c r="A256" s="1"/>
  <c r="S255"/>
  <c r="J255"/>
  <c r="K255" s="1" a="1"/>
  <c r="K255" s="1"/>
  <c r="S254"/>
  <c r="M254" a="1"/>
  <c r="M254" s="1"/>
  <c r="J254"/>
  <c r="A254" s="1"/>
  <c r="S253"/>
  <c r="M253" a="1"/>
  <c r="M253" s="1"/>
  <c r="K253" a="1"/>
  <c r="K253" s="1"/>
  <c r="A253"/>
  <c r="S252" a="1"/>
  <c r="S252" s="1"/>
  <c r="S251"/>
  <c r="K251" a="1"/>
  <c r="K251" s="1"/>
  <c r="J251"/>
  <c r="M251" s="1" a="1"/>
  <c r="M251" s="1"/>
  <c r="A251"/>
  <c r="S250"/>
  <c r="K250" a="1"/>
  <c r="K250" s="1"/>
  <c r="J250"/>
  <c r="A250" s="1"/>
  <c r="S249"/>
  <c r="J249"/>
  <c r="M249" s="1" a="1"/>
  <c r="M249" s="1"/>
  <c r="N249" s="1" a="1"/>
  <c r="N249" s="1"/>
  <c r="A249"/>
  <c r="S248"/>
  <c r="M248" a="1"/>
  <c r="M248" s="1"/>
  <c r="N248" s="1" a="1"/>
  <c r="N248" s="1"/>
  <c r="K248" a="1"/>
  <c r="K248" s="1"/>
  <c r="L248" s="1" a="1"/>
  <c r="L248" s="1"/>
  <c r="A248"/>
  <c r="V247" a="1"/>
  <c r="V247" s="1"/>
  <c r="U247" a="1"/>
  <c r="U247" s="1"/>
  <c r="T247" a="1"/>
  <c r="T247" s="1"/>
  <c r="S247" a="1"/>
  <c r="S247" s="1"/>
  <c r="R247" a="1"/>
  <c r="R247" s="1"/>
  <c r="Q247" a="1"/>
  <c r="Q247" s="1"/>
  <c r="P247" a="1"/>
  <c r="P247" s="1"/>
  <c r="O247" a="1"/>
  <c r="O247" s="1"/>
  <c r="N247" a="1"/>
  <c r="N247" s="1"/>
  <c r="M247" a="1"/>
  <c r="M247" s="1"/>
  <c r="L247" a="1"/>
  <c r="L247" s="1"/>
  <c r="K247" a="1"/>
  <c r="K247" s="1"/>
  <c r="J247" a="1"/>
  <c r="J247" s="1"/>
  <c r="A247" s="1"/>
  <c r="G247" s="1"/>
  <c r="S246"/>
  <c r="M246" a="1"/>
  <c r="M246" s="1"/>
  <c r="N246" s="1" a="1"/>
  <c r="N246" s="1"/>
  <c r="O246" s="1" a="1"/>
  <c r="O246" s="1"/>
  <c r="K246" a="1"/>
  <c r="K246" s="1"/>
  <c r="J246"/>
  <c r="A246" s="1"/>
  <c r="S245"/>
  <c r="J245"/>
  <c r="M245" s="1" a="1"/>
  <c r="M245" s="1"/>
  <c r="A245"/>
  <c r="S244"/>
  <c r="J244"/>
  <c r="A244" s="1"/>
  <c r="S243"/>
  <c r="M243" a="1"/>
  <c r="M243" s="1"/>
  <c r="N243" s="1" a="1"/>
  <c r="N243" s="1"/>
  <c r="K243" a="1"/>
  <c r="K243" s="1"/>
  <c r="A243"/>
  <c r="S242" a="1"/>
  <c r="S242" s="1"/>
  <c r="S241"/>
  <c r="J241"/>
  <c r="A241" s="1"/>
  <c r="S240"/>
  <c r="K240" a="1"/>
  <c r="K240" s="1"/>
  <c r="J240"/>
  <c r="M240" s="1" a="1"/>
  <c r="M240" s="1"/>
  <c r="N240" s="1" a="1"/>
  <c r="N240" s="1"/>
  <c r="A240"/>
  <c r="S239"/>
  <c r="J239"/>
  <c r="A239" s="1"/>
  <c r="S238"/>
  <c r="M238" a="1"/>
  <c r="M238" s="1"/>
  <c r="N238" s="1" a="1"/>
  <c r="N238" s="1"/>
  <c r="K238" a="1"/>
  <c r="K238" s="1"/>
  <c r="L238" s="1" a="1"/>
  <c r="L238" s="1"/>
  <c r="A238"/>
  <c r="V237" a="1"/>
  <c r="V237" s="1"/>
  <c r="U237" a="1"/>
  <c r="U237" s="1"/>
  <c r="T237" a="1"/>
  <c r="T237" s="1"/>
  <c r="S237" a="1"/>
  <c r="S237" s="1"/>
  <c r="R237" a="1"/>
  <c r="R237" s="1"/>
  <c r="Q237" a="1"/>
  <c r="Q237" s="1"/>
  <c r="P237" a="1"/>
  <c r="P237" s="1"/>
  <c r="O237" a="1"/>
  <c r="O237" s="1"/>
  <c r="N237" a="1"/>
  <c r="N237" s="1"/>
  <c r="M237" a="1"/>
  <c r="M237" s="1"/>
  <c r="L237" a="1"/>
  <c r="L237" s="1"/>
  <c r="K237" a="1"/>
  <c r="K237" s="1"/>
  <c r="J237" a="1"/>
  <c r="J237" s="1"/>
  <c r="A237" s="1"/>
  <c r="S236"/>
  <c r="M236" a="1"/>
  <c r="M236" s="1"/>
  <c r="N236" s="1" a="1"/>
  <c r="N236" s="1"/>
  <c r="O236" s="1" a="1"/>
  <c r="O236" s="1"/>
  <c r="K236" a="1"/>
  <c r="K236" s="1"/>
  <c r="J236"/>
  <c r="L236" s="1" a="1"/>
  <c r="A236"/>
  <c r="S235"/>
  <c r="K235" a="1"/>
  <c r="K235" s="1"/>
  <c r="L235" s="1" a="1"/>
  <c r="L235" s="1"/>
  <c r="J235"/>
  <c r="A235" s="1"/>
  <c r="S234"/>
  <c r="M234" a="1"/>
  <c r="M234" s="1"/>
  <c r="N234" s="1" a="1"/>
  <c r="N234" s="1"/>
  <c r="J234"/>
  <c r="K234" s="1" a="1"/>
  <c r="K234" s="1"/>
  <c r="Q234" s="1" a="1"/>
  <c r="A234"/>
  <c r="S233"/>
  <c r="M233" a="1"/>
  <c r="M233" s="1"/>
  <c r="N233" s="1" a="1"/>
  <c r="N233" s="1"/>
  <c r="O233" s="1" a="1"/>
  <c r="O233" s="1"/>
  <c r="K233" a="1"/>
  <c r="K233" s="1"/>
  <c r="L233" s="1" a="1"/>
  <c r="L233" s="1"/>
  <c r="A233"/>
  <c r="S232" a="1"/>
  <c r="S232" s="1"/>
  <c r="S231"/>
  <c r="M231" a="1"/>
  <c r="M231" s="1"/>
  <c r="N231" s="1" a="1"/>
  <c r="N231" s="1"/>
  <c r="O231" s="1" a="1"/>
  <c r="O231" s="1"/>
  <c r="K231" a="1"/>
  <c r="K231" s="1"/>
  <c r="J231"/>
  <c r="L231" s="1" a="1"/>
  <c r="L231" s="1"/>
  <c r="A231"/>
  <c r="S230"/>
  <c r="K230" a="1"/>
  <c r="K230" s="1"/>
  <c r="J230"/>
  <c r="M230" s="1" a="1"/>
  <c r="M230" s="1"/>
  <c r="N230" s="1" a="1"/>
  <c r="N230" s="1"/>
  <c r="A230"/>
  <c r="S229"/>
  <c r="J229"/>
  <c r="M229" s="1" a="1"/>
  <c r="M229" s="1"/>
  <c r="A229"/>
  <c r="S228"/>
  <c r="M228" a="1"/>
  <c r="M228" s="1"/>
  <c r="P228" s="1" a="1"/>
  <c r="P228" s="1"/>
  <c r="K228" a="1"/>
  <c r="K228" s="1"/>
  <c r="L228" s="1" a="1"/>
  <c r="L228" s="1"/>
  <c r="A228"/>
  <c r="V227" a="1"/>
  <c r="V227" s="1"/>
  <c r="U227" a="1"/>
  <c r="U227" s="1"/>
  <c r="T227" a="1"/>
  <c r="T227" s="1"/>
  <c r="S227" a="1"/>
  <c r="S227" s="1"/>
  <c r="R227" a="1"/>
  <c r="R227" s="1"/>
  <c r="Q227" a="1"/>
  <c r="Q227" s="1"/>
  <c r="P227" a="1"/>
  <c r="P227" s="1"/>
  <c r="O227" a="1"/>
  <c r="O227" s="1"/>
  <c r="N227" a="1"/>
  <c r="N227" s="1"/>
  <c r="M227" a="1"/>
  <c r="M227" s="1"/>
  <c r="L227" a="1"/>
  <c r="L227" s="1"/>
  <c r="K227" a="1"/>
  <c r="K227" s="1"/>
  <c r="J227" a="1"/>
  <c r="J227" s="1"/>
  <c r="A227" s="1"/>
  <c r="G227" s="1"/>
  <c r="S226"/>
  <c r="K226" a="1"/>
  <c r="K226" s="1"/>
  <c r="J226"/>
  <c r="A226" s="1"/>
  <c r="S225"/>
  <c r="M225" a="1"/>
  <c r="M225" s="1"/>
  <c r="J225"/>
  <c r="A225" s="1"/>
  <c r="S224"/>
  <c r="M224" a="1"/>
  <c r="M224" s="1"/>
  <c r="N224" s="1" a="1"/>
  <c r="N224" s="1"/>
  <c r="O224" s="1" a="1"/>
  <c r="O224" s="1"/>
  <c r="K224" a="1"/>
  <c r="K224" s="1"/>
  <c r="J224"/>
  <c r="A224"/>
  <c r="S223"/>
  <c r="N223" a="1"/>
  <c r="N223" s="1"/>
  <c r="M223" a="1"/>
  <c r="M223" s="1"/>
  <c r="L223" a="1"/>
  <c r="L223" s="1"/>
  <c r="K223" a="1"/>
  <c r="K223" s="1"/>
  <c r="A223"/>
  <c r="S222" a="1"/>
  <c r="S222" s="1"/>
  <c r="S221"/>
  <c r="J221"/>
  <c r="S220"/>
  <c r="M220" a="1"/>
  <c r="M220" s="1"/>
  <c r="N220" s="1" a="1"/>
  <c r="N220" s="1"/>
  <c r="O220" s="1" a="1"/>
  <c r="O220" s="1"/>
  <c r="J220"/>
  <c r="K220" s="1" a="1"/>
  <c r="K220" s="1"/>
  <c r="Q220" s="1" a="1"/>
  <c r="A220"/>
  <c r="S219"/>
  <c r="M219" a="1"/>
  <c r="M219" s="1"/>
  <c r="N219" s="1" a="1"/>
  <c r="N219" s="1"/>
  <c r="K219" a="1"/>
  <c r="K219" s="1"/>
  <c r="L219" s="1" a="1"/>
  <c r="L219" s="1"/>
  <c r="J219"/>
  <c r="A219"/>
  <c r="S218"/>
  <c r="M218" a="1"/>
  <c r="M218" s="1"/>
  <c r="K218" a="1"/>
  <c r="K218" s="1"/>
  <c r="L218" s="1" a="1"/>
  <c r="L218" s="1"/>
  <c r="A218"/>
  <c r="V217" a="1"/>
  <c r="V217" s="1"/>
  <c r="U217" a="1"/>
  <c r="U217" s="1"/>
  <c r="T217" a="1"/>
  <c r="T217" s="1"/>
  <c r="S217" a="1"/>
  <c r="S217" s="1"/>
  <c r="R217" a="1"/>
  <c r="R217" s="1"/>
  <c r="Q217" a="1"/>
  <c r="Q217" s="1"/>
  <c r="P217" a="1"/>
  <c r="P217" s="1"/>
  <c r="O217" a="1"/>
  <c r="O217" s="1"/>
  <c r="N217" a="1"/>
  <c r="N217" s="1"/>
  <c r="M217" a="1"/>
  <c r="M217" s="1"/>
  <c r="L217" a="1"/>
  <c r="L217" s="1"/>
  <c r="K217" a="1"/>
  <c r="K217" s="1"/>
  <c r="J217" a="1"/>
  <c r="J217" s="1"/>
  <c r="A217" s="1"/>
  <c r="S216"/>
  <c r="M216" a="1"/>
  <c r="M216" s="1"/>
  <c r="N216" s="1" a="1"/>
  <c r="N216" s="1"/>
  <c r="O216" s="1" a="1"/>
  <c r="O216" s="1"/>
  <c r="J216"/>
  <c r="K216" s="1" a="1"/>
  <c r="K216" s="1"/>
  <c r="Q216" s="1" a="1"/>
  <c r="A216"/>
  <c r="S215"/>
  <c r="J215"/>
  <c r="K215" s="1" a="1"/>
  <c r="K215" s="1"/>
  <c r="S214"/>
  <c r="M214" a="1"/>
  <c r="M214" s="1"/>
  <c r="J214"/>
  <c r="K214" s="1" a="1"/>
  <c r="K214" s="1"/>
  <c r="A214"/>
  <c r="S213"/>
  <c r="M213" a="1"/>
  <c r="M213" s="1"/>
  <c r="K213" a="1"/>
  <c r="K213" s="1"/>
  <c r="A213"/>
  <c r="S212" a="1"/>
  <c r="S212" s="1"/>
  <c r="S211"/>
  <c r="K211" a="1"/>
  <c r="K211" s="1"/>
  <c r="J211"/>
  <c r="A211" s="1"/>
  <c r="S210"/>
  <c r="K210" a="1"/>
  <c r="K210" s="1"/>
  <c r="J210"/>
  <c r="M210" s="1" a="1"/>
  <c r="M210" s="1"/>
  <c r="S209"/>
  <c r="J209"/>
  <c r="A209" s="1"/>
  <c r="S208"/>
  <c r="P208" a="1"/>
  <c r="P208" s="1"/>
  <c r="M208" a="1"/>
  <c r="M208" s="1"/>
  <c r="N208" s="1" a="1"/>
  <c r="N208" s="1"/>
  <c r="O208" s="1" a="1"/>
  <c r="O208" s="1"/>
  <c r="K208" a="1"/>
  <c r="K208" s="1"/>
  <c r="L208" s="1" a="1"/>
  <c r="L208" s="1"/>
  <c r="A208"/>
  <c r="V207" a="1"/>
  <c r="V207" s="1"/>
  <c r="U207" a="1"/>
  <c r="U207" s="1"/>
  <c r="T207" a="1"/>
  <c r="T207" s="1"/>
  <c r="S207" a="1"/>
  <c r="S207" s="1"/>
  <c r="R207" a="1"/>
  <c r="R207" s="1"/>
  <c r="Q207" a="1"/>
  <c r="Q207" s="1"/>
  <c r="P207" a="1"/>
  <c r="P207" s="1"/>
  <c r="O207" a="1"/>
  <c r="O207" s="1"/>
  <c r="N207" a="1"/>
  <c r="N207" s="1"/>
  <c r="M207" a="1"/>
  <c r="M207" s="1"/>
  <c r="L207" a="1"/>
  <c r="L207" s="1"/>
  <c r="K207" a="1"/>
  <c r="K207" s="1"/>
  <c r="J207" a="1"/>
  <c r="J207" s="1"/>
  <c r="A207" s="1"/>
  <c r="G207" s="1"/>
  <c r="S206"/>
  <c r="P206" a="1"/>
  <c r="P206" s="1"/>
  <c r="M206" a="1"/>
  <c r="M206" s="1"/>
  <c r="N206" s="1" a="1"/>
  <c r="N206" s="1"/>
  <c r="O206" s="1" a="1"/>
  <c r="O206" s="1"/>
  <c r="K206" a="1"/>
  <c r="K206" s="1"/>
  <c r="J206"/>
  <c r="A206" s="1"/>
  <c r="S205"/>
  <c r="J205"/>
  <c r="S204"/>
  <c r="M204" a="1"/>
  <c r="M204" s="1"/>
  <c r="P204" s="1" a="1"/>
  <c r="P204" s="1"/>
  <c r="J204"/>
  <c r="A204" s="1"/>
  <c r="S203"/>
  <c r="M203" a="1"/>
  <c r="M203" s="1"/>
  <c r="N203" s="1" a="1"/>
  <c r="N203" s="1"/>
  <c r="K203" a="1"/>
  <c r="K203" s="1"/>
  <c r="A203"/>
  <c r="S202" a="1"/>
  <c r="S202" s="1"/>
  <c r="S201"/>
  <c r="J201"/>
  <c r="K201" s="1" a="1"/>
  <c r="K201" s="1"/>
  <c r="L201" s="1" a="1"/>
  <c r="L201" s="1"/>
  <c r="S200"/>
  <c r="P200" a="1"/>
  <c r="P200" s="1"/>
  <c r="M200" a="1"/>
  <c r="M200" s="1"/>
  <c r="N200" s="1" a="1"/>
  <c r="N200" s="1"/>
  <c r="O200" s="1" a="1"/>
  <c r="O200" s="1"/>
  <c r="K200" a="1"/>
  <c r="K200" s="1"/>
  <c r="J200"/>
  <c r="A200" s="1"/>
  <c r="S199"/>
  <c r="J199"/>
  <c r="S198"/>
  <c r="M198" a="1"/>
  <c r="M198" s="1"/>
  <c r="P198" s="1" a="1"/>
  <c r="P198" s="1"/>
  <c r="K198" a="1"/>
  <c r="K198" s="1"/>
  <c r="L198" s="1" a="1"/>
  <c r="L198" s="1"/>
  <c r="A198"/>
  <c r="V197" a="1"/>
  <c r="V197" s="1"/>
  <c r="U197" a="1"/>
  <c r="U197" s="1"/>
  <c r="T197" a="1"/>
  <c r="T197" s="1"/>
  <c r="S197" a="1"/>
  <c r="S197" s="1"/>
  <c r="R197" a="1"/>
  <c r="R197" s="1"/>
  <c r="Q197" a="1"/>
  <c r="Q197" s="1"/>
  <c r="P197" a="1"/>
  <c r="P197" s="1"/>
  <c r="O197" a="1"/>
  <c r="O197" s="1"/>
  <c r="N197" a="1"/>
  <c r="N197" s="1"/>
  <c r="M197" a="1"/>
  <c r="M197" s="1"/>
  <c r="L197" a="1"/>
  <c r="L197" s="1"/>
  <c r="K197" a="1"/>
  <c r="K197" s="1"/>
  <c r="J197" a="1"/>
  <c r="J197" s="1"/>
  <c r="A197" s="1"/>
  <c r="G197" s="1"/>
  <c r="S196"/>
  <c r="M196" a="1"/>
  <c r="M196" s="1"/>
  <c r="N196" s="1" a="1"/>
  <c r="N196" s="1"/>
  <c r="K196" a="1"/>
  <c r="K196" s="1"/>
  <c r="J196"/>
  <c r="A196"/>
  <c r="S195"/>
  <c r="J195"/>
  <c r="S194"/>
  <c r="M194" a="1"/>
  <c r="M194" s="1"/>
  <c r="P194" s="1" a="1"/>
  <c r="P194" s="1"/>
  <c r="J194"/>
  <c r="K194" s="1" a="1"/>
  <c r="K194" s="1"/>
  <c r="L194" s="1" a="1"/>
  <c r="L194" s="1"/>
  <c r="A194"/>
  <c r="S193"/>
  <c r="M193" a="1"/>
  <c r="M193" s="1"/>
  <c r="N193" s="1" a="1"/>
  <c r="N193" s="1"/>
  <c r="K193" a="1"/>
  <c r="K193" s="1"/>
  <c r="L193" s="1" a="1"/>
  <c r="L193" s="1"/>
  <c r="A193"/>
  <c r="S192" a="1"/>
  <c r="S192" s="1"/>
  <c r="S191"/>
  <c r="M191" a="1"/>
  <c r="M191" s="1"/>
  <c r="N191" s="1" a="1"/>
  <c r="N191" s="1"/>
  <c r="O191" s="1" a="1"/>
  <c r="O191" s="1"/>
  <c r="K191" a="1"/>
  <c r="K191" s="1"/>
  <c r="L191" s="1" a="1"/>
  <c r="L191" s="1"/>
  <c r="J191"/>
  <c r="A191" s="1"/>
  <c r="S190"/>
  <c r="J190"/>
  <c r="M190" s="1" a="1"/>
  <c r="M190" s="1"/>
  <c r="A190"/>
  <c r="S189"/>
  <c r="J189"/>
  <c r="K189" s="1" a="1"/>
  <c r="K189" s="1"/>
  <c r="S188"/>
  <c r="P188" a="1"/>
  <c r="P188" s="1"/>
  <c r="M188" a="1"/>
  <c r="M188" s="1"/>
  <c r="N188" s="1" a="1"/>
  <c r="N188" s="1"/>
  <c r="K188" a="1"/>
  <c r="K188" s="1"/>
  <c r="L188" s="1" a="1"/>
  <c r="L188" s="1"/>
  <c r="A188"/>
  <c r="V187" a="1"/>
  <c r="V187" s="1"/>
  <c r="U187" a="1"/>
  <c r="U187" s="1"/>
  <c r="T187" a="1"/>
  <c r="T187" s="1"/>
  <c r="S187" a="1"/>
  <c r="S187" s="1"/>
  <c r="R187" a="1"/>
  <c r="R187" s="1"/>
  <c r="Q187" a="1"/>
  <c r="Q187" s="1"/>
  <c r="P187" a="1"/>
  <c r="P187" s="1"/>
  <c r="O187" a="1"/>
  <c r="O187" s="1"/>
  <c r="N187" a="1"/>
  <c r="N187" s="1"/>
  <c r="M187" a="1"/>
  <c r="M187" s="1"/>
  <c r="L187" a="1"/>
  <c r="L187" s="1"/>
  <c r="K187" a="1"/>
  <c r="K187" s="1"/>
  <c r="J187" a="1"/>
  <c r="J187" s="1"/>
  <c r="A187" s="1"/>
  <c r="G187" s="1"/>
  <c r="S186"/>
  <c r="J186"/>
  <c r="A186" s="1"/>
  <c r="S185"/>
  <c r="J185"/>
  <c r="M185" s="1" a="1"/>
  <c r="M185" s="1"/>
  <c r="S184"/>
  <c r="J184"/>
  <c r="A184" s="1"/>
  <c r="S183"/>
  <c r="M183" a="1"/>
  <c r="M183" s="1"/>
  <c r="K183" a="1"/>
  <c r="K183" s="1"/>
  <c r="A183"/>
  <c r="S182" a="1"/>
  <c r="S182" s="1"/>
  <c r="S181"/>
  <c r="J181"/>
  <c r="M181" s="1" a="1"/>
  <c r="M181" s="1"/>
  <c r="S180"/>
  <c r="J180"/>
  <c r="A180" s="1"/>
  <c r="S179"/>
  <c r="J179"/>
  <c r="M179" s="1" a="1"/>
  <c r="M179" s="1"/>
  <c r="A179"/>
  <c r="S178"/>
  <c r="M178"/>
  <c r="P178" s="1" a="1"/>
  <c r="P178" s="1"/>
  <c r="M178" a="1"/>
  <c r="K178"/>
  <c r="L178" s="1" a="1"/>
  <c r="L178" s="1"/>
  <c r="K178" a="1"/>
  <c r="A178"/>
  <c r="V177" a="1"/>
  <c r="V177" s="1"/>
  <c r="U177" a="1"/>
  <c r="U177" s="1"/>
  <c r="T177" a="1"/>
  <c r="T177" s="1"/>
  <c r="S177" a="1"/>
  <c r="S177" s="1"/>
  <c r="R177" a="1"/>
  <c r="R177" s="1"/>
  <c r="Q177" a="1"/>
  <c r="Q177" s="1"/>
  <c r="P177" a="1"/>
  <c r="P177" s="1"/>
  <c r="O177" a="1"/>
  <c r="O177" s="1"/>
  <c r="N177" a="1"/>
  <c r="N177" s="1"/>
  <c r="M177" a="1"/>
  <c r="M177" s="1"/>
  <c r="L177" a="1"/>
  <c r="L177" s="1"/>
  <c r="K177" a="1"/>
  <c r="K177" s="1"/>
  <c r="J177" a="1"/>
  <c r="J177" s="1"/>
  <c r="A177" s="1"/>
  <c r="G177" s="1"/>
  <c r="S176"/>
  <c r="M176" a="1"/>
  <c r="M176" s="1"/>
  <c r="J176"/>
  <c r="A176" s="1"/>
  <c r="S175"/>
  <c r="M175" a="1"/>
  <c r="M175" s="1"/>
  <c r="J175"/>
  <c r="K175" s="1" a="1"/>
  <c r="K175" s="1"/>
  <c r="A175"/>
  <c r="S174"/>
  <c r="J174"/>
  <c r="A174" s="1"/>
  <c r="S173"/>
  <c r="M173" a="1"/>
  <c r="M173" s="1"/>
  <c r="K173" a="1"/>
  <c r="K173" s="1"/>
  <c r="A173"/>
  <c r="S172" a="1"/>
  <c r="S172" s="1"/>
  <c r="S171"/>
  <c r="K171" a="1"/>
  <c r="K171" s="1"/>
  <c r="J171"/>
  <c r="M171" s="1" a="1"/>
  <c r="M171" s="1"/>
  <c r="S170"/>
  <c r="M170" a="1"/>
  <c r="M170" s="1"/>
  <c r="K170" a="1"/>
  <c r="K170" s="1"/>
  <c r="J170"/>
  <c r="A170" s="1"/>
  <c r="S169"/>
  <c r="K169" a="1"/>
  <c r="K169" s="1"/>
  <c r="J169"/>
  <c r="M169" s="1" a="1"/>
  <c r="M169" s="1"/>
  <c r="S168"/>
  <c r="M168" a="1"/>
  <c r="M168" s="1"/>
  <c r="K168" a="1"/>
  <c r="K168" s="1"/>
  <c r="L168" s="1" a="1"/>
  <c r="L168" s="1"/>
  <c r="A168"/>
  <c r="V167" a="1"/>
  <c r="V167" s="1"/>
  <c r="U167" a="1"/>
  <c r="U167" s="1"/>
  <c r="T167" a="1"/>
  <c r="T167" s="1"/>
  <c r="S167" a="1"/>
  <c r="S167" s="1"/>
  <c r="R167" a="1"/>
  <c r="R167" s="1"/>
  <c r="Q167" a="1"/>
  <c r="Q167" s="1"/>
  <c r="P167" a="1"/>
  <c r="P167" s="1"/>
  <c r="O167" a="1"/>
  <c r="O167" s="1"/>
  <c r="N167" a="1"/>
  <c r="N167" s="1"/>
  <c r="M167" a="1"/>
  <c r="M167" s="1"/>
  <c r="L167" a="1"/>
  <c r="L167" s="1"/>
  <c r="K167" a="1"/>
  <c r="K167" s="1"/>
  <c r="J167" a="1"/>
  <c r="J167" s="1"/>
  <c r="A167" s="1"/>
  <c r="G167" s="1"/>
  <c r="S166"/>
  <c r="J166"/>
  <c r="A166" s="1"/>
  <c r="S165"/>
  <c r="M165" a="1"/>
  <c r="M165" s="1"/>
  <c r="K165" a="1"/>
  <c r="K165" s="1"/>
  <c r="L165" s="1" a="1"/>
  <c r="L165" s="1"/>
  <c r="J165"/>
  <c r="A165"/>
  <c r="S164"/>
  <c r="J164"/>
  <c r="A164" s="1"/>
  <c r="S163"/>
  <c r="M163" a="1"/>
  <c r="M163" s="1"/>
  <c r="N163" s="1" a="1"/>
  <c r="N163" s="1"/>
  <c r="Q163" s="1" a="1"/>
  <c r="K163" a="1"/>
  <c r="K163" s="1"/>
  <c r="L163" s="1" a="1"/>
  <c r="L163" s="1"/>
  <c r="A163"/>
  <c r="S162" a="1"/>
  <c r="S162" s="1"/>
  <c r="S161"/>
  <c r="M161" a="1"/>
  <c r="M161" s="1"/>
  <c r="N161" s="1" a="1"/>
  <c r="N161" s="1"/>
  <c r="O161" s="1" a="1"/>
  <c r="O161" s="1"/>
  <c r="K161" a="1"/>
  <c r="K161" s="1"/>
  <c r="J161"/>
  <c r="A161" s="1"/>
  <c r="S160"/>
  <c r="J160"/>
  <c r="M160" s="1" a="1"/>
  <c r="M160" s="1"/>
  <c r="A160"/>
  <c r="S159"/>
  <c r="J159"/>
  <c r="A159" s="1"/>
  <c r="M162" s="1" a="1"/>
  <c r="M162" s="1"/>
  <c r="S158"/>
  <c r="M158" a="1"/>
  <c r="M158" s="1"/>
  <c r="N158" s="1" a="1"/>
  <c r="N158" s="1"/>
  <c r="O158" s="1" a="1"/>
  <c r="O158" s="1"/>
  <c r="K158" a="1"/>
  <c r="K158" s="1"/>
  <c r="A158"/>
  <c r="V157" a="1"/>
  <c r="V157" s="1"/>
  <c r="U157" a="1"/>
  <c r="U157" s="1"/>
  <c r="T157" a="1"/>
  <c r="T157" s="1"/>
  <c r="S157" a="1"/>
  <c r="S157" s="1"/>
  <c r="R157" a="1"/>
  <c r="R157" s="1"/>
  <c r="Q157" a="1"/>
  <c r="Q157" s="1"/>
  <c r="P157" a="1"/>
  <c r="P157" s="1"/>
  <c r="O157" a="1"/>
  <c r="O157" s="1"/>
  <c r="N157" a="1"/>
  <c r="N157" s="1"/>
  <c r="M157" a="1"/>
  <c r="M157" s="1"/>
  <c r="L157" a="1"/>
  <c r="L157" s="1"/>
  <c r="K157" a="1"/>
  <c r="K157" s="1"/>
  <c r="J157" a="1"/>
  <c r="J157" s="1"/>
  <c r="A157" s="1"/>
  <c r="S156"/>
  <c r="J156"/>
  <c r="A156" s="1"/>
  <c r="S155"/>
  <c r="K155" a="1"/>
  <c r="K155" s="1"/>
  <c r="J155"/>
  <c r="M155" s="1" a="1"/>
  <c r="M155" s="1"/>
  <c r="N155" s="1" a="1"/>
  <c r="N155" s="1"/>
  <c r="A155"/>
  <c r="S154"/>
  <c r="J154"/>
  <c r="A154"/>
  <c r="S153"/>
  <c r="M153" a="1"/>
  <c r="M153" s="1"/>
  <c r="P153" s="1" a="1"/>
  <c r="P153" s="1"/>
  <c r="K153" a="1"/>
  <c r="K153" s="1"/>
  <c r="L153" s="1" a="1"/>
  <c r="L153" s="1"/>
  <c r="A153"/>
  <c r="S152" a="1"/>
  <c r="S152" s="1"/>
  <c r="S151"/>
  <c r="K151" a="1"/>
  <c r="K151" s="1"/>
  <c r="J151"/>
  <c r="A151" s="1"/>
  <c r="S150"/>
  <c r="J150"/>
  <c r="K150" s="1" a="1"/>
  <c r="K150" s="1"/>
  <c r="L150" s="1" a="1"/>
  <c r="L150" s="1"/>
  <c r="S149"/>
  <c r="M149" a="1"/>
  <c r="M149" s="1"/>
  <c r="N149" s="1" a="1"/>
  <c r="N149" s="1"/>
  <c r="K149" a="1"/>
  <c r="K149" s="1"/>
  <c r="L149" s="1" a="1"/>
  <c r="L149" s="1"/>
  <c r="J149"/>
  <c r="A149"/>
  <c r="S148"/>
  <c r="M148" a="1"/>
  <c r="M148" s="1"/>
  <c r="N148" s="1" a="1"/>
  <c r="N148" s="1"/>
  <c r="O148" s="1" a="1"/>
  <c r="O148" s="1"/>
  <c r="K148" a="1"/>
  <c r="K148" s="1"/>
  <c r="A148"/>
  <c r="V147" a="1"/>
  <c r="V147" s="1"/>
  <c r="U147" a="1"/>
  <c r="U147" s="1"/>
  <c r="T147" a="1"/>
  <c r="T147" s="1"/>
  <c r="S147" a="1"/>
  <c r="S147" s="1"/>
  <c r="R147" a="1"/>
  <c r="R147" s="1"/>
  <c r="Q147" a="1"/>
  <c r="Q147" s="1"/>
  <c r="P147" a="1"/>
  <c r="P147" s="1"/>
  <c r="O147" a="1"/>
  <c r="O147" s="1"/>
  <c r="N147" a="1"/>
  <c r="N147" s="1"/>
  <c r="M147" a="1"/>
  <c r="M147" s="1"/>
  <c r="L147" a="1"/>
  <c r="L147" s="1"/>
  <c r="K147" a="1"/>
  <c r="K147" s="1"/>
  <c r="J147" a="1"/>
  <c r="J147" s="1"/>
  <c r="A147" s="1"/>
  <c r="G147" s="1"/>
  <c r="S146"/>
  <c r="J146"/>
  <c r="K146" s="1" a="1"/>
  <c r="K146" s="1"/>
  <c r="L146" s="1" a="1"/>
  <c r="L146" s="1"/>
  <c r="S145"/>
  <c r="M145" a="1"/>
  <c r="M145" s="1"/>
  <c r="P145" s="1" a="1"/>
  <c r="P145" s="1"/>
  <c r="K145" a="1"/>
  <c r="K145" s="1"/>
  <c r="L145" s="1" a="1"/>
  <c r="L145" s="1"/>
  <c r="J145"/>
  <c r="A145"/>
  <c r="S144"/>
  <c r="K144" a="1"/>
  <c r="K144" s="1"/>
  <c r="J144"/>
  <c r="M144" s="1" a="1"/>
  <c r="M144" s="1"/>
  <c r="N144" s="1" a="1"/>
  <c r="N144" s="1"/>
  <c r="O144" s="1" a="1"/>
  <c r="O144" s="1"/>
  <c r="S143"/>
  <c r="N143" a="1"/>
  <c r="N143" s="1"/>
  <c r="Q143" s="1" a="1"/>
  <c r="M143" a="1"/>
  <c r="M143" s="1"/>
  <c r="L143" a="1"/>
  <c r="K143" a="1"/>
  <c r="K143" s="1"/>
  <c r="A143"/>
  <c r="S142" a="1"/>
  <c r="S142" s="1"/>
  <c r="S141"/>
  <c r="J141"/>
  <c r="A141" s="1"/>
  <c r="S140"/>
  <c r="M140" a="1"/>
  <c r="M140" s="1"/>
  <c r="N140" s="1" a="1"/>
  <c r="N140" s="1"/>
  <c r="Q140" s="1" a="1"/>
  <c r="Q140" s="1"/>
  <c r="K140" a="1"/>
  <c r="K140" s="1"/>
  <c r="L140" s="1" a="1"/>
  <c r="L140" s="1"/>
  <c r="J140"/>
  <c r="A140"/>
  <c r="S139"/>
  <c r="K139" a="1"/>
  <c r="K139" s="1"/>
  <c r="L139" s="1" a="1"/>
  <c r="L139" s="1"/>
  <c r="J139"/>
  <c r="M139" s="1" a="1"/>
  <c r="M139" s="1"/>
  <c r="S138"/>
  <c r="N138" a="1"/>
  <c r="N138" s="1"/>
  <c r="O138" s="1" a="1"/>
  <c r="O138" s="1"/>
  <c r="M138" a="1"/>
  <c r="M138" s="1"/>
  <c r="P138" s="1" a="1"/>
  <c r="P138" s="1"/>
  <c r="L138" a="1"/>
  <c r="L138" s="1"/>
  <c r="K138" a="1"/>
  <c r="K138" s="1"/>
  <c r="A138"/>
  <c r="V137" a="1"/>
  <c r="V137" s="1"/>
  <c r="U137" a="1"/>
  <c r="U137" s="1"/>
  <c r="T137" a="1"/>
  <c r="T137" s="1"/>
  <c r="S137" a="1"/>
  <c r="S137" s="1"/>
  <c r="R137" a="1"/>
  <c r="R137" s="1"/>
  <c r="Q137" a="1"/>
  <c r="Q137" s="1"/>
  <c r="P137" a="1"/>
  <c r="P137" s="1"/>
  <c r="O137" a="1"/>
  <c r="O137" s="1"/>
  <c r="N137" a="1"/>
  <c r="N137" s="1"/>
  <c r="M137" a="1"/>
  <c r="M137" s="1"/>
  <c r="L137" a="1"/>
  <c r="L137" s="1"/>
  <c r="K137" a="1"/>
  <c r="K137" s="1"/>
  <c r="J137" a="1"/>
  <c r="J137" s="1"/>
  <c r="A137" s="1"/>
  <c r="G137" s="1"/>
  <c r="S136"/>
  <c r="J136"/>
  <c r="A136" s="1"/>
  <c r="S135"/>
  <c r="J135"/>
  <c r="A135" s="1"/>
  <c r="S134"/>
  <c r="J134"/>
  <c r="M134" s="1" a="1"/>
  <c r="M134" s="1"/>
  <c r="S133"/>
  <c r="M133" a="1"/>
  <c r="M133" s="1"/>
  <c r="P133" s="1" a="1"/>
  <c r="P133" s="1"/>
  <c r="K133" a="1"/>
  <c r="K133" s="1"/>
  <c r="L133" s="1" a="1"/>
  <c r="L133" s="1"/>
  <c r="A133"/>
  <c r="S132" a="1"/>
  <c r="S132" s="1"/>
  <c r="S131"/>
  <c r="J131"/>
  <c r="A131" s="1"/>
  <c r="S130"/>
  <c r="J130"/>
  <c r="M130" s="1" a="1"/>
  <c r="M130" s="1"/>
  <c r="S129"/>
  <c r="J129"/>
  <c r="A129" s="1"/>
  <c r="S128"/>
  <c r="M128" a="1"/>
  <c r="M128" s="1"/>
  <c r="K128" a="1"/>
  <c r="K128" s="1"/>
  <c r="A128"/>
  <c r="V127" a="1"/>
  <c r="V127" s="1"/>
  <c r="U127" a="1"/>
  <c r="U127" s="1"/>
  <c r="T127" a="1"/>
  <c r="T127" s="1"/>
  <c r="S127" a="1"/>
  <c r="S127" s="1"/>
  <c r="R127" a="1"/>
  <c r="R127" s="1"/>
  <c r="Q127" a="1"/>
  <c r="Q127" s="1"/>
  <c r="P127" a="1"/>
  <c r="P127" s="1"/>
  <c r="O127" a="1"/>
  <c r="O127" s="1"/>
  <c r="N127" a="1"/>
  <c r="N127" s="1"/>
  <c r="M127" a="1"/>
  <c r="M127" s="1"/>
  <c r="L127" a="1"/>
  <c r="L127" s="1"/>
  <c r="K127" a="1"/>
  <c r="K127" s="1"/>
  <c r="J127" a="1"/>
  <c r="J127" s="1"/>
  <c r="A127" s="1"/>
  <c r="G127" s="1"/>
  <c r="S126"/>
  <c r="J126"/>
  <c r="M126" s="1" a="1"/>
  <c r="M126" s="1"/>
  <c r="S125"/>
  <c r="J125"/>
  <c r="A125"/>
  <c r="S124"/>
  <c r="J124"/>
  <c r="M124" s="1" a="1"/>
  <c r="M124" s="1"/>
  <c r="S123"/>
  <c r="M123"/>
  <c r="P123" s="1" a="1"/>
  <c r="P123" s="1"/>
  <c r="M123" a="1"/>
  <c r="K123"/>
  <c r="L123" s="1" a="1"/>
  <c r="L123" s="1"/>
  <c r="K123" a="1"/>
  <c r="A123"/>
  <c r="S122" a="1"/>
  <c r="S122" s="1"/>
  <c r="S121"/>
  <c r="K121" a="1"/>
  <c r="K121" s="1"/>
  <c r="J121"/>
  <c r="M121" s="1" a="1"/>
  <c r="M121" s="1"/>
  <c r="A121"/>
  <c r="S120"/>
  <c r="K120" a="1"/>
  <c r="K120" s="1"/>
  <c r="J120"/>
  <c r="A120" s="1"/>
  <c r="S119"/>
  <c r="K119" a="1"/>
  <c r="K119" s="1"/>
  <c r="J119"/>
  <c r="M119" s="1" a="1"/>
  <c r="M119" s="1"/>
  <c r="S118"/>
  <c r="M118" a="1"/>
  <c r="M118" s="1"/>
  <c r="K118" a="1"/>
  <c r="K118" s="1"/>
  <c r="A118"/>
  <c r="V117" a="1"/>
  <c r="V117" s="1"/>
  <c r="U117" a="1"/>
  <c r="U117" s="1"/>
  <c r="T117" a="1"/>
  <c r="T117" s="1"/>
  <c r="S117" a="1"/>
  <c r="S117" s="1"/>
  <c r="R117" a="1"/>
  <c r="R117" s="1"/>
  <c r="Q117" a="1"/>
  <c r="Q117" s="1"/>
  <c r="P117" a="1"/>
  <c r="P117" s="1"/>
  <c r="O117" a="1"/>
  <c r="O117" s="1"/>
  <c r="N117" a="1"/>
  <c r="N117" s="1"/>
  <c r="M117" a="1"/>
  <c r="M117" s="1"/>
  <c r="L117" a="1"/>
  <c r="L117" s="1"/>
  <c r="K117" a="1"/>
  <c r="K117" s="1"/>
  <c r="J117" a="1"/>
  <c r="J117" s="1"/>
  <c r="A117" s="1"/>
  <c r="G117" s="1"/>
  <c r="S116"/>
  <c r="J116"/>
  <c r="A116" s="1"/>
  <c r="S115"/>
  <c r="J115"/>
  <c r="M115" s="1" a="1"/>
  <c r="M115" s="1"/>
  <c r="S114"/>
  <c r="M114" a="1"/>
  <c r="M114" s="1"/>
  <c r="J114"/>
  <c r="K114" s="1" a="1"/>
  <c r="K114" s="1"/>
  <c r="A114"/>
  <c r="S113"/>
  <c r="M113" a="1"/>
  <c r="M113" s="1"/>
  <c r="K113" a="1"/>
  <c r="K113" s="1"/>
  <c r="A113"/>
  <c r="S112" a="1"/>
  <c r="S112" s="1"/>
  <c r="S111"/>
  <c r="K111" a="1"/>
  <c r="K111" s="1"/>
  <c r="L111" s="1" a="1"/>
  <c r="L111" s="1"/>
  <c r="J111"/>
  <c r="A111" s="1"/>
  <c r="S110"/>
  <c r="M110" a="1"/>
  <c r="M110" s="1"/>
  <c r="N110" s="1" a="1"/>
  <c r="N110" s="1"/>
  <c r="J110"/>
  <c r="K110" s="1" a="1"/>
  <c r="K110" s="1"/>
  <c r="Q110" s="1" a="1"/>
  <c r="Q110" s="1"/>
  <c r="A110"/>
  <c r="S109"/>
  <c r="M109" a="1"/>
  <c r="M109" s="1"/>
  <c r="N109" s="1" a="1"/>
  <c r="N109" s="1"/>
  <c r="K109" a="1"/>
  <c r="K109" s="1"/>
  <c r="L109" s="1" a="1"/>
  <c r="L109" s="1"/>
  <c r="J109"/>
  <c r="A109" s="1"/>
  <c r="S108"/>
  <c r="N108" a="1"/>
  <c r="N108" s="1"/>
  <c r="M108" a="1"/>
  <c r="M108" s="1"/>
  <c r="L108" a="1"/>
  <c r="K108" a="1"/>
  <c r="K108" s="1"/>
  <c r="A108"/>
  <c r="V107" a="1"/>
  <c r="V107" s="1"/>
  <c r="U107" a="1"/>
  <c r="U107" s="1"/>
  <c r="T107" a="1"/>
  <c r="T107" s="1"/>
  <c r="S107" a="1"/>
  <c r="S107" s="1"/>
  <c r="R107" a="1"/>
  <c r="R107" s="1"/>
  <c r="Q107" a="1"/>
  <c r="Q107" s="1"/>
  <c r="P107" a="1"/>
  <c r="P107" s="1"/>
  <c r="O107" a="1"/>
  <c r="O107" s="1"/>
  <c r="N107" a="1"/>
  <c r="N107" s="1"/>
  <c r="M107" a="1"/>
  <c r="M107" s="1"/>
  <c r="L107" a="1"/>
  <c r="L107" s="1"/>
  <c r="K107" a="1"/>
  <c r="K107" s="1"/>
  <c r="J107" a="1"/>
  <c r="J107" s="1"/>
  <c r="A107" s="1"/>
  <c r="G107" s="1"/>
  <c r="S106"/>
  <c r="J106"/>
  <c r="A106" s="1"/>
  <c r="S105"/>
  <c r="P105" a="1"/>
  <c r="P105" s="1"/>
  <c r="M105" a="1"/>
  <c r="M105" s="1"/>
  <c r="N105" s="1" a="1"/>
  <c r="N105" s="1"/>
  <c r="Q105" s="1" a="1"/>
  <c r="K105" a="1"/>
  <c r="K105" s="1"/>
  <c r="L105" s="1" a="1"/>
  <c r="L105" s="1"/>
  <c r="J105"/>
  <c r="A105"/>
  <c r="S104"/>
  <c r="K104" a="1"/>
  <c r="K104" s="1"/>
  <c r="J104"/>
  <c r="M104" s="1" a="1"/>
  <c r="M104" s="1"/>
  <c r="N104" s="1" a="1"/>
  <c r="N104" s="1"/>
  <c r="O104" s="1" a="1"/>
  <c r="O104" s="1"/>
  <c r="S103"/>
  <c r="P103" a="1"/>
  <c r="P103" s="1"/>
  <c r="N103" a="1"/>
  <c r="N103" s="1"/>
  <c r="O103" s="1" a="1"/>
  <c r="O103" s="1"/>
  <c r="M103" a="1"/>
  <c r="M103" s="1"/>
  <c r="L103" a="1"/>
  <c r="L103" s="1"/>
  <c r="K103" a="1"/>
  <c r="K103" s="1"/>
  <c r="A103"/>
  <c r="S102" a="1"/>
  <c r="S102" s="1"/>
  <c r="S101"/>
  <c r="M101" a="1"/>
  <c r="M101" s="1"/>
  <c r="K101" a="1"/>
  <c r="K101" s="1"/>
  <c r="J101"/>
  <c r="A101" s="1"/>
  <c r="S100"/>
  <c r="K100" a="1"/>
  <c r="K100" s="1"/>
  <c r="J100"/>
  <c r="M100" s="1" a="1"/>
  <c r="M100" s="1"/>
  <c r="S99"/>
  <c r="M99" a="1"/>
  <c r="M99" s="1"/>
  <c r="K99" a="1"/>
  <c r="K99" s="1"/>
  <c r="J99"/>
  <c r="A99" s="1"/>
  <c r="S98"/>
  <c r="M98" a="1"/>
  <c r="M98" s="1"/>
  <c r="K98" a="1"/>
  <c r="K98" s="1"/>
  <c r="A98"/>
  <c r="V97" a="1"/>
  <c r="V97" s="1"/>
  <c r="U97" a="1"/>
  <c r="U97" s="1"/>
  <c r="T97" a="1"/>
  <c r="T97" s="1"/>
  <c r="S97" a="1"/>
  <c r="S97" s="1"/>
  <c r="R97" a="1"/>
  <c r="R97" s="1"/>
  <c r="Q97" a="1"/>
  <c r="Q97" s="1"/>
  <c r="P97" a="1"/>
  <c r="P97" s="1"/>
  <c r="O97" a="1"/>
  <c r="O97" s="1"/>
  <c r="N97" a="1"/>
  <c r="N97" s="1"/>
  <c r="M97" a="1"/>
  <c r="M97" s="1"/>
  <c r="L97" a="1"/>
  <c r="L97" s="1"/>
  <c r="K97" a="1"/>
  <c r="K97" s="1"/>
  <c r="J97" a="1"/>
  <c r="J97" s="1"/>
  <c r="A97" s="1"/>
  <c r="S96"/>
  <c r="J96"/>
  <c r="A96" s="1"/>
  <c r="S95"/>
  <c r="J95"/>
  <c r="M95" s="1" a="1"/>
  <c r="M95" s="1"/>
  <c r="S94"/>
  <c r="M94" a="1"/>
  <c r="M94" s="1"/>
  <c r="J94"/>
  <c r="A94" s="1"/>
  <c r="S93"/>
  <c r="M93" a="1"/>
  <c r="M93" s="1"/>
  <c r="K93" a="1"/>
  <c r="K93" s="1"/>
  <c r="A93"/>
  <c r="S92" a="1"/>
  <c r="S92" s="1"/>
  <c r="S91"/>
  <c r="K91" a="1"/>
  <c r="K91" s="1"/>
  <c r="J91"/>
  <c r="M91" s="1" a="1"/>
  <c r="M91" s="1"/>
  <c r="S90"/>
  <c r="M90" a="1"/>
  <c r="M90" s="1"/>
  <c r="K90" a="1"/>
  <c r="K90" s="1"/>
  <c r="J90"/>
  <c r="A90" s="1"/>
  <c r="S89"/>
  <c r="K89" a="1"/>
  <c r="K89" s="1"/>
  <c r="J89"/>
  <c r="M89" s="1" a="1"/>
  <c r="M89" s="1"/>
  <c r="A89"/>
  <c r="S88"/>
  <c r="M88" a="1"/>
  <c r="M88" s="1"/>
  <c r="K88" a="1"/>
  <c r="K88" s="1"/>
  <c r="A88"/>
  <c r="V87" a="1"/>
  <c r="V87" s="1"/>
  <c r="U87" a="1"/>
  <c r="U87" s="1"/>
  <c r="T87" a="1"/>
  <c r="T87" s="1"/>
  <c r="S87" a="1"/>
  <c r="S87" s="1"/>
  <c r="R87" a="1"/>
  <c r="R87" s="1"/>
  <c r="Q87" a="1"/>
  <c r="Q87" s="1"/>
  <c r="P87" a="1"/>
  <c r="P87" s="1"/>
  <c r="O87" a="1"/>
  <c r="O87" s="1"/>
  <c r="N87" a="1"/>
  <c r="N87" s="1"/>
  <c r="M87" a="1"/>
  <c r="M87" s="1"/>
  <c r="L87" a="1"/>
  <c r="L87" s="1"/>
  <c r="K87" a="1"/>
  <c r="K87" s="1"/>
  <c r="J87" a="1"/>
  <c r="J87" s="1"/>
  <c r="A87" s="1"/>
  <c r="G87" s="1"/>
  <c r="S86"/>
  <c r="J86"/>
  <c r="A86" s="1"/>
  <c r="S85"/>
  <c r="J85"/>
  <c r="M85" s="1" a="1"/>
  <c r="M85" s="1"/>
  <c r="S84"/>
  <c r="M84" a="1"/>
  <c r="M84" s="1"/>
  <c r="J84"/>
  <c r="K84" s="1" a="1"/>
  <c r="K84" s="1"/>
  <c r="A84"/>
  <c r="S83"/>
  <c r="M83" a="1"/>
  <c r="M83" s="1"/>
  <c r="K83" a="1"/>
  <c r="K83" s="1"/>
  <c r="A83"/>
  <c r="S82" a="1"/>
  <c r="S82" s="1"/>
  <c r="S81"/>
  <c r="K81" a="1"/>
  <c r="K81" s="1"/>
  <c r="J81"/>
  <c r="A81" s="1"/>
  <c r="S80"/>
  <c r="K80" a="1"/>
  <c r="K80" s="1"/>
  <c r="J80"/>
  <c r="M80" s="1" a="1"/>
  <c r="M80" s="1"/>
  <c r="S79"/>
  <c r="M79" a="1"/>
  <c r="M79" s="1"/>
  <c r="K79" a="1"/>
  <c r="K79" s="1"/>
  <c r="J79"/>
  <c r="A79" s="1"/>
  <c r="S78"/>
  <c r="M78" a="1"/>
  <c r="M78" s="1"/>
  <c r="K78" a="1"/>
  <c r="K78" s="1"/>
  <c r="A78"/>
  <c r="V77" a="1"/>
  <c r="V77" s="1"/>
  <c r="U77" a="1"/>
  <c r="U77" s="1"/>
  <c r="T77" a="1"/>
  <c r="T77" s="1"/>
  <c r="S77" a="1"/>
  <c r="S77" s="1"/>
  <c r="R77" a="1"/>
  <c r="R77" s="1"/>
  <c r="Q77" a="1"/>
  <c r="Q77" s="1"/>
  <c r="P77" a="1"/>
  <c r="P77" s="1"/>
  <c r="O77" a="1"/>
  <c r="O77" s="1"/>
  <c r="N77" a="1"/>
  <c r="N77" s="1"/>
  <c r="M77" a="1"/>
  <c r="M77" s="1"/>
  <c r="L77" a="1"/>
  <c r="L77" s="1"/>
  <c r="K77" a="1"/>
  <c r="K77" s="1"/>
  <c r="J77" a="1"/>
  <c r="J77" s="1"/>
  <c r="A77" s="1"/>
  <c r="S76"/>
  <c r="J76"/>
  <c r="A76" s="1"/>
  <c r="S75"/>
  <c r="J75"/>
  <c r="M75" s="1" a="1"/>
  <c r="M75" s="1"/>
  <c r="S74"/>
  <c r="M74" a="1"/>
  <c r="M74" s="1"/>
  <c r="J74"/>
  <c r="K74" s="1" a="1"/>
  <c r="K74" s="1"/>
  <c r="A74"/>
  <c r="S73"/>
  <c r="M73" a="1"/>
  <c r="M73" s="1"/>
  <c r="K73" a="1"/>
  <c r="K73" s="1"/>
  <c r="A73"/>
  <c r="S72" a="1"/>
  <c r="S72" s="1"/>
  <c r="S71"/>
  <c r="K71" a="1"/>
  <c r="K71" s="1"/>
  <c r="J71"/>
  <c r="M71" s="1" a="1"/>
  <c r="M71" s="1"/>
  <c r="S70"/>
  <c r="M70" a="1"/>
  <c r="M70" s="1"/>
  <c r="K70" a="1"/>
  <c r="K70" s="1"/>
  <c r="J70"/>
  <c r="A70" s="1"/>
  <c r="S69"/>
  <c r="K69" a="1"/>
  <c r="K69" s="1"/>
  <c r="J69"/>
  <c r="M69" s="1" a="1"/>
  <c r="M69" s="1"/>
  <c r="A69"/>
  <c r="S68"/>
  <c r="M68" a="1"/>
  <c r="M68" s="1"/>
  <c r="K68" a="1"/>
  <c r="K68" s="1"/>
  <c r="A68"/>
  <c r="V67" a="1"/>
  <c r="V67" s="1"/>
  <c r="U67" a="1"/>
  <c r="U67" s="1"/>
  <c r="T67" a="1"/>
  <c r="T67" s="1"/>
  <c r="S67" a="1"/>
  <c r="S67" s="1"/>
  <c r="R67" a="1"/>
  <c r="R67" s="1"/>
  <c r="Q67" a="1"/>
  <c r="Q67" s="1"/>
  <c r="P67" a="1"/>
  <c r="P67" s="1"/>
  <c r="O67" a="1"/>
  <c r="O67" s="1"/>
  <c r="N67" a="1"/>
  <c r="N67" s="1"/>
  <c r="M67" a="1"/>
  <c r="M67" s="1"/>
  <c r="L67" a="1"/>
  <c r="L67" s="1"/>
  <c r="K67" a="1"/>
  <c r="K67" s="1"/>
  <c r="J67" a="1"/>
  <c r="J67" s="1"/>
  <c r="A67" s="1"/>
  <c r="G67" s="1"/>
  <c r="S66"/>
  <c r="M66" a="1"/>
  <c r="M66" s="1"/>
  <c r="J66"/>
  <c r="A66" s="1"/>
  <c r="S65"/>
  <c r="M65" a="1"/>
  <c r="M65" s="1"/>
  <c r="J65"/>
  <c r="K65" s="1" a="1"/>
  <c r="K65" s="1"/>
  <c r="A65"/>
  <c r="S64"/>
  <c r="J64"/>
  <c r="A64" s="1"/>
  <c r="S63"/>
  <c r="M63" a="1"/>
  <c r="M63" s="1"/>
  <c r="K63" a="1"/>
  <c r="K63" s="1"/>
  <c r="A63"/>
  <c r="S62" a="1"/>
  <c r="S62" s="1"/>
  <c r="S61"/>
  <c r="K61" a="1"/>
  <c r="K61" s="1"/>
  <c r="J61"/>
  <c r="M61" s="1" a="1"/>
  <c r="M61" s="1"/>
  <c r="S60"/>
  <c r="M60" a="1"/>
  <c r="M60" s="1"/>
  <c r="K60" a="1"/>
  <c r="K60" s="1"/>
  <c r="J60"/>
  <c r="A60"/>
  <c r="S59"/>
  <c r="K59" a="1"/>
  <c r="K59" s="1"/>
  <c r="J59"/>
  <c r="M59" s="1" a="1"/>
  <c r="M59" s="1"/>
  <c r="S58"/>
  <c r="M58" a="1"/>
  <c r="M58" s="1"/>
  <c r="K58" a="1"/>
  <c r="K58" s="1"/>
  <c r="A58"/>
  <c r="V57" a="1"/>
  <c r="V57" s="1"/>
  <c r="U57" a="1"/>
  <c r="U57" s="1"/>
  <c r="T57" a="1"/>
  <c r="T57" s="1"/>
  <c r="S57" a="1"/>
  <c r="S57" s="1"/>
  <c r="R57" a="1"/>
  <c r="R57" s="1"/>
  <c r="Q57" a="1"/>
  <c r="Q57" s="1"/>
  <c r="P57" a="1"/>
  <c r="P57" s="1"/>
  <c r="O57" a="1"/>
  <c r="O57" s="1"/>
  <c r="N57" a="1"/>
  <c r="N57" s="1"/>
  <c r="M57" a="1"/>
  <c r="M57" s="1"/>
  <c r="L57" a="1"/>
  <c r="L57" s="1"/>
  <c r="K57" a="1"/>
  <c r="K57" s="1"/>
  <c r="J57" a="1"/>
  <c r="J57" s="1"/>
  <c r="A57" s="1"/>
  <c r="S56"/>
  <c r="J56"/>
  <c r="A56" s="1"/>
  <c r="S55"/>
  <c r="J55"/>
  <c r="M55" s="1" a="1"/>
  <c r="M55" s="1"/>
  <c r="S54"/>
  <c r="M54" a="1"/>
  <c r="M54" s="1"/>
  <c r="J54"/>
  <c r="A54" s="1"/>
  <c r="S53"/>
  <c r="M53" a="1"/>
  <c r="M53" s="1"/>
  <c r="K53" a="1"/>
  <c r="K53" s="1"/>
  <c r="A53"/>
  <c r="S52" a="1"/>
  <c r="S52" s="1"/>
  <c r="S51"/>
  <c r="K51" a="1"/>
  <c r="K51" s="1"/>
  <c r="J51"/>
  <c r="M51" s="1" a="1"/>
  <c r="M51" s="1"/>
  <c r="S50"/>
  <c r="M50" a="1"/>
  <c r="M50" s="1"/>
  <c r="K50" a="1"/>
  <c r="K50" s="1"/>
  <c r="J50"/>
  <c r="A50" s="1"/>
  <c r="S49"/>
  <c r="K49" a="1"/>
  <c r="K49" s="1"/>
  <c r="J49"/>
  <c r="A49" s="1"/>
  <c r="S48"/>
  <c r="M48" a="1"/>
  <c r="M48" s="1"/>
  <c r="K48" a="1"/>
  <c r="K48" s="1"/>
  <c r="A48"/>
  <c r="V47" a="1"/>
  <c r="V47" s="1"/>
  <c r="U47" a="1"/>
  <c r="U47" s="1"/>
  <c r="T47" a="1"/>
  <c r="T47" s="1"/>
  <c r="S47" a="1"/>
  <c r="S47" s="1"/>
  <c r="R47" a="1"/>
  <c r="R47" s="1"/>
  <c r="Q47" a="1"/>
  <c r="Q47" s="1"/>
  <c r="P47" a="1"/>
  <c r="P47" s="1"/>
  <c r="O47" a="1"/>
  <c r="O47" s="1"/>
  <c r="N47" a="1"/>
  <c r="N47" s="1"/>
  <c r="M47" a="1"/>
  <c r="M47" s="1"/>
  <c r="L47" a="1"/>
  <c r="L47" s="1"/>
  <c r="K47" a="1"/>
  <c r="K47" s="1"/>
  <c r="J47" a="1"/>
  <c r="J47" s="1"/>
  <c r="A47" s="1"/>
  <c r="G47" s="1"/>
  <c r="S46"/>
  <c r="M46" a="1"/>
  <c r="M46" s="1"/>
  <c r="J46"/>
  <c r="K46" s="1" a="1"/>
  <c r="K46" s="1"/>
  <c r="A46"/>
  <c r="S45"/>
  <c r="J45"/>
  <c r="A45" s="1"/>
  <c r="S44"/>
  <c r="J44"/>
  <c r="M44" s="1" a="1"/>
  <c r="M44" s="1"/>
  <c r="S43"/>
  <c r="M43" a="1"/>
  <c r="M43" s="1"/>
  <c r="K43" a="1"/>
  <c r="K43" s="1"/>
  <c r="A43"/>
  <c r="S42" a="1"/>
  <c r="S42" s="1"/>
  <c r="S41"/>
  <c r="K41" a="1"/>
  <c r="K41" s="1"/>
  <c r="J41"/>
  <c r="A41" s="1"/>
  <c r="S40"/>
  <c r="K40" a="1"/>
  <c r="K40" s="1"/>
  <c r="J40"/>
  <c r="M40" s="1" a="1"/>
  <c r="M40" s="1"/>
  <c r="S39"/>
  <c r="M39" a="1"/>
  <c r="M39" s="1"/>
  <c r="K39" a="1"/>
  <c r="K39" s="1"/>
  <c r="J39"/>
  <c r="A39"/>
  <c r="S38"/>
  <c r="M38" a="1"/>
  <c r="M38" s="1"/>
  <c r="K38" a="1"/>
  <c r="K38" s="1"/>
  <c r="A38"/>
  <c r="V37" a="1"/>
  <c r="V37" s="1"/>
  <c r="U37" a="1"/>
  <c r="U37" s="1"/>
  <c r="T37" a="1"/>
  <c r="T37" s="1"/>
  <c r="S37" a="1"/>
  <c r="S37" s="1"/>
  <c r="R37"/>
  <c r="R37" a="1"/>
  <c r="Q37" a="1"/>
  <c r="Q37" s="1"/>
  <c r="P37" a="1"/>
  <c r="P37" s="1"/>
  <c r="O37" a="1"/>
  <c r="O37" s="1"/>
  <c r="N37" a="1"/>
  <c r="N37" s="1"/>
  <c r="M37" a="1"/>
  <c r="M37" s="1"/>
  <c r="L37" a="1"/>
  <c r="L37" s="1"/>
  <c r="K37" a="1"/>
  <c r="K37" s="1"/>
  <c r="J37"/>
  <c r="A37" s="1"/>
  <c r="G37" s="1"/>
  <c r="J37" a="1"/>
  <c r="S36"/>
  <c r="M36" a="1"/>
  <c r="M36" s="1"/>
  <c r="P36" s="1" a="1"/>
  <c r="P36" s="1"/>
  <c r="K36" a="1"/>
  <c r="K36" s="1"/>
  <c r="L36" s="1" a="1"/>
  <c r="L36" s="1"/>
  <c r="J36"/>
  <c r="A36"/>
  <c r="S35"/>
  <c r="J35"/>
  <c r="M35" s="1" a="1"/>
  <c r="M35" s="1"/>
  <c r="S34"/>
  <c r="J34"/>
  <c r="K34" s="1" a="1"/>
  <c r="K34" s="1"/>
  <c r="L34" s="1" a="1"/>
  <c r="L34" s="1"/>
  <c r="S33"/>
  <c r="M33" a="1"/>
  <c r="M33" s="1"/>
  <c r="K33" a="1"/>
  <c r="K33" s="1"/>
  <c r="A33"/>
  <c r="S32" a="1"/>
  <c r="S32" s="1"/>
  <c r="S31"/>
  <c r="J31"/>
  <c r="M31" s="1" a="1"/>
  <c r="M31" s="1"/>
  <c r="S30"/>
  <c r="J30"/>
  <c r="K30" s="1" a="1"/>
  <c r="K30" s="1"/>
  <c r="L30" s="1" a="1"/>
  <c r="L30" s="1"/>
  <c r="S29"/>
  <c r="J29"/>
  <c r="M29" s="1" a="1"/>
  <c r="M29" s="1"/>
  <c r="S28"/>
  <c r="M28" a="1"/>
  <c r="M28" s="1"/>
  <c r="P28" s="1" a="1"/>
  <c r="P28" s="1"/>
  <c r="K28" a="1"/>
  <c r="K28" s="1"/>
  <c r="L28" s="1" a="1"/>
  <c r="L28" s="1"/>
  <c r="A28"/>
  <c r="J27" a="1"/>
  <c r="J27" s="1"/>
  <c r="A27" s="1"/>
  <c r="G27" s="1"/>
  <c r="J17" a="1"/>
  <c r="J17" s="1"/>
  <c r="V27" a="1"/>
  <c r="V27" s="1"/>
  <c r="U27" a="1"/>
  <c r="U27" s="1"/>
  <c r="T27" a="1"/>
  <c r="T27" s="1"/>
  <c r="S27" a="1"/>
  <c r="S27" s="1"/>
  <c r="R27" a="1"/>
  <c r="R27" s="1"/>
  <c r="Q27" a="1"/>
  <c r="Q27" s="1"/>
  <c r="P27" a="1"/>
  <c r="P27" s="1"/>
  <c r="O27" a="1"/>
  <c r="O27" s="1"/>
  <c r="N27" a="1"/>
  <c r="N27" s="1"/>
  <c r="M27" a="1"/>
  <c r="M27" s="1"/>
  <c r="L27" a="1"/>
  <c r="L27" s="1"/>
  <c r="K27" a="1"/>
  <c r="K27" s="1"/>
  <c r="J26"/>
  <c r="A26" s="1"/>
  <c r="K25" a="1"/>
  <c r="J25"/>
  <c r="M25" s="1" a="1"/>
  <c r="M25" s="1"/>
  <c r="A25"/>
  <c r="M24" a="1"/>
  <c r="K24" a="1"/>
  <c r="K24" s="1"/>
  <c r="J24"/>
  <c r="A24" s="1"/>
  <c r="M23" a="1"/>
  <c r="M23" s="1"/>
  <c r="K23" a="1"/>
  <c r="K23" s="1"/>
  <c r="A23"/>
  <c r="S22" a="1"/>
  <c r="S22" s="1"/>
  <c r="S21"/>
  <c r="K21" a="1"/>
  <c r="J21"/>
  <c r="A21" s="1"/>
  <c r="S20"/>
  <c r="K20" a="1"/>
  <c r="J20"/>
  <c r="A20" s="1"/>
  <c r="S19"/>
  <c r="K19" a="1"/>
  <c r="J19"/>
  <c r="A19" s="1"/>
  <c r="S18"/>
  <c r="M18" a="1"/>
  <c r="M18" s="1"/>
  <c r="K18" a="1"/>
  <c r="K18" s="1"/>
  <c r="A18"/>
  <c r="J22" s="1" a="1"/>
  <c r="J22" s="1"/>
  <c r="S12" a="1"/>
  <c r="S12" s="1"/>
  <c r="M16" a="1"/>
  <c r="K16" a="1"/>
  <c r="J16"/>
  <c r="A16" s="1"/>
  <c r="J15"/>
  <c r="A15" s="1"/>
  <c r="K14" a="1"/>
  <c r="K14" s="1"/>
  <c r="J14"/>
  <c r="A14" s="1"/>
  <c r="M13" a="1"/>
  <c r="M13" s="1"/>
  <c r="K13" a="1"/>
  <c r="K13" s="1"/>
  <c r="A13"/>
  <c r="S207" i="10"/>
  <c r="J207"/>
  <c r="A207" s="1"/>
  <c r="S206"/>
  <c r="J206"/>
  <c r="M206" s="1" a="1"/>
  <c r="M206" s="1"/>
  <c r="S205"/>
  <c r="M205" a="1"/>
  <c r="M205" s="1"/>
  <c r="K205" a="1"/>
  <c r="K205" s="1"/>
  <c r="J205"/>
  <c r="A205" s="1"/>
  <c r="S204"/>
  <c r="M204" a="1"/>
  <c r="M204" s="1"/>
  <c r="K204" a="1"/>
  <c r="K204" s="1"/>
  <c r="A204"/>
  <c r="S203"/>
  <c r="J203"/>
  <c r="M203" s="1" a="1"/>
  <c r="M203" s="1"/>
  <c r="S202"/>
  <c r="J202"/>
  <c r="A202"/>
  <c r="S201"/>
  <c r="J201"/>
  <c r="M201" s="1" a="1"/>
  <c r="M201" s="1"/>
  <c r="S200"/>
  <c r="M200" a="1"/>
  <c r="M200" s="1"/>
  <c r="P200" s="1" a="1"/>
  <c r="P200" s="1"/>
  <c r="K200"/>
  <c r="L200" s="1" a="1"/>
  <c r="L200" s="1"/>
  <c r="K200" a="1"/>
  <c r="A200"/>
  <c r="S199"/>
  <c r="J199"/>
  <c r="M199" s="1" a="1"/>
  <c r="M199" s="1"/>
  <c r="S198"/>
  <c r="M198" a="1"/>
  <c r="M198" s="1"/>
  <c r="K198" a="1"/>
  <c r="K198" s="1"/>
  <c r="J198"/>
  <c r="A198" s="1"/>
  <c r="S197"/>
  <c r="M197" a="1"/>
  <c r="M197" s="1"/>
  <c r="K197" a="1"/>
  <c r="K197" s="1"/>
  <c r="J197"/>
  <c r="A197"/>
  <c r="S196"/>
  <c r="M196" a="1"/>
  <c r="M196" s="1"/>
  <c r="K196" a="1"/>
  <c r="K196" s="1"/>
  <c r="A196"/>
  <c r="S195"/>
  <c r="J195"/>
  <c r="A195"/>
  <c r="S194"/>
  <c r="J194"/>
  <c r="M194" s="1" a="1"/>
  <c r="M194" s="1"/>
  <c r="S193"/>
  <c r="J193"/>
  <c r="A193"/>
  <c r="S192"/>
  <c r="M192" a="1"/>
  <c r="M192" s="1"/>
  <c r="K192" a="1"/>
  <c r="K192" s="1"/>
  <c r="A192"/>
  <c r="S191"/>
  <c r="M191" a="1"/>
  <c r="M191" s="1"/>
  <c r="J191"/>
  <c r="A191" s="1"/>
  <c r="S190"/>
  <c r="J190"/>
  <c r="K190" s="1" a="1"/>
  <c r="K190" s="1"/>
  <c r="S189"/>
  <c r="M189" a="1"/>
  <c r="M189" s="1"/>
  <c r="J189"/>
  <c r="A189" s="1"/>
  <c r="S188"/>
  <c r="M188" a="1"/>
  <c r="M188" s="1"/>
  <c r="K188" a="1"/>
  <c r="K188" s="1"/>
  <c r="A188"/>
  <c r="S187"/>
  <c r="J187"/>
  <c r="M187" s="1" a="1"/>
  <c r="M187" s="1"/>
  <c r="S186"/>
  <c r="J186"/>
  <c r="A186" s="1"/>
  <c r="S185"/>
  <c r="J185"/>
  <c r="M185" s="1" a="1"/>
  <c r="M185" s="1"/>
  <c r="S184"/>
  <c r="M184" a="1"/>
  <c r="M184" s="1"/>
  <c r="P184" s="1" a="1"/>
  <c r="P184" s="1"/>
  <c r="K184" a="1"/>
  <c r="K184" s="1"/>
  <c r="L184" s="1" a="1"/>
  <c r="L184" s="1"/>
  <c r="A184"/>
  <c r="S183"/>
  <c r="M183" a="1"/>
  <c r="M183" s="1"/>
  <c r="J183"/>
  <c r="K183" s="1" a="1"/>
  <c r="K183" s="1"/>
  <c r="A183"/>
  <c r="S182"/>
  <c r="J182"/>
  <c r="A182" s="1"/>
  <c r="S181"/>
  <c r="J181"/>
  <c r="K181" s="1" a="1"/>
  <c r="K181" s="1"/>
  <c r="S180"/>
  <c r="M180" a="1"/>
  <c r="M180" s="1"/>
  <c r="K180" a="1"/>
  <c r="K180" s="1"/>
  <c r="L180" s="1" a="1"/>
  <c r="L180" s="1"/>
  <c r="A180"/>
  <c r="S179"/>
  <c r="J179"/>
  <c r="A179" s="1"/>
  <c r="S178"/>
  <c r="J178"/>
  <c r="A178"/>
  <c r="S177"/>
  <c r="J177"/>
  <c r="A177" s="1"/>
  <c r="S176"/>
  <c r="M176" a="1"/>
  <c r="M176" s="1"/>
  <c r="K176" a="1"/>
  <c r="K176" s="1"/>
  <c r="A176"/>
  <c r="S175"/>
  <c r="J175"/>
  <c r="A175" s="1"/>
  <c r="S174"/>
  <c r="M174" a="1"/>
  <c r="M174" s="1"/>
  <c r="K174" a="1"/>
  <c r="K174" s="1"/>
  <c r="L174" s="1" a="1"/>
  <c r="L174" s="1"/>
  <c r="J174"/>
  <c r="A174"/>
  <c r="S173"/>
  <c r="J173"/>
  <c r="A173" s="1"/>
  <c r="S172"/>
  <c r="P172" a="1"/>
  <c r="P172" s="1"/>
  <c r="M172" a="1"/>
  <c r="M172" s="1"/>
  <c r="N172" s="1" a="1"/>
  <c r="N172" s="1"/>
  <c r="O172" s="1" a="1"/>
  <c r="O172" s="1"/>
  <c r="K172" a="1"/>
  <c r="K172" s="1"/>
  <c r="L172" s="1" a="1"/>
  <c r="L172" s="1"/>
  <c r="A172"/>
  <c r="S171"/>
  <c r="J171"/>
  <c r="A171"/>
  <c r="S170"/>
  <c r="J170"/>
  <c r="A170" s="1"/>
  <c r="S169"/>
  <c r="J169"/>
  <c r="A169"/>
  <c r="S168"/>
  <c r="M168"/>
  <c r="M168" a="1"/>
  <c r="K168"/>
  <c r="K168" a="1"/>
  <c r="A168"/>
  <c r="S167"/>
  <c r="K167" a="1"/>
  <c r="K167" s="1"/>
  <c r="L167" s="1" a="1"/>
  <c r="L167" s="1"/>
  <c r="J167"/>
  <c r="A167" s="1"/>
  <c r="S166"/>
  <c r="M166" a="1"/>
  <c r="M166" s="1"/>
  <c r="P166" s="1" a="1"/>
  <c r="P166" s="1"/>
  <c r="J166"/>
  <c r="K166" s="1" a="1"/>
  <c r="K166" s="1"/>
  <c r="A166"/>
  <c r="S165"/>
  <c r="J165"/>
  <c r="A165" s="1"/>
  <c r="S164"/>
  <c r="M164"/>
  <c r="M164" a="1"/>
  <c r="K164"/>
  <c r="K164" a="1"/>
  <c r="A164"/>
  <c r="S163"/>
  <c r="K163" a="1"/>
  <c r="K163" s="1"/>
  <c r="L163" s="1" a="1"/>
  <c r="L163" s="1"/>
  <c r="J163"/>
  <c r="A163" s="1"/>
  <c r="S162"/>
  <c r="M162" a="1"/>
  <c r="M162" s="1"/>
  <c r="J162"/>
  <c r="K162" s="1" a="1"/>
  <c r="K162" s="1"/>
  <c r="L162" s="1" a="1"/>
  <c r="L162" s="1"/>
  <c r="A162"/>
  <c r="S161"/>
  <c r="J161"/>
  <c r="A161" s="1"/>
  <c r="S160"/>
  <c r="M160" a="1"/>
  <c r="M160" s="1"/>
  <c r="K160" a="1"/>
  <c r="K160" s="1"/>
  <c r="L160" s="1" a="1"/>
  <c r="L160" s="1"/>
  <c r="A160"/>
  <c r="S159"/>
  <c r="J159"/>
  <c r="A159"/>
  <c r="S158"/>
  <c r="J158"/>
  <c r="S157"/>
  <c r="J157"/>
  <c r="A157" s="1"/>
  <c r="S156"/>
  <c r="M156" a="1"/>
  <c r="M156" s="1"/>
  <c r="K156" a="1"/>
  <c r="K156" s="1"/>
  <c r="A156"/>
  <c r="S155"/>
  <c r="J155"/>
  <c r="K155" s="1" a="1"/>
  <c r="K155" s="1"/>
  <c r="L155" s="1" a="1"/>
  <c r="L155" s="1"/>
  <c r="S154"/>
  <c r="M154" a="1"/>
  <c r="M154" s="1"/>
  <c r="J154"/>
  <c r="A154" s="1"/>
  <c r="S153"/>
  <c r="M153" a="1"/>
  <c r="M153" s="1"/>
  <c r="K153" a="1"/>
  <c r="K153" s="1"/>
  <c r="L153" s="1" a="1"/>
  <c r="L153" s="1"/>
  <c r="J153"/>
  <c r="A153"/>
  <c r="S152"/>
  <c r="M152" a="1"/>
  <c r="M152" s="1"/>
  <c r="K152" a="1"/>
  <c r="K152" s="1"/>
  <c r="L152" s="1" a="1"/>
  <c r="L152" s="1"/>
  <c r="A152"/>
  <c r="S151"/>
  <c r="J151"/>
  <c r="S150"/>
  <c r="J150"/>
  <c r="A150"/>
  <c r="S149"/>
  <c r="J149"/>
  <c r="S148"/>
  <c r="M148"/>
  <c r="M148" a="1"/>
  <c r="K148"/>
  <c r="K148" a="1"/>
  <c r="A148"/>
  <c r="S147"/>
  <c r="M147" a="1"/>
  <c r="M147" s="1"/>
  <c r="K147" a="1"/>
  <c r="K147" s="1"/>
  <c r="L147" s="1" a="1"/>
  <c r="L147" s="1"/>
  <c r="J147"/>
  <c r="A147" s="1"/>
  <c r="S146"/>
  <c r="J146"/>
  <c r="K146" s="1" a="1"/>
  <c r="K146" s="1"/>
  <c r="L146" s="1" a="1"/>
  <c r="L146" s="1"/>
  <c r="S145"/>
  <c r="M145" a="1"/>
  <c r="M145" s="1"/>
  <c r="J145"/>
  <c r="A145" s="1"/>
  <c r="S144"/>
  <c r="M144" a="1"/>
  <c r="M144" s="1"/>
  <c r="K144" a="1"/>
  <c r="K144" s="1"/>
  <c r="L144" s="1" a="1"/>
  <c r="L144" s="1"/>
  <c r="A144"/>
  <c r="S143"/>
  <c r="J143"/>
  <c r="A143"/>
  <c r="S142"/>
  <c r="J142"/>
  <c r="S141"/>
  <c r="J141"/>
  <c r="A141" s="1"/>
  <c r="S140"/>
  <c r="M140" a="1"/>
  <c r="M140" s="1"/>
  <c r="K140" a="1"/>
  <c r="K140" s="1"/>
  <c r="A140"/>
  <c r="S139"/>
  <c r="M139" a="1"/>
  <c r="M139" s="1"/>
  <c r="J139"/>
  <c r="K139" s="1" a="1"/>
  <c r="K139" s="1"/>
  <c r="L139" s="1" a="1"/>
  <c r="L139" s="1"/>
  <c r="A139"/>
  <c r="S138"/>
  <c r="J138"/>
  <c r="A138" s="1"/>
  <c r="S137"/>
  <c r="M137" a="1"/>
  <c r="M137" s="1"/>
  <c r="K137" a="1"/>
  <c r="K137" s="1"/>
  <c r="L137" s="1" a="1"/>
  <c r="L137" s="1"/>
  <c r="J137"/>
  <c r="A137"/>
  <c r="S136"/>
  <c r="M136" a="1"/>
  <c r="M136" s="1"/>
  <c r="K136" a="1"/>
  <c r="K136" s="1"/>
  <c r="L136" s="1" a="1"/>
  <c r="L136" s="1"/>
  <c r="A136"/>
  <c r="S135"/>
  <c r="J135"/>
  <c r="S134"/>
  <c r="J134"/>
  <c r="A134"/>
  <c r="S133"/>
  <c r="J133"/>
  <c r="S132"/>
  <c r="M132"/>
  <c r="M132" a="1"/>
  <c r="K132"/>
  <c r="K132" a="1"/>
  <c r="A132"/>
  <c r="S131"/>
  <c r="J131"/>
  <c r="A131" s="1"/>
  <c r="S130"/>
  <c r="M130" a="1"/>
  <c r="M130" s="1"/>
  <c r="N130" s="1" a="1"/>
  <c r="N130" s="1"/>
  <c r="O130" s="1" a="1"/>
  <c r="O130" s="1"/>
  <c r="K130" a="1"/>
  <c r="K130" s="1"/>
  <c r="L130" s="1" a="1"/>
  <c r="L130" s="1"/>
  <c r="J130"/>
  <c r="A130"/>
  <c r="S129"/>
  <c r="J129"/>
  <c r="S128"/>
  <c r="M128" a="1"/>
  <c r="M128" s="1"/>
  <c r="K128" a="1"/>
  <c r="K128" s="1"/>
  <c r="A128"/>
  <c r="S127"/>
  <c r="P127" a="1"/>
  <c r="P127" s="1"/>
  <c r="M127" a="1"/>
  <c r="M127" s="1"/>
  <c r="N127" s="1" a="1"/>
  <c r="N127" s="1"/>
  <c r="K127" a="1"/>
  <c r="K127" s="1"/>
  <c r="J127"/>
  <c r="A127" s="1"/>
  <c r="S126"/>
  <c r="J126"/>
  <c r="K126" s="1" a="1"/>
  <c r="K126" s="1"/>
  <c r="S125"/>
  <c r="P125" a="1"/>
  <c r="P125" s="1"/>
  <c r="M125" a="1"/>
  <c r="M125" s="1"/>
  <c r="N125" s="1" a="1"/>
  <c r="N125" s="1"/>
  <c r="K125" a="1"/>
  <c r="K125" s="1"/>
  <c r="J125"/>
  <c r="A125" s="1"/>
  <c r="S124"/>
  <c r="M124" a="1"/>
  <c r="M124" s="1"/>
  <c r="K124" a="1"/>
  <c r="K124" s="1"/>
  <c r="A124"/>
  <c r="S123"/>
  <c r="J123"/>
  <c r="A123" s="1"/>
  <c r="S122"/>
  <c r="J122"/>
  <c r="S121"/>
  <c r="J121"/>
  <c r="A121"/>
  <c r="S120"/>
  <c r="M120"/>
  <c r="M120" a="1"/>
  <c r="K120"/>
  <c r="K120" a="1"/>
  <c r="A120"/>
  <c r="S119"/>
  <c r="K119" a="1"/>
  <c r="K119" s="1"/>
  <c r="J119"/>
  <c r="M119" s="1" a="1"/>
  <c r="M119" s="1"/>
  <c r="A119"/>
  <c r="S118"/>
  <c r="M118" a="1"/>
  <c r="M118" s="1"/>
  <c r="N118" s="1" a="1"/>
  <c r="N118" s="1"/>
  <c r="J118"/>
  <c r="A118" s="1"/>
  <c r="S117"/>
  <c r="K117" a="1"/>
  <c r="K117" s="1"/>
  <c r="J117"/>
  <c r="M117" s="1" a="1"/>
  <c r="M117" s="1"/>
  <c r="A117"/>
  <c r="S116"/>
  <c r="M116" a="1"/>
  <c r="M116" s="1"/>
  <c r="N116" s="1" a="1"/>
  <c r="N116" s="1"/>
  <c r="K116" a="1"/>
  <c r="K116" s="1"/>
  <c r="A116"/>
  <c r="S115"/>
  <c r="J115"/>
  <c r="S114"/>
  <c r="J114"/>
  <c r="S113"/>
  <c r="J113"/>
  <c r="S112"/>
  <c r="M112"/>
  <c r="M112" a="1"/>
  <c r="K112"/>
  <c r="K112" a="1"/>
  <c r="A112"/>
  <c r="S111"/>
  <c r="J111"/>
  <c r="A111"/>
  <c r="S110"/>
  <c r="J110"/>
  <c r="K110" s="1" a="1"/>
  <c r="K110" s="1"/>
  <c r="L110" s="1" a="1"/>
  <c r="L110" s="1"/>
  <c r="S109"/>
  <c r="P109" a="1"/>
  <c r="P109" s="1"/>
  <c r="M109" a="1"/>
  <c r="M109" s="1"/>
  <c r="K109" a="1"/>
  <c r="K109" s="1"/>
  <c r="J109"/>
  <c r="L109" s="1" a="1"/>
  <c r="A109"/>
  <c r="S108"/>
  <c r="M108" a="1"/>
  <c r="M108" s="1"/>
  <c r="P108" s="1" a="1"/>
  <c r="P108" s="1"/>
  <c r="K108" a="1"/>
  <c r="K108" s="1"/>
  <c r="A108"/>
  <c r="S107"/>
  <c r="J107"/>
  <c r="S106"/>
  <c r="J106"/>
  <c r="S105"/>
  <c r="J105"/>
  <c r="S104"/>
  <c r="M104" a="1"/>
  <c r="M104" s="1"/>
  <c r="K104" a="1"/>
  <c r="K104" s="1"/>
  <c r="A104"/>
  <c r="S103"/>
  <c r="M103" a="1"/>
  <c r="M103" s="1"/>
  <c r="N103" s="1" a="1"/>
  <c r="N103" s="1"/>
  <c r="K103" a="1"/>
  <c r="K103" s="1"/>
  <c r="J103"/>
  <c r="L103" s="1" a="1"/>
  <c r="A103"/>
  <c r="S102"/>
  <c r="K102" a="1"/>
  <c r="K102" s="1"/>
  <c r="L102" s="1" a="1"/>
  <c r="L102" s="1"/>
  <c r="J102"/>
  <c r="A102" s="1"/>
  <c r="S101"/>
  <c r="M101" a="1"/>
  <c r="M101" s="1"/>
  <c r="P101" s="1" a="1"/>
  <c r="P101" s="1"/>
  <c r="J101"/>
  <c r="K101" s="1" a="1"/>
  <c r="K101" s="1"/>
  <c r="A101"/>
  <c r="S100"/>
  <c r="M100" a="1"/>
  <c r="M100" s="1"/>
  <c r="N100" s="1" a="1"/>
  <c r="N100" s="1"/>
  <c r="K100" a="1"/>
  <c r="K100" s="1"/>
  <c r="L100" s="1" a="1"/>
  <c r="L100" s="1"/>
  <c r="A100"/>
  <c r="S99"/>
  <c r="J99"/>
  <c r="A99"/>
  <c r="S98"/>
  <c r="J98"/>
  <c r="A98" s="1"/>
  <c r="S97"/>
  <c r="J97"/>
  <c r="A97"/>
  <c r="S96"/>
  <c r="M96" a="1"/>
  <c r="M96" s="1"/>
  <c r="N96" s="1" a="1"/>
  <c r="N96" s="1"/>
  <c r="K96" a="1"/>
  <c r="K96" s="1"/>
  <c r="A96"/>
  <c r="S95"/>
  <c r="J95"/>
  <c r="S94"/>
  <c r="J94"/>
  <c r="A94" s="1"/>
  <c r="S93"/>
  <c r="J93"/>
  <c r="S92"/>
  <c r="M92" a="1"/>
  <c r="M92" s="1"/>
  <c r="K92" a="1"/>
  <c r="K92" s="1"/>
  <c r="A92"/>
  <c r="S91"/>
  <c r="K91" a="1"/>
  <c r="K91" s="1"/>
  <c r="J91"/>
  <c r="M91" s="1" a="1"/>
  <c r="M91" s="1"/>
  <c r="S90"/>
  <c r="M90" a="1"/>
  <c r="M90" s="1"/>
  <c r="K90" a="1"/>
  <c r="K90" s="1"/>
  <c r="L90" s="1" a="1"/>
  <c r="L90" s="1"/>
  <c r="J90"/>
  <c r="A90"/>
  <c r="S89"/>
  <c r="M89" a="1"/>
  <c r="M89" s="1"/>
  <c r="P89" s="1" a="1"/>
  <c r="P89" s="1"/>
  <c r="K89" a="1"/>
  <c r="K89" s="1"/>
  <c r="L89" s="1" a="1"/>
  <c r="L89" s="1"/>
  <c r="J89"/>
  <c r="A89" s="1"/>
  <c r="S88"/>
  <c r="M88" a="1"/>
  <c r="M88" s="1"/>
  <c r="K88" a="1"/>
  <c r="K88" s="1"/>
  <c r="L88" s="1" a="1"/>
  <c r="L88" s="1"/>
  <c r="A88"/>
  <c r="S87"/>
  <c r="J87"/>
  <c r="A87"/>
  <c r="S86"/>
  <c r="J86"/>
  <c r="S85"/>
  <c r="J85"/>
  <c r="A85" s="1"/>
  <c r="S84"/>
  <c r="M84" a="1"/>
  <c r="M84" s="1"/>
  <c r="K84" a="1"/>
  <c r="K84" s="1"/>
  <c r="A84"/>
  <c r="S83"/>
  <c r="M83" a="1"/>
  <c r="M83" s="1"/>
  <c r="J83"/>
  <c r="K83" s="1" a="1"/>
  <c r="K83" s="1"/>
  <c r="L83" s="1" a="1"/>
  <c r="L83" s="1"/>
  <c r="A83"/>
  <c r="S82"/>
  <c r="J82"/>
  <c r="A82" s="1"/>
  <c r="S81"/>
  <c r="M81" a="1"/>
  <c r="M81" s="1"/>
  <c r="J81"/>
  <c r="K81" s="1" a="1"/>
  <c r="K81" s="1"/>
  <c r="L81" s="1" a="1"/>
  <c r="L81" s="1"/>
  <c r="A81"/>
  <c r="S80"/>
  <c r="M80" a="1"/>
  <c r="M80" s="1"/>
  <c r="N80" s="1" a="1"/>
  <c r="N80" s="1"/>
  <c r="K80" a="1"/>
  <c r="K80" s="1"/>
  <c r="L80" s="1" a="1"/>
  <c r="L80" s="1"/>
  <c r="A80"/>
  <c r="S79"/>
  <c r="J79"/>
  <c r="S78"/>
  <c r="J78"/>
  <c r="A78"/>
  <c r="S77"/>
  <c r="J77"/>
  <c r="S76"/>
  <c r="M76"/>
  <c r="M76" a="1"/>
  <c r="K76"/>
  <c r="K76" a="1"/>
  <c r="A76"/>
  <c r="S75"/>
  <c r="J75"/>
  <c r="M75" s="1" a="1"/>
  <c r="M75" s="1"/>
  <c r="N75" s="1" a="1"/>
  <c r="N75" s="1"/>
  <c r="S74"/>
  <c r="M74" a="1"/>
  <c r="M74" s="1"/>
  <c r="J74"/>
  <c r="A74" s="1"/>
  <c r="S73"/>
  <c r="K73" a="1"/>
  <c r="K73" s="1"/>
  <c r="J73"/>
  <c r="M73" s="1" a="1"/>
  <c r="M73" s="1"/>
  <c r="A73"/>
  <c r="S72"/>
  <c r="M72" a="1"/>
  <c r="M72" s="1"/>
  <c r="K72" a="1"/>
  <c r="K72" s="1"/>
  <c r="L72" s="1" a="1"/>
  <c r="L72" s="1"/>
  <c r="A72"/>
  <c r="S71"/>
  <c r="J71"/>
  <c r="A71"/>
  <c r="S70"/>
  <c r="J70"/>
  <c r="S69"/>
  <c r="J69"/>
  <c r="A69" s="1"/>
  <c r="S68"/>
  <c r="M68" a="1"/>
  <c r="M68" s="1"/>
  <c r="K68" a="1"/>
  <c r="K68" s="1"/>
  <c r="A68"/>
  <c r="S67"/>
  <c r="J67"/>
  <c r="K67" s="1" a="1"/>
  <c r="K67" s="1"/>
  <c r="L67" s="1" a="1"/>
  <c r="L67" s="1"/>
  <c r="S66"/>
  <c r="J66"/>
  <c r="A66" s="1"/>
  <c r="S65"/>
  <c r="J65"/>
  <c r="K65" s="1" a="1"/>
  <c r="K65" s="1"/>
  <c r="L65" s="1" a="1"/>
  <c r="L65" s="1"/>
  <c r="S64"/>
  <c r="P64" a="1"/>
  <c r="P64" s="1"/>
  <c r="M64" a="1"/>
  <c r="M64" s="1"/>
  <c r="N64" s="1" a="1"/>
  <c r="N64" s="1"/>
  <c r="K64" a="1"/>
  <c r="K64" s="1"/>
  <c r="L64" s="1" a="1"/>
  <c r="L64" s="1"/>
  <c r="A64"/>
  <c r="S63"/>
  <c r="J63"/>
  <c r="S62"/>
  <c r="J62"/>
  <c r="A62"/>
  <c r="S61"/>
  <c r="J61"/>
  <c r="S60"/>
  <c r="M60"/>
  <c r="M60" a="1"/>
  <c r="K60"/>
  <c r="K60" a="1"/>
  <c r="A60"/>
  <c r="S59"/>
  <c r="J59"/>
  <c r="A59"/>
  <c r="S58"/>
  <c r="J58"/>
  <c r="A58" s="1"/>
  <c r="S57"/>
  <c r="K57" a="1"/>
  <c r="K57" s="1"/>
  <c r="J57"/>
  <c r="M57" s="1" a="1"/>
  <c r="M57" s="1"/>
  <c r="S56"/>
  <c r="P56" a="1"/>
  <c r="P56" s="1"/>
  <c r="N56" a="1"/>
  <c r="N56" s="1"/>
  <c r="Q56" s="1" a="1"/>
  <c r="Q56" s="1"/>
  <c r="R56" s="1" a="1"/>
  <c r="R56" s="1"/>
  <c r="M56" a="1"/>
  <c r="M56" s="1"/>
  <c r="L56" a="1"/>
  <c r="L56" s="1"/>
  <c r="K56" a="1"/>
  <c r="K56" s="1"/>
  <c r="A56"/>
  <c r="S55"/>
  <c r="J55"/>
  <c r="A55" s="1"/>
  <c r="S54"/>
  <c r="J54"/>
  <c r="A54"/>
  <c r="S53"/>
  <c r="J53"/>
  <c r="A53" s="1"/>
  <c r="S52"/>
  <c r="M52" a="1"/>
  <c r="M52" s="1"/>
  <c r="K52" a="1"/>
  <c r="K52" s="1"/>
  <c r="A52"/>
  <c r="S51"/>
  <c r="M51" a="1"/>
  <c r="M51" s="1"/>
  <c r="N51" s="1" a="1"/>
  <c r="N51" s="1"/>
  <c r="J51"/>
  <c r="K51" s="1" a="1"/>
  <c r="K51" s="1"/>
  <c r="L51" s="1" a="1"/>
  <c r="L51" s="1"/>
  <c r="A51"/>
  <c r="S50"/>
  <c r="M50" a="1"/>
  <c r="M50" s="1"/>
  <c r="N50" s="1" a="1"/>
  <c r="N50" s="1"/>
  <c r="O50" s="1" a="1"/>
  <c r="O50" s="1"/>
  <c r="K50" a="1"/>
  <c r="K50" s="1"/>
  <c r="J50"/>
  <c r="A50" s="1"/>
  <c r="S49"/>
  <c r="J49"/>
  <c r="A49"/>
  <c r="S48"/>
  <c r="M48" a="1"/>
  <c r="M48" s="1"/>
  <c r="N48" s="1" a="1"/>
  <c r="N48" s="1"/>
  <c r="Q48" s="1" a="1"/>
  <c r="Q48" s="1"/>
  <c r="K48" a="1"/>
  <c r="K48" s="1"/>
  <c r="L48" s="1" a="1"/>
  <c r="L48" s="1"/>
  <c r="A48"/>
  <c r="S47"/>
  <c r="J47"/>
  <c r="A47" s="1"/>
  <c r="S46"/>
  <c r="J46"/>
  <c r="S45"/>
  <c r="J45"/>
  <c r="A45" s="1"/>
  <c r="S44"/>
  <c r="M44"/>
  <c r="M44" a="1"/>
  <c r="K44"/>
  <c r="K44" a="1"/>
  <c r="A44"/>
  <c r="S43"/>
  <c r="J43"/>
  <c r="M43" s="1" a="1"/>
  <c r="M43" s="1"/>
  <c r="S42"/>
  <c r="M42" a="1"/>
  <c r="M42" s="1"/>
  <c r="P42" s="1" a="1"/>
  <c r="P42" s="1"/>
  <c r="J42"/>
  <c r="A42" s="1"/>
  <c r="S41"/>
  <c r="K41" a="1"/>
  <c r="K41" s="1"/>
  <c r="L41" s="1" a="1"/>
  <c r="L41" s="1"/>
  <c r="J41"/>
  <c r="M41" s="1" a="1"/>
  <c r="M41" s="1"/>
  <c r="N41" s="1" a="1"/>
  <c r="N41" s="1"/>
  <c r="Q41" s="1" a="1"/>
  <c r="A41"/>
  <c r="S40"/>
  <c r="N40" a="1"/>
  <c r="N40" s="1"/>
  <c r="O40" s="1" a="1"/>
  <c r="O40" s="1"/>
  <c r="M40" a="1"/>
  <c r="M40" s="1"/>
  <c r="P40" s="1" a="1"/>
  <c r="P40" s="1"/>
  <c r="L40" a="1"/>
  <c r="K40" a="1"/>
  <c r="K40" s="1"/>
  <c r="A40"/>
  <c r="S39"/>
  <c r="J39"/>
  <c r="A39" s="1"/>
  <c r="S38"/>
  <c r="J38"/>
  <c r="A38"/>
  <c r="S37"/>
  <c r="J37"/>
  <c r="A37" s="1"/>
  <c r="S36"/>
  <c r="M36" a="1"/>
  <c r="M36" s="1"/>
  <c r="K36" a="1"/>
  <c r="K36" s="1"/>
  <c r="A36"/>
  <c r="S35"/>
  <c r="J35"/>
  <c r="K35" s="1" a="1"/>
  <c r="K35" s="1"/>
  <c r="L35" s="1" a="1"/>
  <c r="L35" s="1"/>
  <c r="S34"/>
  <c r="P34" a="1"/>
  <c r="P34" s="1"/>
  <c r="M34" a="1"/>
  <c r="M34" s="1"/>
  <c r="K34" a="1"/>
  <c r="K34" s="1"/>
  <c r="J34"/>
  <c r="A34" s="1"/>
  <c r="S33"/>
  <c r="J33"/>
  <c r="M33" s="1" a="1"/>
  <c r="M33" s="1"/>
  <c r="S32"/>
  <c r="M32" a="1"/>
  <c r="M32" s="1"/>
  <c r="P32" s="1" a="1"/>
  <c r="P32" s="1"/>
  <c r="K32" a="1"/>
  <c r="K32" s="1"/>
  <c r="L32" s="1" a="1"/>
  <c r="L32" s="1"/>
  <c r="A32"/>
  <c r="S31"/>
  <c r="J31"/>
  <c r="S30"/>
  <c r="J30"/>
  <c r="A30" s="1"/>
  <c r="S29"/>
  <c r="J29"/>
  <c r="S28"/>
  <c r="M28"/>
  <c r="M28" a="1"/>
  <c r="K28"/>
  <c r="K28" a="1"/>
  <c r="A28"/>
  <c r="S27"/>
  <c r="J27"/>
  <c r="A27"/>
  <c r="S26"/>
  <c r="J26"/>
  <c r="A26" s="1"/>
  <c r="S25"/>
  <c r="K25" a="1"/>
  <c r="K25" s="1"/>
  <c r="L25" s="1" a="1"/>
  <c r="L25" s="1"/>
  <c r="J25"/>
  <c r="M25" s="1" a="1"/>
  <c r="M25" s="1"/>
  <c r="P25" s="1" a="1"/>
  <c r="P25" s="1"/>
  <c r="A25"/>
  <c r="S24"/>
  <c r="N24" a="1"/>
  <c r="N24" s="1"/>
  <c r="O24" s="1" a="1"/>
  <c r="O24" s="1"/>
  <c r="M24" a="1"/>
  <c r="M24" s="1"/>
  <c r="P24" s="1" a="1"/>
  <c r="P24" s="1"/>
  <c r="L24" a="1"/>
  <c r="L24" s="1"/>
  <c r="K24" a="1"/>
  <c r="K24" s="1"/>
  <c r="A24"/>
  <c r="S23"/>
  <c r="J23"/>
  <c r="A23" s="1"/>
  <c r="S22"/>
  <c r="J22"/>
  <c r="S21"/>
  <c r="J21"/>
  <c r="A21"/>
  <c r="S20"/>
  <c r="M20"/>
  <c r="M20" a="1"/>
  <c r="K20"/>
  <c r="K20" a="1"/>
  <c r="A20"/>
  <c r="S19"/>
  <c r="K19" a="1"/>
  <c r="J19"/>
  <c r="M19" s="1" a="1"/>
  <c r="M19" s="1"/>
  <c r="S18"/>
  <c r="M18" a="1"/>
  <c r="M18" s="1"/>
  <c r="K18" a="1"/>
  <c r="J18"/>
  <c r="A18" s="1"/>
  <c r="I18" s="1"/>
  <c r="S17"/>
  <c r="K17" a="1"/>
  <c r="K17" s="1"/>
  <c r="J17"/>
  <c r="M17" s="1" a="1"/>
  <c r="M17" s="1"/>
  <c r="S16"/>
  <c r="M16" a="1"/>
  <c r="M16" s="1"/>
  <c r="K16" a="1"/>
  <c r="K16" s="1"/>
  <c r="A16"/>
  <c r="I16" s="1"/>
  <c r="J15"/>
  <c r="M15" s="1" a="1"/>
  <c r="M15" s="1"/>
  <c r="J14"/>
  <c r="A14"/>
  <c r="J13"/>
  <c r="M13" s="1" a="1"/>
  <c r="M13" s="1"/>
  <c r="M12"/>
  <c r="P12" s="1" a="1"/>
  <c r="P12" s="1"/>
  <c r="M12" a="1"/>
  <c r="K12"/>
  <c r="L12" s="1" a="1"/>
  <c r="L12" s="1"/>
  <c r="K12" a="1"/>
  <c r="A12"/>
  <c r="S11"/>
  <c r="M11" a="1"/>
  <c r="M11" s="1"/>
  <c r="K11" a="1"/>
  <c r="K11" s="1"/>
  <c r="J11"/>
  <c r="A11"/>
  <c r="S10"/>
  <c r="K10" a="1"/>
  <c r="K10" s="1"/>
  <c r="J10"/>
  <c r="M10" s="1" a="1"/>
  <c r="M10" s="1"/>
  <c r="S9"/>
  <c r="M9" a="1"/>
  <c r="M9" s="1"/>
  <c r="K9" a="1"/>
  <c r="K9" s="1"/>
  <c r="J9"/>
  <c r="A9"/>
  <c r="S8"/>
  <c r="M8" a="1"/>
  <c r="M8" s="1"/>
  <c r="K8" a="1"/>
  <c r="K8" s="1"/>
  <c r="S11" i="9"/>
  <c r="S10"/>
  <c r="S9"/>
  <c r="A8"/>
  <c r="J12" s="1" a="1"/>
  <c r="J12" s="1"/>
  <c r="A12" s="1"/>
  <c r="G12" s="1"/>
  <c r="J10"/>
  <c r="K10" s="1" a="1"/>
  <c r="J9"/>
  <c r="A9" s="1"/>
  <c r="J11"/>
  <c r="K11" s="1" a="1"/>
  <c r="K11" s="1"/>
  <c r="S8"/>
  <c r="M8" a="1"/>
  <c r="M8" s="1"/>
  <c r="K8" a="1"/>
  <c r="K8" s="1"/>
  <c r="J9" i="4"/>
  <c r="J17"/>
  <c r="M17" s="1" a="1"/>
  <c r="M17" s="1"/>
  <c r="J16"/>
  <c r="K16" s="1" a="1"/>
  <c r="K16" s="1"/>
  <c r="L16" s="1" a="1"/>
  <c r="L16" s="1"/>
  <c r="J15"/>
  <c r="M15" s="1" a="1"/>
  <c r="M15" s="1"/>
  <c r="J14"/>
  <c r="M14" s="1" a="1"/>
  <c r="M14" s="1"/>
  <c r="P14" s="1" a="1"/>
  <c r="P14" s="1"/>
  <c r="J13"/>
  <c r="M13" s="1" a="1"/>
  <c r="M13" s="1"/>
  <c r="J12"/>
  <c r="M12" s="1" a="1"/>
  <c r="M12" s="1"/>
  <c r="P12" s="1" a="1"/>
  <c r="P12" s="1"/>
  <c r="J11"/>
  <c r="M11" s="1" a="1"/>
  <c r="M11" s="1"/>
  <c r="A17"/>
  <c r="A11"/>
  <c r="J10"/>
  <c r="J18" s="1"/>
  <c r="A10"/>
  <c r="M9" a="1"/>
  <c r="A9"/>
  <c r="J8"/>
  <c r="A8"/>
  <c r="U9" i="13" l="1"/>
  <c r="T9"/>
  <c r="N16" s="1"/>
  <c r="N17" s="1"/>
  <c r="Q220" i="9"/>
  <c r="Q216"/>
  <c r="Q234"/>
  <c r="Q143"/>
  <c r="L236"/>
  <c r="Q105"/>
  <c r="L108"/>
  <c r="L143"/>
  <c r="Q163"/>
  <c r="K18" i="10"/>
  <c r="K19"/>
  <c r="L40"/>
  <c r="Q41"/>
  <c r="L103"/>
  <c r="L109"/>
  <c r="N43" a="1"/>
  <c r="N43" s="1"/>
  <c r="O43" s="1" a="1"/>
  <c r="O43" s="1"/>
  <c r="N57" a="1"/>
  <c r="N57" s="1"/>
  <c r="P57" a="1"/>
  <c r="P57" s="1"/>
  <c r="N91" a="1"/>
  <c r="N91" s="1"/>
  <c r="P91" a="1"/>
  <c r="P91" s="1"/>
  <c r="N33" a="1"/>
  <c r="N33" s="1"/>
  <c r="O33" s="1" a="1"/>
  <c r="O33" s="1"/>
  <c r="N73" a="1"/>
  <c r="N73" s="1"/>
  <c r="P73" a="1"/>
  <c r="P73" s="1"/>
  <c r="M26" a="1"/>
  <c r="M26" s="1"/>
  <c r="N26" s="1" a="1"/>
  <c r="N26" s="1"/>
  <c r="A35"/>
  <c r="Q50" a="1"/>
  <c r="Q50" s="1"/>
  <c r="P50" a="1"/>
  <c r="P50" s="1"/>
  <c r="M58" a="1"/>
  <c r="M58" s="1"/>
  <c r="A65"/>
  <c r="M65" a="1"/>
  <c r="M65" s="1"/>
  <c r="A67"/>
  <c r="M67" a="1"/>
  <c r="M67" s="1"/>
  <c r="A75"/>
  <c r="P80" a="1"/>
  <c r="P80" s="1"/>
  <c r="P100" a="1"/>
  <c r="P100" s="1"/>
  <c r="P103" a="1"/>
  <c r="P103" s="1"/>
  <c r="A110"/>
  <c r="M110" a="1"/>
  <c r="M110" s="1"/>
  <c r="A126"/>
  <c r="M126" a="1"/>
  <c r="M126" s="1"/>
  <c r="P130" a="1"/>
  <c r="P130" s="1"/>
  <c r="M138" a="1"/>
  <c r="M138" s="1"/>
  <c r="A146"/>
  <c r="M146" a="1"/>
  <c r="M146" s="1"/>
  <c r="A155"/>
  <c r="M155" a="1"/>
  <c r="M155" s="1"/>
  <c r="M161" a="1"/>
  <c r="M161" s="1"/>
  <c r="M175" a="1"/>
  <c r="M175" s="1"/>
  <c r="A181"/>
  <c r="M181" a="1"/>
  <c r="M181" s="1"/>
  <c r="M182" a="1"/>
  <c r="M182" s="1"/>
  <c r="K199" a="1"/>
  <c r="K199" s="1"/>
  <c r="K206" a="1"/>
  <c r="K206" s="1"/>
  <c r="K207" a="1"/>
  <c r="K207" s="1"/>
  <c r="A33"/>
  <c r="M35" a="1"/>
  <c r="M35" s="1"/>
  <c r="P35" s="1" a="1"/>
  <c r="P35" s="1"/>
  <c r="A43"/>
  <c r="A10"/>
  <c r="A19"/>
  <c r="I19" s="1"/>
  <c r="K26" a="1"/>
  <c r="K26" s="1"/>
  <c r="L26" s="1" a="1"/>
  <c r="L26" s="1"/>
  <c r="M27" a="1"/>
  <c r="M27" s="1"/>
  <c r="K33" a="1"/>
  <c r="K33" s="1"/>
  <c r="Q33" s="1" a="1"/>
  <c r="Q33" s="1"/>
  <c r="P33" a="1"/>
  <c r="P33" s="1"/>
  <c r="L34" a="1"/>
  <c r="L34" s="1"/>
  <c r="Q40" a="1"/>
  <c r="Q40" s="1"/>
  <c r="K43" a="1"/>
  <c r="K43" s="1"/>
  <c r="Q43" s="1" a="1"/>
  <c r="P43" a="1"/>
  <c r="P43" s="1"/>
  <c r="M49" a="1"/>
  <c r="M49" s="1"/>
  <c r="P49" s="1" a="1"/>
  <c r="P49" s="1"/>
  <c r="O56" a="1"/>
  <c r="O56" s="1"/>
  <c r="A57"/>
  <c r="K58" a="1"/>
  <c r="K58" s="1"/>
  <c r="L58" s="1" a="1"/>
  <c r="L58" s="1"/>
  <c r="M59" a="1"/>
  <c r="M59" s="1"/>
  <c r="N59" s="1" a="1"/>
  <c r="N59" s="1"/>
  <c r="K66" a="1"/>
  <c r="K66" s="1"/>
  <c r="L66" s="1" a="1"/>
  <c r="L66" s="1"/>
  <c r="K75" a="1"/>
  <c r="K75" s="1"/>
  <c r="L75" s="1" a="1"/>
  <c r="L75" s="1"/>
  <c r="P75" a="1"/>
  <c r="P75" s="1"/>
  <c r="M82" a="1"/>
  <c r="M82" s="1"/>
  <c r="N89" a="1"/>
  <c r="N89" s="1"/>
  <c r="A91"/>
  <c r="M102" a="1"/>
  <c r="M102" s="1"/>
  <c r="M111" a="1"/>
  <c r="M111" s="1"/>
  <c r="N111" s="1" a="1"/>
  <c r="N111" s="1"/>
  <c r="P116" a="1"/>
  <c r="P116" s="1"/>
  <c r="P118" a="1"/>
  <c r="P118" s="1"/>
  <c r="K131" a="1"/>
  <c r="K131" s="1"/>
  <c r="L131" s="1" a="1"/>
  <c r="L131" s="1"/>
  <c r="K138" a="1"/>
  <c r="K138" s="1"/>
  <c r="L138" s="1" a="1"/>
  <c r="L138" s="1"/>
  <c r="K161" a="1"/>
  <c r="K161" s="1"/>
  <c r="L161" s="1" a="1"/>
  <c r="L161" s="1"/>
  <c r="M163" a="1"/>
  <c r="M163" s="1"/>
  <c r="M167" a="1"/>
  <c r="M167" s="1"/>
  <c r="M173" a="1"/>
  <c r="M173" s="1"/>
  <c r="K175" a="1"/>
  <c r="K175" s="1"/>
  <c r="K182" a="1"/>
  <c r="K182" s="1"/>
  <c r="K189" a="1"/>
  <c r="K189" s="1"/>
  <c r="Q51" a="1"/>
  <c r="Q51" s="1"/>
  <c r="O103" a="1"/>
  <c r="O103" s="1"/>
  <c r="Q172" a="1"/>
  <c r="Q172" s="1"/>
  <c r="R172" s="1" a="1"/>
  <c r="R172" s="1"/>
  <c r="P175" a="1"/>
  <c r="P175" s="1"/>
  <c r="A190"/>
  <c r="M190" a="1"/>
  <c r="M190" s="1"/>
  <c r="A17"/>
  <c r="I17" s="1"/>
  <c r="Q24" a="1"/>
  <c r="Q24" s="1"/>
  <c r="R24" s="1" a="1"/>
  <c r="R24" s="1"/>
  <c r="K27" a="1"/>
  <c r="K27" s="1"/>
  <c r="N34" a="1"/>
  <c r="N34" s="1"/>
  <c r="Q34" s="1" a="1"/>
  <c r="Q34" s="1"/>
  <c r="R34" s="1" a="1"/>
  <c r="R34" s="1"/>
  <c r="T34" s="1" a="1"/>
  <c r="T34" s="1"/>
  <c r="U34" s="1" a="1"/>
  <c r="U34" s="1"/>
  <c r="V34" s="1" a="1"/>
  <c r="V34" s="1"/>
  <c r="K42" a="1"/>
  <c r="K42" s="1"/>
  <c r="L42" s="1" a="1"/>
  <c r="L42" s="1"/>
  <c r="K49" a="1"/>
  <c r="K49" s="1"/>
  <c r="L49" s="1" a="1"/>
  <c r="L49" s="1"/>
  <c r="L50" a="1"/>
  <c r="L50" s="1"/>
  <c r="K59" a="1"/>
  <c r="K59" s="1"/>
  <c r="L59" s="1" a="1"/>
  <c r="L59" s="1"/>
  <c r="M66" a="1"/>
  <c r="M66" s="1"/>
  <c r="K74" a="1"/>
  <c r="K74" s="1"/>
  <c r="L74" s="1" a="1"/>
  <c r="L74" s="1"/>
  <c r="K82" a="1"/>
  <c r="K82" s="1"/>
  <c r="L82" s="1" a="1"/>
  <c r="L82" s="1"/>
  <c r="Q96" a="1"/>
  <c r="Q96" s="1"/>
  <c r="N109" a="1"/>
  <c r="N109" s="1"/>
  <c r="O109" s="1" a="1"/>
  <c r="O109" s="1"/>
  <c r="K111" a="1"/>
  <c r="K111" s="1"/>
  <c r="L111" s="1" a="1"/>
  <c r="L111" s="1"/>
  <c r="K118" a="1"/>
  <c r="K118" s="1"/>
  <c r="M131" a="1"/>
  <c r="M131" s="1"/>
  <c r="K145" a="1"/>
  <c r="K145" s="1"/>
  <c r="L145" s="1" a="1"/>
  <c r="L145" s="1"/>
  <c r="K154" a="1"/>
  <c r="K154" s="1"/>
  <c r="L154" s="1" a="1"/>
  <c r="L154" s="1"/>
  <c r="K173" a="1"/>
  <c r="K173" s="1"/>
  <c r="L173" s="1" a="1"/>
  <c r="L173" s="1"/>
  <c r="P173" a="1"/>
  <c r="P173" s="1"/>
  <c r="K191" a="1"/>
  <c r="K191" s="1"/>
  <c r="A199"/>
  <c r="A206"/>
  <c r="M207" a="1"/>
  <c r="M207" s="1"/>
  <c r="N190" i="9" a="1"/>
  <c r="N190" s="1"/>
  <c r="O190" s="1" a="1"/>
  <c r="O190" s="1"/>
  <c r="N229" a="1"/>
  <c r="N229" s="1"/>
  <c r="O229" s="1" a="1"/>
  <c r="O229" s="1"/>
  <c r="N160" a="1"/>
  <c r="N160" s="1"/>
  <c r="O160" s="1" a="1"/>
  <c r="O160" s="1"/>
  <c r="N245" a="1"/>
  <c r="N245" s="1"/>
  <c r="O245" s="1" a="1"/>
  <c r="O245" s="1"/>
  <c r="K15" a="1"/>
  <c r="K26" a="1"/>
  <c r="K26" s="1"/>
  <c r="A30"/>
  <c r="M30" a="1"/>
  <c r="M30" s="1"/>
  <c r="P30" s="1" a="1"/>
  <c r="P30" s="1"/>
  <c r="A34"/>
  <c r="M34" a="1"/>
  <c r="M34" s="1"/>
  <c r="P34" s="1" a="1"/>
  <c r="P34" s="1"/>
  <c r="K44" a="1"/>
  <c r="K44" s="1"/>
  <c r="K45" a="1"/>
  <c r="K45" s="1"/>
  <c r="M49" a="1"/>
  <c r="M49" s="1"/>
  <c r="K55" a="1"/>
  <c r="K55" s="1"/>
  <c r="K56" a="1"/>
  <c r="K56" s="1"/>
  <c r="A59"/>
  <c r="A61"/>
  <c r="K64" a="1"/>
  <c r="K64" s="1"/>
  <c r="A71"/>
  <c r="K75" a="1"/>
  <c r="K75" s="1"/>
  <c r="K76" a="1"/>
  <c r="K76" s="1"/>
  <c r="A80"/>
  <c r="M81" a="1"/>
  <c r="M81" s="1"/>
  <c r="K85" a="1"/>
  <c r="K85" s="1"/>
  <c r="K86" a="1"/>
  <c r="K86" s="1"/>
  <c r="K95" a="1"/>
  <c r="K95" s="1"/>
  <c r="K96" a="1"/>
  <c r="K96" s="1"/>
  <c r="A100"/>
  <c r="Q103" a="1"/>
  <c r="Q103" s="1"/>
  <c r="M106" a="1"/>
  <c r="M106" s="1"/>
  <c r="N106" s="1" a="1"/>
  <c r="N106" s="1"/>
  <c r="O106" s="1" a="1"/>
  <c r="O106" s="1"/>
  <c r="O108" a="1"/>
  <c r="O108" s="1"/>
  <c r="M111" a="1"/>
  <c r="M111" s="1"/>
  <c r="P111" s="1" a="1"/>
  <c r="P111" s="1"/>
  <c r="K115" a="1"/>
  <c r="K115" s="1"/>
  <c r="K116" a="1"/>
  <c r="K116" s="1"/>
  <c r="A119"/>
  <c r="M120" a="1"/>
  <c r="M120" s="1"/>
  <c r="A130"/>
  <c r="K136" a="1"/>
  <c r="K136" s="1"/>
  <c r="Q138" a="1"/>
  <c r="Q138" s="1"/>
  <c r="M141" a="1"/>
  <c r="M141" s="1"/>
  <c r="N141" s="1" a="1"/>
  <c r="N141" s="1"/>
  <c r="O141" s="1" a="1"/>
  <c r="O141" s="1"/>
  <c r="O143" a="1"/>
  <c r="O143" s="1"/>
  <c r="A144"/>
  <c r="N145" a="1"/>
  <c r="N145" s="1"/>
  <c r="O145" s="1" a="1"/>
  <c r="O145" s="1"/>
  <c r="M151" a="1"/>
  <c r="M151" s="1"/>
  <c r="N151" s="1" a="1"/>
  <c r="N151" s="1"/>
  <c r="O151" s="1" a="1"/>
  <c r="O151" s="1"/>
  <c r="M154" a="1"/>
  <c r="M154" s="1"/>
  <c r="K156" a="1"/>
  <c r="K156" s="1"/>
  <c r="L156" s="1" a="1"/>
  <c r="L156" s="1"/>
  <c r="N162" a="1"/>
  <c r="N162" s="1"/>
  <c r="K160" a="1"/>
  <c r="K160" s="1"/>
  <c r="L160" s="1" a="1"/>
  <c r="L160" s="1"/>
  <c r="P160" a="1"/>
  <c r="P160" s="1"/>
  <c r="L161" a="1"/>
  <c r="L161" s="1"/>
  <c r="M164" a="1"/>
  <c r="M164" s="1"/>
  <c r="N164" s="1" a="1"/>
  <c r="N164" s="1"/>
  <c r="O164" s="1" a="1"/>
  <c r="O164" s="1"/>
  <c r="K166" a="1"/>
  <c r="K166" s="1"/>
  <c r="A169"/>
  <c r="K176" a="1"/>
  <c r="K176" s="1"/>
  <c r="K190" a="1"/>
  <c r="K190" s="1"/>
  <c r="P190" a="1"/>
  <c r="P190" s="1"/>
  <c r="M195" a="1"/>
  <c r="M195" s="1"/>
  <c r="M199" a="1"/>
  <c r="M199" s="1"/>
  <c r="K204" a="1"/>
  <c r="K204" s="1"/>
  <c r="L204" s="1" a="1"/>
  <c r="L204" s="1"/>
  <c r="M205" a="1"/>
  <c r="M205" s="1"/>
  <c r="K209" a="1"/>
  <c r="K209" s="1"/>
  <c r="M221" a="1"/>
  <c r="M221" s="1"/>
  <c r="O223" a="1"/>
  <c r="O223" s="1"/>
  <c r="K225" a="1"/>
  <c r="K225" s="1"/>
  <c r="L225" s="1" a="1"/>
  <c r="L225" s="1"/>
  <c r="K229" a="1"/>
  <c r="K229" s="1"/>
  <c r="P229" a="1"/>
  <c r="P229" s="1"/>
  <c r="M239" a="1"/>
  <c r="M239" s="1"/>
  <c r="K241" a="1"/>
  <c r="K241" s="1"/>
  <c r="L241" s="1" a="1"/>
  <c r="L241" s="1"/>
  <c r="K245" a="1"/>
  <c r="K245" s="1"/>
  <c r="L245" s="1" a="1"/>
  <c r="L245" s="1"/>
  <c r="P245" a="1"/>
  <c r="P245" s="1"/>
  <c r="L246" a="1"/>
  <c r="L246" s="1"/>
  <c r="K249" a="1"/>
  <c r="K249" s="1"/>
  <c r="L249" s="1" a="1"/>
  <c r="L249" s="1"/>
  <c r="K254" a="1"/>
  <c r="K254" s="1"/>
  <c r="O109" a="1"/>
  <c r="O109" s="1"/>
  <c r="P140" a="1"/>
  <c r="P140" s="1"/>
  <c r="A146"/>
  <c r="M146" a="1"/>
  <c r="M146" s="1"/>
  <c r="O149" a="1"/>
  <c r="O149" s="1"/>
  <c r="A150"/>
  <c r="M150" a="1"/>
  <c r="M150" s="1"/>
  <c r="M159" a="1"/>
  <c r="M159" s="1"/>
  <c r="Q161" a="1"/>
  <c r="Q161" s="1"/>
  <c r="P161" a="1"/>
  <c r="P161" s="1"/>
  <c r="P163" a="1"/>
  <c r="P163" s="1"/>
  <c r="R163" s="1" a="1"/>
  <c r="R163" s="1"/>
  <c r="T163" s="1" a="1"/>
  <c r="T163" s="1"/>
  <c r="U163" s="1" a="1"/>
  <c r="U163" s="1"/>
  <c r="V163" s="1" a="1"/>
  <c r="V163" s="1"/>
  <c r="M174" a="1"/>
  <c r="M174" s="1"/>
  <c r="O188" a="1"/>
  <c r="O188" s="1"/>
  <c r="A189"/>
  <c r="K192" s="1" a="1"/>
  <c r="K192" s="1"/>
  <c r="M189" a="1"/>
  <c r="M189" s="1"/>
  <c r="N189" s="1" a="1"/>
  <c r="N189" s="1"/>
  <c r="Q189" s="1" a="1"/>
  <c r="Q189" s="1"/>
  <c r="Q191" a="1"/>
  <c r="Q191" s="1"/>
  <c r="P191" a="1"/>
  <c r="P191" s="1"/>
  <c r="Q193" a="1"/>
  <c r="Q193" s="1"/>
  <c r="P193" a="1"/>
  <c r="P193" s="1"/>
  <c r="A195"/>
  <c r="A199"/>
  <c r="A201"/>
  <c r="M201" a="1"/>
  <c r="M201" s="1"/>
  <c r="P201" s="1" a="1"/>
  <c r="P201" s="1"/>
  <c r="A205"/>
  <c r="A215"/>
  <c r="M215" a="1"/>
  <c r="M215" s="1"/>
  <c r="Q219" a="1"/>
  <c r="Q219" s="1"/>
  <c r="R219" s="1" a="1"/>
  <c r="R219" s="1"/>
  <c r="P219" a="1"/>
  <c r="P219" s="1"/>
  <c r="A221"/>
  <c r="M232" a="1"/>
  <c r="M232" s="1"/>
  <c r="Q231" a="1"/>
  <c r="Q231" s="1"/>
  <c r="P231" a="1"/>
  <c r="P231" s="1"/>
  <c r="Q233" a="1"/>
  <c r="Q233" s="1"/>
  <c r="P233" a="1"/>
  <c r="P233" s="1"/>
  <c r="Q236" a="1"/>
  <c r="Q236" s="1"/>
  <c r="P236" a="1"/>
  <c r="P236" s="1"/>
  <c r="Q238" a="1"/>
  <c r="Q238" s="1"/>
  <c r="P238" a="1"/>
  <c r="P238" s="1"/>
  <c r="M244" a="1"/>
  <c r="M244" s="1"/>
  <c r="P244" s="1" a="1"/>
  <c r="P244" s="1"/>
  <c r="Q246" a="1"/>
  <c r="Q246" s="1"/>
  <c r="P246" a="1"/>
  <c r="P246" s="1"/>
  <c r="Q248" a="1"/>
  <c r="Q248" s="1"/>
  <c r="R248" s="1" a="1"/>
  <c r="R248" s="1"/>
  <c r="P248" a="1"/>
  <c r="P248" s="1"/>
  <c r="A255"/>
  <c r="M255" a="1"/>
  <c r="M255" s="1"/>
  <c r="M256" a="1"/>
  <c r="M256" s="1"/>
  <c r="M14" a="1"/>
  <c r="M14" s="1"/>
  <c r="M19" a="1"/>
  <c r="M20" a="1"/>
  <c r="M21" a="1"/>
  <c r="A40"/>
  <c r="M41" a="1"/>
  <c r="M41" s="1"/>
  <c r="A51"/>
  <c r="K54" a="1"/>
  <c r="K54" s="1"/>
  <c r="K66" a="1"/>
  <c r="K66" s="1"/>
  <c r="A91"/>
  <c r="K94" a="1"/>
  <c r="K94" s="1"/>
  <c r="A104"/>
  <c r="K106" a="1"/>
  <c r="K106" s="1"/>
  <c r="P106" a="1"/>
  <c r="P106" s="1"/>
  <c r="Q108" a="1"/>
  <c r="Q108" s="1"/>
  <c r="P108" a="1"/>
  <c r="P108" s="1"/>
  <c r="A134"/>
  <c r="M136" a="1"/>
  <c r="M136" s="1"/>
  <c r="N136" s="1" a="1"/>
  <c r="N136" s="1"/>
  <c r="O136" s="1" a="1"/>
  <c r="O136" s="1"/>
  <c r="A139"/>
  <c r="M142" s="1" a="1"/>
  <c r="M142" s="1"/>
  <c r="K141" a="1"/>
  <c r="K141" s="1"/>
  <c r="Q141" s="1" a="1"/>
  <c r="P141" a="1"/>
  <c r="P141" s="1"/>
  <c r="P143" a="1"/>
  <c r="P143" s="1"/>
  <c r="R143" s="1" a="1"/>
  <c r="R143" s="1"/>
  <c r="M152" a="1"/>
  <c r="M152" s="1"/>
  <c r="K154" a="1"/>
  <c r="K154" s="1"/>
  <c r="K159" a="1"/>
  <c r="K159" s="1"/>
  <c r="L159" s="1" a="1"/>
  <c r="L159" s="1"/>
  <c r="K164" a="1"/>
  <c r="K164" s="1"/>
  <c r="P164" a="1"/>
  <c r="P164" s="1"/>
  <c r="A171"/>
  <c r="K174" a="1"/>
  <c r="K174" s="1"/>
  <c r="A185"/>
  <c r="K195" a="1"/>
  <c r="K195" s="1"/>
  <c r="K199" a="1"/>
  <c r="K199" s="1"/>
  <c r="L199" s="1" a="1"/>
  <c r="L199" s="1"/>
  <c r="L200" a="1"/>
  <c r="L200" s="1"/>
  <c r="K205" a="1"/>
  <c r="K205" s="1"/>
  <c r="L205" s="1" a="1"/>
  <c r="L205" s="1"/>
  <c r="L206" a="1"/>
  <c r="L206" s="1"/>
  <c r="M209" a="1"/>
  <c r="M209" s="1"/>
  <c r="P209" s="1" a="1"/>
  <c r="P209" s="1"/>
  <c r="A210"/>
  <c r="M211" a="1"/>
  <c r="M211" s="1"/>
  <c r="K221" a="1"/>
  <c r="K221" s="1"/>
  <c r="Q223" a="1"/>
  <c r="Q223" s="1"/>
  <c r="R223" s="1" a="1"/>
  <c r="R223" s="1"/>
  <c r="P223" a="1"/>
  <c r="P223" s="1"/>
  <c r="M226" a="1"/>
  <c r="M226" s="1"/>
  <c r="N226" s="1" a="1"/>
  <c r="N226" s="1"/>
  <c r="O226" s="1" a="1"/>
  <c r="O226" s="1"/>
  <c r="M235" a="1"/>
  <c r="M235" s="1"/>
  <c r="P235" s="1" a="1"/>
  <c r="P235" s="1"/>
  <c r="K239" a="1"/>
  <c r="K239" s="1"/>
  <c r="P239" a="1"/>
  <c r="P239" s="1"/>
  <c r="K244" a="1"/>
  <c r="K244" s="1"/>
  <c r="L244" s="1" a="1"/>
  <c r="L244" s="1"/>
  <c r="P249" a="1"/>
  <c r="P249" s="1"/>
  <c r="M250" a="1"/>
  <c r="M250" s="1"/>
  <c r="K256" a="1"/>
  <c r="K256" s="1"/>
  <c r="M15" a="1"/>
  <c r="M26" a="1"/>
  <c r="A44"/>
  <c r="M45" a="1"/>
  <c r="M45" s="1"/>
  <c r="A55"/>
  <c r="M56" a="1"/>
  <c r="M56" s="1"/>
  <c r="M64" a="1"/>
  <c r="M64" s="1"/>
  <c r="A75"/>
  <c r="M76" a="1"/>
  <c r="M76" s="1"/>
  <c r="A85"/>
  <c r="M86" a="1"/>
  <c r="M86" s="1"/>
  <c r="A95"/>
  <c r="M96" a="1"/>
  <c r="M96" s="1"/>
  <c r="O105" a="1"/>
  <c r="O105" s="1"/>
  <c r="Q109" a="1"/>
  <c r="Q109" s="1"/>
  <c r="P109" a="1"/>
  <c r="P109" s="1"/>
  <c r="A115"/>
  <c r="M116" a="1"/>
  <c r="M116" s="1"/>
  <c r="L136" a="1"/>
  <c r="L136" s="1"/>
  <c r="O140" a="1"/>
  <c r="O140" s="1"/>
  <c r="Q145" a="1"/>
  <c r="Q145" s="1"/>
  <c r="Q149" a="1"/>
  <c r="Q149" s="1"/>
  <c r="P149" a="1"/>
  <c r="P149" s="1"/>
  <c r="M156" a="1"/>
  <c r="M156" s="1"/>
  <c r="P156" s="1" a="1"/>
  <c r="P156" s="1"/>
  <c r="O163" a="1"/>
  <c r="O163" s="1"/>
  <c r="M166" a="1"/>
  <c r="M166" s="1"/>
  <c r="N166" s="1" a="1"/>
  <c r="N166" s="1"/>
  <c r="O166" s="1" a="1"/>
  <c r="O166" s="1"/>
  <c r="Q188" a="1"/>
  <c r="Q188" s="1"/>
  <c r="O193" a="1"/>
  <c r="O193" s="1"/>
  <c r="Q200" a="1"/>
  <c r="Q200" s="1"/>
  <c r="R200" s="1" a="1"/>
  <c r="R200" s="1"/>
  <c r="Q206" a="1"/>
  <c r="Q206" s="1"/>
  <c r="Q208" a="1"/>
  <c r="Q208" s="1"/>
  <c r="O219" a="1"/>
  <c r="O219" s="1"/>
  <c r="N232" a="1"/>
  <c r="N232" s="1"/>
  <c r="O238" a="1"/>
  <c r="O238" s="1"/>
  <c r="M241" a="1"/>
  <c r="M241" s="1"/>
  <c r="P241" s="1" a="1"/>
  <c r="P241" s="1"/>
  <c r="O248" a="1"/>
  <c r="O248" s="1"/>
  <c r="N181" a="1"/>
  <c r="N181" s="1"/>
  <c r="O181" s="1" a="1"/>
  <c r="O181" s="1"/>
  <c r="T200" a="1"/>
  <c r="T200" s="1"/>
  <c r="R188" a="1"/>
  <c r="R188" s="1"/>
  <c r="R206" a="1"/>
  <c r="R206" s="1"/>
  <c r="R208" a="1"/>
  <c r="N179" a="1"/>
  <c r="N179" s="1"/>
  <c r="O179" s="1" a="1"/>
  <c r="O179" s="1"/>
  <c r="J202" a="1"/>
  <c r="J202" s="1"/>
  <c r="N185" a="1"/>
  <c r="N185" s="1"/>
  <c r="O185" s="1" a="1"/>
  <c r="O185" s="1"/>
  <c r="R191" a="1"/>
  <c r="R191" s="1"/>
  <c r="R193" a="1"/>
  <c r="R193" s="1"/>
  <c r="Q196" a="1"/>
  <c r="Q196" s="1"/>
  <c r="K202" a="1"/>
  <c r="K202" s="1"/>
  <c r="Q203" a="1"/>
  <c r="Q203" s="1"/>
  <c r="L210" a="1"/>
  <c r="L210" s="1"/>
  <c r="L211" a="1"/>
  <c r="L211" s="1"/>
  <c r="P214" a="1"/>
  <c r="P214" s="1"/>
  <c r="N214" a="1"/>
  <c r="N214" s="1"/>
  <c r="Q214" s="1" a="1"/>
  <c r="Q214" s="1"/>
  <c r="P179" a="1"/>
  <c r="P179" s="1"/>
  <c r="K180" a="1"/>
  <c r="K180" s="1"/>
  <c r="M180" a="1"/>
  <c r="M180" s="1"/>
  <c r="P181" a="1"/>
  <c r="P181" s="1"/>
  <c r="M182" a="1"/>
  <c r="M182" s="1"/>
  <c r="L183" a="1"/>
  <c r="L183" s="1"/>
  <c r="N183" a="1"/>
  <c r="N183" s="1"/>
  <c r="O183" s="1" a="1"/>
  <c r="O183" s="1"/>
  <c r="P183" a="1"/>
  <c r="P183" s="1"/>
  <c r="K184" a="1"/>
  <c r="K184" s="1"/>
  <c r="L184" s="1" a="1"/>
  <c r="L184" s="1"/>
  <c r="M184" a="1"/>
  <c r="M184" s="1"/>
  <c r="P185" a="1"/>
  <c r="P185" s="1"/>
  <c r="K186" a="1"/>
  <c r="K186" s="1"/>
  <c r="M186" a="1"/>
  <c r="M186" s="1"/>
  <c r="P186" s="1" a="1"/>
  <c r="P186" s="1"/>
  <c r="L189" a="1"/>
  <c r="L189" s="1"/>
  <c r="P189" a="1"/>
  <c r="P189" s="1"/>
  <c r="J192" a="1"/>
  <c r="J192" s="1"/>
  <c r="N192" a="1"/>
  <c r="N192" s="1"/>
  <c r="N194" a="1"/>
  <c r="N194" s="1"/>
  <c r="O194" s="1" a="1"/>
  <c r="O194" s="1"/>
  <c r="L196" a="1"/>
  <c r="L196" s="1"/>
  <c r="P196" a="1"/>
  <c r="P196" s="1"/>
  <c r="N198" a="1"/>
  <c r="N198" s="1"/>
  <c r="O198" s="1" a="1"/>
  <c r="O198" s="1"/>
  <c r="N201" a="1"/>
  <c r="N201" s="1"/>
  <c r="O201" s="1" a="1"/>
  <c r="O201" s="1"/>
  <c r="M202" a="1"/>
  <c r="M202" s="1"/>
  <c r="L203" a="1"/>
  <c r="L203" s="1"/>
  <c r="P203" a="1"/>
  <c r="P203" s="1"/>
  <c r="N204" a="1"/>
  <c r="N204" s="1"/>
  <c r="O204" s="1" a="1"/>
  <c r="O204" s="1"/>
  <c r="Q226" a="1"/>
  <c r="Q226" s="1"/>
  <c r="Q230" a="1"/>
  <c r="Q230" s="1"/>
  <c r="Q243" a="1"/>
  <c r="Q243" s="1"/>
  <c r="J212" a="1"/>
  <c r="J212" s="1"/>
  <c r="M212" a="1"/>
  <c r="M212" s="1"/>
  <c r="K212" a="1"/>
  <c r="K212" s="1"/>
  <c r="L214" a="1"/>
  <c r="L214" s="1"/>
  <c r="A181"/>
  <c r="O189" a="1"/>
  <c r="O189" s="1"/>
  <c r="M192" a="1"/>
  <c r="M192" s="1"/>
  <c r="Q194" a="1"/>
  <c r="Q194" s="1"/>
  <c r="R194" s="1" a="1"/>
  <c r="R194" s="1"/>
  <c r="O196" a="1"/>
  <c r="O196" s="1"/>
  <c r="Q201" a="1"/>
  <c r="Q201" s="1"/>
  <c r="R201" s="1" a="1"/>
  <c r="R201" s="1"/>
  <c r="O203" a="1"/>
  <c r="O203" s="1"/>
  <c r="Q204" a="1"/>
  <c r="Q204" s="1"/>
  <c r="R204" s="1" a="1"/>
  <c r="R204" s="1"/>
  <c r="P213" a="1"/>
  <c r="P213" s="1"/>
  <c r="N213" a="1"/>
  <c r="N213" s="1"/>
  <c r="O213" s="1" a="1"/>
  <c r="O213" s="1"/>
  <c r="P215" a="1"/>
  <c r="P215" s="1"/>
  <c r="N215" a="1"/>
  <c r="N215" s="1"/>
  <c r="O215" s="1" a="1"/>
  <c r="O215" s="1"/>
  <c r="T219" a="1"/>
  <c r="T248" a="1"/>
  <c r="T248" s="1"/>
  <c r="N178" a="1"/>
  <c r="N178" s="1"/>
  <c r="Q178" s="1" a="1"/>
  <c r="Q178" s="1"/>
  <c r="R178" s="1" a="1"/>
  <c r="R178" s="1"/>
  <c r="K179" a="1"/>
  <c r="K179" s="1"/>
  <c r="Q179" s="1" a="1"/>
  <c r="Q179" s="1"/>
  <c r="L180" a="1"/>
  <c r="L180" s="1"/>
  <c r="K181" a="1"/>
  <c r="K181" s="1"/>
  <c r="Q181" s="1" a="1"/>
  <c r="Q181" s="1"/>
  <c r="J182" a="1"/>
  <c r="J182" s="1"/>
  <c r="P184" a="1"/>
  <c r="P184" s="1"/>
  <c r="K185" a="1"/>
  <c r="K185" s="1"/>
  <c r="Q185" s="1" a="1"/>
  <c r="L186" a="1"/>
  <c r="L186" s="1"/>
  <c r="U200" a="1"/>
  <c r="U200" s="1"/>
  <c r="V200" s="1" a="1"/>
  <c r="V200" s="1"/>
  <c r="Q224" a="1"/>
  <c r="Q224" s="1"/>
  <c r="R231" a="1"/>
  <c r="R233" a="1"/>
  <c r="R233" s="1"/>
  <c r="R236" a="1"/>
  <c r="R238" a="1"/>
  <c r="R238" s="1"/>
  <c r="Q240" a="1"/>
  <c r="Q240" s="1"/>
  <c r="R246" a="1"/>
  <c r="R246" s="1"/>
  <c r="P210" a="1"/>
  <c r="P210" s="1"/>
  <c r="N210" a="1"/>
  <c r="N210" s="1"/>
  <c r="Q210" s="1" a="1"/>
  <c r="Q210" s="1"/>
  <c r="O210" a="1"/>
  <c r="P211" a="1"/>
  <c r="P211" s="1"/>
  <c r="N211" a="1"/>
  <c r="N211" s="1"/>
  <c r="O211" s="1" a="1"/>
  <c r="O211" s="1"/>
  <c r="L213" a="1"/>
  <c r="L213" s="1"/>
  <c r="L215" a="1"/>
  <c r="L215" s="1"/>
  <c r="T223" a="1"/>
  <c r="T223" s="1"/>
  <c r="L250" a="1"/>
  <c r="L250" s="1"/>
  <c r="P253" a="1"/>
  <c r="P253" s="1"/>
  <c r="N253" a="1"/>
  <c r="N253" s="1"/>
  <c r="O253" s="1" a="1"/>
  <c r="O253" s="1"/>
  <c r="P254" a="1"/>
  <c r="P254" s="1"/>
  <c r="N254" a="1"/>
  <c r="N254" s="1"/>
  <c r="O254" s="1" a="1"/>
  <c r="O254" s="1"/>
  <c r="L216" a="1"/>
  <c r="L216" s="1"/>
  <c r="P216" a="1"/>
  <c r="P216" s="1"/>
  <c r="R216" s="1" a="1"/>
  <c r="R216" s="1"/>
  <c r="N218" a="1"/>
  <c r="N218" s="1"/>
  <c r="Q218" s="1" a="1"/>
  <c r="Q218" s="1"/>
  <c r="L220" a="1"/>
  <c r="L220" s="1"/>
  <c r="P220" a="1"/>
  <c r="P220" s="1"/>
  <c r="R220" s="1" a="1"/>
  <c r="U223" a="1"/>
  <c r="L224" a="1"/>
  <c r="L224" s="1"/>
  <c r="P224" a="1"/>
  <c r="P224" s="1"/>
  <c r="R224" s="1" a="1"/>
  <c r="N225" a="1"/>
  <c r="N225" s="1"/>
  <c r="O225" s="1" a="1"/>
  <c r="O225" s="1"/>
  <c r="L226" a="1"/>
  <c r="L226" s="1"/>
  <c r="P226" a="1"/>
  <c r="P226" s="1"/>
  <c r="R226" s="1" a="1"/>
  <c r="R226" s="1"/>
  <c r="N228" a="1"/>
  <c r="N228" s="1"/>
  <c r="O228" s="1" a="1"/>
  <c r="O228" s="1"/>
  <c r="L230" a="1"/>
  <c r="L230" s="1"/>
  <c r="P230" a="1"/>
  <c r="P230" s="1"/>
  <c r="L234" a="1"/>
  <c r="L234" s="1"/>
  <c r="P234" a="1"/>
  <c r="P234" s="1"/>
  <c r="R234" s="1" a="1"/>
  <c r="R234" s="1"/>
  <c r="N235" a="1"/>
  <c r="N235" s="1"/>
  <c r="O235" s="1" a="1"/>
  <c r="O235" s="1"/>
  <c r="L240" a="1"/>
  <c r="L240" s="1"/>
  <c r="P240" a="1"/>
  <c r="P240" s="1"/>
  <c r="N241" a="1"/>
  <c r="N241" s="1"/>
  <c r="O241" s="1" a="1"/>
  <c r="O241" s="1"/>
  <c r="M242" a="1"/>
  <c r="M242" s="1"/>
  <c r="L243" a="1"/>
  <c r="L243" s="1"/>
  <c r="P243" a="1"/>
  <c r="P243" s="1"/>
  <c r="R243" s="1" a="1"/>
  <c r="R243" s="1"/>
  <c r="N244" a="1"/>
  <c r="N244" s="1"/>
  <c r="O244" s="1" a="1"/>
  <c r="O244" s="1"/>
  <c r="U248" a="1"/>
  <c r="J252" a="1"/>
  <c r="J252" s="1"/>
  <c r="M252" a="1"/>
  <c r="M252" s="1"/>
  <c r="K252" a="1"/>
  <c r="K252" s="1"/>
  <c r="P251" a="1"/>
  <c r="P251" s="1"/>
  <c r="N251" a="1"/>
  <c r="N251" s="1"/>
  <c r="N252" s="1" a="1"/>
  <c r="N252" s="1"/>
  <c r="Q253" a="1"/>
  <c r="Q253" s="1"/>
  <c r="L253" a="1"/>
  <c r="L253" s="1"/>
  <c r="L254" a="1"/>
  <c r="L254" s="1"/>
  <c r="K222" a="1"/>
  <c r="K222" s="1"/>
  <c r="Q225" a="1"/>
  <c r="Q225" s="1"/>
  <c r="O230" a="1"/>
  <c r="O230" s="1"/>
  <c r="K232" a="1"/>
  <c r="K232" s="1"/>
  <c r="Q232" s="1" a="1"/>
  <c r="Q232" s="1"/>
  <c r="O234" a="1"/>
  <c r="O234" s="1"/>
  <c r="Q235" a="1"/>
  <c r="Q235" s="1"/>
  <c r="R235" s="1" a="1"/>
  <c r="R235" s="1"/>
  <c r="O240" a="1"/>
  <c r="O240" s="1"/>
  <c r="O243" a="1"/>
  <c r="O243" s="1"/>
  <c r="Q249" a="1"/>
  <c r="Q249" s="1"/>
  <c r="R249" s="1" a="1"/>
  <c r="R249" s="1"/>
  <c r="L251" a="1"/>
  <c r="L251" s="1"/>
  <c r="P255" a="1"/>
  <c r="P255" s="1"/>
  <c r="N255" a="1"/>
  <c r="N255" s="1"/>
  <c r="O255" s="1" a="1"/>
  <c r="O255" s="1"/>
  <c r="P256" a="1"/>
  <c r="P256" s="1"/>
  <c r="N256" a="1"/>
  <c r="N256" s="1"/>
  <c r="O256" s="1" a="1"/>
  <c r="O256" s="1"/>
  <c r="P218" a="1"/>
  <c r="P218" s="1"/>
  <c r="J222" a="1"/>
  <c r="J222" s="1"/>
  <c r="P225" a="1"/>
  <c r="P225" s="1"/>
  <c r="R225" s="1" a="1"/>
  <c r="J232" a="1"/>
  <c r="J232" s="1"/>
  <c r="K242" a="1"/>
  <c r="K242" s="1"/>
  <c r="P250" a="1"/>
  <c r="P250" s="1"/>
  <c r="N250" a="1"/>
  <c r="N250" s="1"/>
  <c r="Q250" s="1" a="1"/>
  <c r="Q250" s="1"/>
  <c r="L255" a="1"/>
  <c r="L255" s="1"/>
  <c r="L256" a="1"/>
  <c r="L256" s="1"/>
  <c r="Q256" a="1"/>
  <c r="J242" a="1"/>
  <c r="J242" s="1"/>
  <c r="O249" a="1"/>
  <c r="O249" s="1"/>
  <c r="L100" a="1"/>
  <c r="L100" s="1"/>
  <c r="L101" a="1"/>
  <c r="L101" s="1"/>
  <c r="R105" a="1"/>
  <c r="R105" s="1"/>
  <c r="P98" a="1"/>
  <c r="P98" s="1"/>
  <c r="N98" a="1"/>
  <c r="N98" s="1"/>
  <c r="O98" s="1" a="1"/>
  <c r="O98" s="1"/>
  <c r="P99" a="1"/>
  <c r="P99" s="1"/>
  <c r="N99" a="1"/>
  <c r="N99" s="1"/>
  <c r="O99" s="1" a="1"/>
  <c r="O99" s="1"/>
  <c r="R108" a="1"/>
  <c r="R108" s="1"/>
  <c r="L98" a="1"/>
  <c r="L98" s="1"/>
  <c r="L99" a="1"/>
  <c r="L99" s="1"/>
  <c r="Q99" a="1"/>
  <c r="Q99" s="1"/>
  <c r="Q104" a="1"/>
  <c r="Q104" s="1"/>
  <c r="R109" a="1"/>
  <c r="R109" s="1"/>
  <c r="M102" a="1"/>
  <c r="M102" s="1"/>
  <c r="J102" a="1"/>
  <c r="J102" s="1"/>
  <c r="K102" a="1"/>
  <c r="K102" s="1"/>
  <c r="P100" a="1"/>
  <c r="P100" s="1"/>
  <c r="N100" a="1"/>
  <c r="N100" s="1"/>
  <c r="Q100" s="1" a="1"/>
  <c r="Q100" s="1"/>
  <c r="N101" a="1"/>
  <c r="N101" s="1"/>
  <c r="Q101" s="1" a="1"/>
  <c r="Q101" s="1"/>
  <c r="P101" a="1"/>
  <c r="P101" s="1"/>
  <c r="R103" a="1"/>
  <c r="R103" s="1"/>
  <c r="P114" a="1"/>
  <c r="P114" s="1"/>
  <c r="N114" a="1"/>
  <c r="N114" s="1"/>
  <c r="O114" s="1" a="1"/>
  <c r="O114" s="1"/>
  <c r="L119" a="1"/>
  <c r="L119" s="1"/>
  <c r="L120" a="1"/>
  <c r="L120" s="1"/>
  <c r="N134" a="1"/>
  <c r="N134" s="1"/>
  <c r="O134" s="1" a="1"/>
  <c r="O134" s="1"/>
  <c r="L104" a="1"/>
  <c r="L104" s="1"/>
  <c r="P104" a="1"/>
  <c r="P104" s="1"/>
  <c r="R104" s="1" a="1"/>
  <c r="R104" s="1"/>
  <c r="L110" a="1"/>
  <c r="L110" s="1"/>
  <c r="P110" a="1"/>
  <c r="P110" s="1"/>
  <c r="R110" s="1" a="1"/>
  <c r="R110" s="1"/>
  <c r="N111" a="1"/>
  <c r="N111" s="1"/>
  <c r="O111" s="1" a="1"/>
  <c r="O111" s="1"/>
  <c r="M112" a="1"/>
  <c r="M112" s="1"/>
  <c r="R140" a="1"/>
  <c r="R140" s="1"/>
  <c r="Q144" a="1"/>
  <c r="Q144" s="1"/>
  <c r="Q148" a="1"/>
  <c r="Q148" s="1"/>
  <c r="Q151" a="1"/>
  <c r="Q151" s="1"/>
  <c r="Q155" a="1"/>
  <c r="Q155" s="1"/>
  <c r="R161" a="1"/>
  <c r="R161" s="1"/>
  <c r="Q114" a="1"/>
  <c r="Q114" s="1"/>
  <c r="L114" a="1"/>
  <c r="L114" s="1"/>
  <c r="P118" a="1"/>
  <c r="P118" s="1"/>
  <c r="N118" a="1"/>
  <c r="N118" s="1"/>
  <c r="O118" s="1" a="1"/>
  <c r="O118" s="1"/>
  <c r="P121" a="1"/>
  <c r="P121" s="1"/>
  <c r="N121" a="1"/>
  <c r="N121" s="1"/>
  <c r="Q121" s="1" a="1"/>
  <c r="Q121" s="1"/>
  <c r="O126" a="1"/>
  <c r="N126" a="1"/>
  <c r="N126" s="1"/>
  <c r="T143" a="1"/>
  <c r="T143" s="1"/>
  <c r="O110" a="1"/>
  <c r="O110" s="1"/>
  <c r="R141" a="1"/>
  <c r="P113" a="1"/>
  <c r="P113" s="1"/>
  <c r="N113" a="1"/>
  <c r="N113" s="1"/>
  <c r="Q113" s="1" a="1"/>
  <c r="Q113" s="1"/>
  <c r="P115" a="1"/>
  <c r="P115" s="1"/>
  <c r="N115" a="1"/>
  <c r="N115" s="1"/>
  <c r="O115" s="1" a="1"/>
  <c r="O115" s="1"/>
  <c r="P116" a="1"/>
  <c r="P116" s="1"/>
  <c r="N116" a="1"/>
  <c r="N116" s="1"/>
  <c r="O116" s="1" a="1"/>
  <c r="O116" s="1"/>
  <c r="Q118" a="1"/>
  <c r="Q118" s="1"/>
  <c r="L118" a="1"/>
  <c r="L118" s="1"/>
  <c r="L121" a="1"/>
  <c r="L121" s="1"/>
  <c r="O124" a="1"/>
  <c r="N124" a="1"/>
  <c r="N124" s="1"/>
  <c r="N130" a="1"/>
  <c r="N130" s="1"/>
  <c r="O130" s="1" a="1"/>
  <c r="O130" s="1"/>
  <c r="K112" a="1"/>
  <c r="K112" s="1"/>
  <c r="R145" a="1"/>
  <c r="R145" s="1"/>
  <c r="R149" a="1"/>
  <c r="R149" s="1"/>
  <c r="Q158" a="1"/>
  <c r="Q158" s="1"/>
  <c r="L113" a="1"/>
  <c r="L113" s="1"/>
  <c r="L115" a="1"/>
  <c r="L115" s="1"/>
  <c r="Q115" a="1"/>
  <c r="Q115" s="1"/>
  <c r="Q116" a="1"/>
  <c r="L116" a="1"/>
  <c r="L116" s="1"/>
  <c r="M122" a="1"/>
  <c r="M122" s="1"/>
  <c r="K122" a="1"/>
  <c r="K122" s="1"/>
  <c r="J122" a="1"/>
  <c r="J122" s="1"/>
  <c r="P119" a="1"/>
  <c r="P119" s="1"/>
  <c r="N119" a="1"/>
  <c r="N119" s="1"/>
  <c r="Q119" s="1" a="1"/>
  <c r="Q119" s="1"/>
  <c r="O119" a="1"/>
  <c r="P120" a="1"/>
  <c r="P120" s="1"/>
  <c r="N120" a="1"/>
  <c r="N120" s="1"/>
  <c r="O120" s="1" a="1"/>
  <c r="O120" s="1"/>
  <c r="J112" a="1"/>
  <c r="J112" s="1"/>
  <c r="R138" a="1"/>
  <c r="R138" s="1"/>
  <c r="O162" a="1"/>
  <c r="O162" s="1"/>
  <c r="J172" a="1"/>
  <c r="J172" s="1"/>
  <c r="M172" a="1"/>
  <c r="M172" s="1"/>
  <c r="K172" a="1"/>
  <c r="K172" s="1"/>
  <c r="L169" a="1"/>
  <c r="L169" s="1"/>
  <c r="L170" a="1"/>
  <c r="L170" s="1"/>
  <c r="P173" a="1"/>
  <c r="P173" s="1"/>
  <c r="N173" a="1"/>
  <c r="N173" s="1"/>
  <c r="O173" s="1" a="1"/>
  <c r="O173" s="1"/>
  <c r="P174" a="1"/>
  <c r="P174" s="1"/>
  <c r="N174" a="1"/>
  <c r="N174" s="1"/>
  <c r="O174" s="1" a="1"/>
  <c r="O174" s="1"/>
  <c r="P124" a="1"/>
  <c r="P124" s="1"/>
  <c r="K125" a="1"/>
  <c r="K125" s="1"/>
  <c r="M125" a="1"/>
  <c r="M125" s="1"/>
  <c r="P126" a="1"/>
  <c r="P126" s="1"/>
  <c r="L128" a="1"/>
  <c r="L128" s="1"/>
  <c r="N128" a="1"/>
  <c r="N128" s="1"/>
  <c r="Q128" s="1" a="1"/>
  <c r="Q128" s="1"/>
  <c r="P128" a="1"/>
  <c r="P128" s="1"/>
  <c r="K129" a="1"/>
  <c r="K129" s="1"/>
  <c r="M129" a="1"/>
  <c r="M129" s="1"/>
  <c r="P129" s="1" a="1"/>
  <c r="P129" s="1"/>
  <c r="P130" a="1"/>
  <c r="P130" s="1"/>
  <c r="K131" a="1"/>
  <c r="K131" s="1"/>
  <c r="M131" a="1"/>
  <c r="M131" s="1"/>
  <c r="M132" s="1" a="1"/>
  <c r="M132" s="1"/>
  <c r="J132" a="1"/>
  <c r="J132" s="1"/>
  <c r="P134" a="1"/>
  <c r="P134" s="1"/>
  <c r="K135" a="1"/>
  <c r="K135" s="1"/>
  <c r="M135" a="1"/>
  <c r="M135" s="1"/>
  <c r="P135" s="1" a="1"/>
  <c r="P135" s="1"/>
  <c r="N139" a="1"/>
  <c r="N139" s="1"/>
  <c r="O139" s="1" a="1"/>
  <c r="O139" s="1"/>
  <c r="U143" a="1"/>
  <c r="U143" s="1"/>
  <c r="V143" s="1" a="1"/>
  <c r="V143" s="1"/>
  <c r="L144" a="1"/>
  <c r="L144" s="1"/>
  <c r="P144" a="1"/>
  <c r="P144" s="1"/>
  <c r="R144" s="1" a="1"/>
  <c r="N146" a="1"/>
  <c r="N146" s="1"/>
  <c r="O146" s="1" a="1"/>
  <c r="O146" s="1"/>
  <c r="L148" a="1"/>
  <c r="L148" s="1"/>
  <c r="P148" a="1"/>
  <c r="P148" s="1"/>
  <c r="R148" s="1" a="1"/>
  <c r="R148" s="1"/>
  <c r="N150" a="1"/>
  <c r="N150" s="1"/>
  <c r="Q150" s="1" a="1"/>
  <c r="Q150" s="1"/>
  <c r="L151" a="1"/>
  <c r="L151" s="1"/>
  <c r="P151" a="1"/>
  <c r="P151" s="1"/>
  <c r="R151" s="1" a="1"/>
  <c r="K152" a="1"/>
  <c r="K152" s="1"/>
  <c r="N153" a="1"/>
  <c r="N153" s="1"/>
  <c r="O153" s="1" a="1"/>
  <c r="O153" s="1"/>
  <c r="L155" a="1"/>
  <c r="L155" s="1"/>
  <c r="P155" a="1"/>
  <c r="P155" s="1"/>
  <c r="R155" s="1" a="1"/>
  <c r="R155" s="1"/>
  <c r="N156" a="1"/>
  <c r="N156" s="1"/>
  <c r="O156" s="1" a="1"/>
  <c r="O156" s="1"/>
  <c r="L158" a="1"/>
  <c r="L158" s="1"/>
  <c r="P158" a="1"/>
  <c r="P158" s="1"/>
  <c r="R158" s="1" a="1"/>
  <c r="R158" s="1"/>
  <c r="N159" a="1"/>
  <c r="N159" s="1"/>
  <c r="O159" s="1" a="1"/>
  <c r="O159" s="1"/>
  <c r="N165" a="1"/>
  <c r="N165" s="1"/>
  <c r="Q165" s="1" a="1"/>
  <c r="Q165" s="1"/>
  <c r="L166" a="1"/>
  <c r="L166" s="1"/>
  <c r="P166" a="1"/>
  <c r="P166" s="1"/>
  <c r="N168" a="1"/>
  <c r="N168" s="1"/>
  <c r="O168" s="1" a="1"/>
  <c r="O168" s="1"/>
  <c r="O171" a="1"/>
  <c r="P171" a="1"/>
  <c r="P171" s="1"/>
  <c r="N171" a="1"/>
  <c r="N171" s="1"/>
  <c r="N172" s="1" a="1"/>
  <c r="N172" s="1"/>
  <c r="Q173" a="1"/>
  <c r="Q173" s="1"/>
  <c r="L173" a="1"/>
  <c r="L173" s="1"/>
  <c r="L174" a="1"/>
  <c r="L174" s="1"/>
  <c r="A124"/>
  <c r="A126"/>
  <c r="Q139" a="1"/>
  <c r="K142" a="1"/>
  <c r="K142" s="1"/>
  <c r="Q146" a="1"/>
  <c r="Q146" s="1"/>
  <c r="J152" a="1"/>
  <c r="J152" s="1"/>
  <c r="O155" a="1"/>
  <c r="O155" s="1"/>
  <c r="Q156" a="1"/>
  <c r="Q159" a="1"/>
  <c r="Q159" s="1"/>
  <c r="K162" a="1"/>
  <c r="K162" s="1"/>
  <c r="Q162" s="1" a="1"/>
  <c r="Q162" s="1"/>
  <c r="Q168" a="1"/>
  <c r="Q168" s="1"/>
  <c r="Q171" a="1"/>
  <c r="L171" a="1"/>
  <c r="L171" s="1"/>
  <c r="P175" a="1"/>
  <c r="P175" s="1"/>
  <c r="N175" a="1"/>
  <c r="N175" s="1"/>
  <c r="O175" s="1" a="1"/>
  <c r="O175" s="1"/>
  <c r="P176" a="1"/>
  <c r="P176" s="1"/>
  <c r="N176" a="1"/>
  <c r="N176" s="1"/>
  <c r="O176" s="1" a="1"/>
  <c r="O176" s="1"/>
  <c r="N123" a="1"/>
  <c r="N123" s="1"/>
  <c r="O123" s="1" a="1"/>
  <c r="O123" s="1"/>
  <c r="K124" a="1"/>
  <c r="K124" s="1"/>
  <c r="Q124" s="1" a="1"/>
  <c r="L125" a="1"/>
  <c r="L125" s="1"/>
  <c r="K126" a="1"/>
  <c r="K126" s="1"/>
  <c r="Q126" s="1" a="1"/>
  <c r="Q126" s="1"/>
  <c r="L129" a="1"/>
  <c r="L129" s="1"/>
  <c r="K130" a="1"/>
  <c r="K130" s="1"/>
  <c r="Q130" s="1" a="1"/>
  <c r="Q130" s="1"/>
  <c r="L131" a="1"/>
  <c r="L131" s="1"/>
  <c r="P131" a="1"/>
  <c r="P131" s="1"/>
  <c r="K132" a="1"/>
  <c r="K132" s="1"/>
  <c r="N133" a="1"/>
  <c r="N133" s="1"/>
  <c r="Q133" s="1" a="1"/>
  <c r="Q133" s="1"/>
  <c r="R133" s="1" a="1"/>
  <c r="R133" s="1"/>
  <c r="K134" a="1"/>
  <c r="K134" s="1"/>
  <c r="Q134" s="1" a="1"/>
  <c r="Q134" s="1"/>
  <c r="L135" a="1"/>
  <c r="L135" s="1"/>
  <c r="P139" a="1"/>
  <c r="P139" s="1"/>
  <c r="J142" a="1"/>
  <c r="J142" s="1"/>
  <c r="P146" a="1"/>
  <c r="P146" s="1"/>
  <c r="R146" s="1" a="1"/>
  <c r="R146" s="1"/>
  <c r="P150" a="1"/>
  <c r="P150" s="1"/>
  <c r="R150" s="1" a="1"/>
  <c r="R150" s="1"/>
  <c r="P159" a="1"/>
  <c r="P159" s="1"/>
  <c r="J162" a="1"/>
  <c r="J162" s="1"/>
  <c r="P165" a="1"/>
  <c r="P165" s="1"/>
  <c r="P168" a="1"/>
  <c r="P168" s="1"/>
  <c r="R168" s="1" a="1"/>
  <c r="P169" a="1"/>
  <c r="P169" s="1"/>
  <c r="N169" a="1"/>
  <c r="N169" s="1"/>
  <c r="O169" s="1" a="1"/>
  <c r="O169" s="1"/>
  <c r="P170" a="1"/>
  <c r="P170" s="1"/>
  <c r="N170" a="1"/>
  <c r="N170" s="1"/>
  <c r="Q170" s="1" a="1"/>
  <c r="Q170" s="1"/>
  <c r="L175" a="1"/>
  <c r="L175" s="1"/>
  <c r="L176" a="1"/>
  <c r="L176" s="1"/>
  <c r="Q176" a="1"/>
  <c r="Q176" s="1"/>
  <c r="L59" a="1"/>
  <c r="L59" s="1"/>
  <c r="L61" a="1"/>
  <c r="L61" s="1"/>
  <c r="P65" a="1"/>
  <c r="P65" s="1"/>
  <c r="N65" a="1"/>
  <c r="N65" s="1"/>
  <c r="O65" s="1" a="1"/>
  <c r="O65" s="1"/>
  <c r="P66" a="1"/>
  <c r="P66" s="1"/>
  <c r="N66" a="1"/>
  <c r="N66" s="1"/>
  <c r="O66" s="1" a="1"/>
  <c r="O66" s="1"/>
  <c r="L68" a="1"/>
  <c r="L68" s="1"/>
  <c r="L71" a="1"/>
  <c r="L71" s="1"/>
  <c r="P74" a="1"/>
  <c r="P74" s="1"/>
  <c r="N74" a="1"/>
  <c r="N74" s="1"/>
  <c r="O74" s="1" a="1"/>
  <c r="O74" s="1"/>
  <c r="L80" a="1"/>
  <c r="L80" s="1"/>
  <c r="L81" a="1"/>
  <c r="L81" s="1"/>
  <c r="P84" a="1"/>
  <c r="P84" s="1"/>
  <c r="N84" a="1"/>
  <c r="N84" s="1"/>
  <c r="O84" s="1" a="1"/>
  <c r="O84" s="1"/>
  <c r="L89" a="1"/>
  <c r="L89" s="1"/>
  <c r="L90" a="1"/>
  <c r="L90" s="1"/>
  <c r="P93" a="1"/>
  <c r="P93" s="1"/>
  <c r="N93" a="1"/>
  <c r="N93" s="1"/>
  <c r="O93" s="1" a="1"/>
  <c r="O93" s="1"/>
  <c r="P94" a="1"/>
  <c r="P94" s="1"/>
  <c r="N94" a="1"/>
  <c r="N94" s="1"/>
  <c r="O94" s="1" a="1"/>
  <c r="O94" s="1"/>
  <c r="P58" a="1"/>
  <c r="P58" s="1"/>
  <c r="N58" a="1"/>
  <c r="N58" s="1"/>
  <c r="O58" s="1" a="1"/>
  <c r="O58" s="1"/>
  <c r="P60" a="1"/>
  <c r="P60" s="1"/>
  <c r="N60" a="1"/>
  <c r="N60" s="1"/>
  <c r="O60" s="1" a="1"/>
  <c r="O60" s="1"/>
  <c r="L65" a="1"/>
  <c r="L65" s="1"/>
  <c r="L66" a="1"/>
  <c r="L66" s="1"/>
  <c r="Q66" a="1"/>
  <c r="J72" a="1"/>
  <c r="J72" s="1"/>
  <c r="M72" a="1"/>
  <c r="M72" s="1"/>
  <c r="K72" a="1"/>
  <c r="K72" s="1"/>
  <c r="P69" a="1"/>
  <c r="P69" s="1"/>
  <c r="N69" a="1"/>
  <c r="N69" s="1"/>
  <c r="Q69" s="1" a="1"/>
  <c r="Q69" s="1"/>
  <c r="P70" a="1"/>
  <c r="P70" s="1"/>
  <c r="N70" a="1"/>
  <c r="N70" s="1"/>
  <c r="O70" s="1" a="1"/>
  <c r="O70" s="1"/>
  <c r="L74" a="1"/>
  <c r="L74" s="1"/>
  <c r="Q74" a="1"/>
  <c r="Q74" s="1"/>
  <c r="P78" a="1"/>
  <c r="P78" s="1"/>
  <c r="N78" a="1"/>
  <c r="N78" s="1"/>
  <c r="O78" a="1"/>
  <c r="P79" a="1"/>
  <c r="P79" s="1"/>
  <c r="N79" a="1"/>
  <c r="N79" s="1"/>
  <c r="O79" s="1" a="1"/>
  <c r="O79" s="1"/>
  <c r="L84" a="1"/>
  <c r="L84" s="1"/>
  <c r="Q84" a="1"/>
  <c r="P88" a="1"/>
  <c r="P88" s="1"/>
  <c r="N88" a="1"/>
  <c r="N88" s="1"/>
  <c r="O88" s="1" a="1"/>
  <c r="O88" s="1"/>
  <c r="P91" a="1"/>
  <c r="P91" s="1"/>
  <c r="N91" a="1"/>
  <c r="N91" s="1"/>
  <c r="O91" s="1" a="1"/>
  <c r="O91" s="1"/>
  <c r="Q93" a="1"/>
  <c r="Q93" s="1"/>
  <c r="L93" a="1"/>
  <c r="L93" s="1"/>
  <c r="L94" a="1"/>
  <c r="L94" s="1"/>
  <c r="Q94" a="1"/>
  <c r="Q58" a="1"/>
  <c r="Q58" s="1"/>
  <c r="L58" a="1"/>
  <c r="L58" s="1"/>
  <c r="L60" a="1"/>
  <c r="L60" s="1"/>
  <c r="Q60" a="1"/>
  <c r="P63" a="1"/>
  <c r="P63" s="1"/>
  <c r="N63" a="1"/>
  <c r="N63" s="1"/>
  <c r="O63" s="1" a="1"/>
  <c r="O63" s="1"/>
  <c r="P64" a="1"/>
  <c r="P64" s="1"/>
  <c r="N64" a="1"/>
  <c r="N64" s="1"/>
  <c r="O64" s="1" a="1"/>
  <c r="O64" s="1"/>
  <c r="L69" a="1"/>
  <c r="L69" s="1"/>
  <c r="L70" a="1"/>
  <c r="L70" s="1"/>
  <c r="Q70" a="1"/>
  <c r="Q70" s="1"/>
  <c r="P73" a="1"/>
  <c r="P73" s="1"/>
  <c r="N73" a="1"/>
  <c r="N73" s="1"/>
  <c r="O73" s="1" a="1"/>
  <c r="O73" s="1"/>
  <c r="P75" a="1"/>
  <c r="P75" s="1"/>
  <c r="N75" a="1"/>
  <c r="N75" s="1"/>
  <c r="O75" s="1" a="1"/>
  <c r="O75" s="1"/>
  <c r="P76" a="1"/>
  <c r="P76" s="1"/>
  <c r="N76" a="1"/>
  <c r="N76" s="1"/>
  <c r="O76" s="1" a="1"/>
  <c r="O76" s="1"/>
  <c r="L78" a="1"/>
  <c r="L78" s="1"/>
  <c r="Q78" a="1"/>
  <c r="Q78" s="1"/>
  <c r="Q79" a="1"/>
  <c r="Q79" s="1"/>
  <c r="L79" a="1"/>
  <c r="L79" s="1"/>
  <c r="P83" a="1"/>
  <c r="P83" s="1"/>
  <c r="N83" a="1"/>
  <c r="N83" s="1"/>
  <c r="O83" s="1" a="1"/>
  <c r="O83" s="1"/>
  <c r="P85" a="1"/>
  <c r="P85" s="1"/>
  <c r="N85" a="1"/>
  <c r="N85" s="1"/>
  <c r="O85" s="1" a="1"/>
  <c r="O85" s="1"/>
  <c r="P86" a="1"/>
  <c r="P86" s="1"/>
  <c r="N86" a="1"/>
  <c r="N86" s="1"/>
  <c r="O86" s="1" a="1"/>
  <c r="O86" s="1"/>
  <c r="L88" a="1"/>
  <c r="L88" s="1"/>
  <c r="Q88" a="1"/>
  <c r="Q88" s="1"/>
  <c r="Q91" a="1"/>
  <c r="Q91" s="1"/>
  <c r="L91" a="1"/>
  <c r="L91" s="1"/>
  <c r="P95" a="1"/>
  <c r="P95" s="1"/>
  <c r="N95" a="1"/>
  <c r="N95" s="1"/>
  <c r="O95" s="1" a="1"/>
  <c r="O95" s="1"/>
  <c r="P96" a="1"/>
  <c r="P96" s="1"/>
  <c r="N96" a="1"/>
  <c r="N96" s="1"/>
  <c r="O96" s="1" a="1"/>
  <c r="O96" s="1"/>
  <c r="J62" a="1"/>
  <c r="J62" s="1"/>
  <c r="M62" a="1"/>
  <c r="M62" s="1"/>
  <c r="K62" a="1"/>
  <c r="K62" s="1"/>
  <c r="P59" a="1"/>
  <c r="P59" s="1"/>
  <c r="N59" a="1"/>
  <c r="N59" s="1"/>
  <c r="O59" s="1" a="1"/>
  <c r="O59" s="1"/>
  <c r="P61" a="1"/>
  <c r="P61" s="1"/>
  <c r="N61" a="1"/>
  <c r="N61" s="1"/>
  <c r="Q61" s="1" a="1"/>
  <c r="Q61" s="1"/>
  <c r="Q63" a="1"/>
  <c r="Q63" s="1"/>
  <c r="L63" a="1"/>
  <c r="L63" s="1"/>
  <c r="L64" a="1"/>
  <c r="L64" s="1"/>
  <c r="Q64" a="1"/>
  <c r="Q64" s="1"/>
  <c r="P68" a="1"/>
  <c r="P68" s="1"/>
  <c r="N68" a="1"/>
  <c r="N68" s="1"/>
  <c r="Q68" s="1" a="1"/>
  <c r="Q68" s="1"/>
  <c r="O68" a="1"/>
  <c r="O68" s="1"/>
  <c r="O71" a="1"/>
  <c r="P71" a="1"/>
  <c r="P71" s="1"/>
  <c r="N71" a="1"/>
  <c r="N71" s="1"/>
  <c r="Q71" s="1" a="1"/>
  <c r="Q71" s="1"/>
  <c r="L73" a="1"/>
  <c r="L73" s="1"/>
  <c r="Q75" a="1"/>
  <c r="L75" a="1"/>
  <c r="L75" s="1"/>
  <c r="L76" a="1"/>
  <c r="L76" s="1"/>
  <c r="Q76" a="1"/>
  <c r="Q76" s="1"/>
  <c r="J82" a="1"/>
  <c r="J82" s="1"/>
  <c r="M82" a="1"/>
  <c r="M82" s="1"/>
  <c r="K82" a="1"/>
  <c r="K82" s="1"/>
  <c r="P80" a="1"/>
  <c r="P80" s="1"/>
  <c r="N80" a="1"/>
  <c r="N80" s="1"/>
  <c r="Q80" s="1" a="1"/>
  <c r="Q80" s="1"/>
  <c r="P81" a="1"/>
  <c r="P81" s="1"/>
  <c r="N81" a="1"/>
  <c r="N81" s="1"/>
  <c r="Q81" s="1" a="1"/>
  <c r="Q81" s="1"/>
  <c r="Q83" a="1"/>
  <c r="Q83" s="1"/>
  <c r="L83" a="1"/>
  <c r="L83" s="1"/>
  <c r="Q85" a="1"/>
  <c r="L85" a="1"/>
  <c r="L85" s="1"/>
  <c r="L86" a="1"/>
  <c r="L86" s="1"/>
  <c r="Q86" a="1"/>
  <c r="N92" a="1"/>
  <c r="N92" s="1"/>
  <c r="J92" a="1"/>
  <c r="J92" s="1"/>
  <c r="M92" a="1"/>
  <c r="M92" s="1"/>
  <c r="K92" a="1"/>
  <c r="K92" s="1"/>
  <c r="P89" a="1"/>
  <c r="P89" s="1"/>
  <c r="N89" a="1"/>
  <c r="N89" s="1"/>
  <c r="Q89" s="1" a="1"/>
  <c r="Q89" s="1"/>
  <c r="P90" a="1"/>
  <c r="P90" s="1"/>
  <c r="N90" a="1"/>
  <c r="N90" s="1"/>
  <c r="Q90" s="1" a="1"/>
  <c r="Q90" s="1"/>
  <c r="Q95" a="1"/>
  <c r="L95" a="1"/>
  <c r="L95" s="1"/>
  <c r="L96" a="1"/>
  <c r="L96" s="1"/>
  <c r="L39" a="1"/>
  <c r="L39" s="1"/>
  <c r="P43" a="1"/>
  <c r="P43" s="1"/>
  <c r="N43" a="1"/>
  <c r="N43" s="1"/>
  <c r="O43" s="1" a="1"/>
  <c r="O43" s="1"/>
  <c r="P46" a="1"/>
  <c r="P46" s="1"/>
  <c r="N46" a="1"/>
  <c r="N46" s="1"/>
  <c r="O46" s="1" a="1"/>
  <c r="O46" s="1"/>
  <c r="L48" a="1"/>
  <c r="L48" s="1"/>
  <c r="L49" a="1"/>
  <c r="L49" s="1"/>
  <c r="L50" a="1"/>
  <c r="L50" s="1"/>
  <c r="P53" a="1"/>
  <c r="P53" s="1"/>
  <c r="N53" a="1"/>
  <c r="N53" s="1"/>
  <c r="O53" s="1" a="1"/>
  <c r="O53" s="1"/>
  <c r="P54" a="1"/>
  <c r="P54" s="1"/>
  <c r="N54" a="1"/>
  <c r="N54" s="1"/>
  <c r="O54" s="1" a="1"/>
  <c r="O54" s="1"/>
  <c r="P38" a="1"/>
  <c r="P38" s="1"/>
  <c r="N38" a="1"/>
  <c r="N38" s="1"/>
  <c r="O38" s="1" a="1"/>
  <c r="O38" s="1"/>
  <c r="P40" a="1"/>
  <c r="P40" s="1"/>
  <c r="N40" a="1"/>
  <c r="N40" s="1"/>
  <c r="O40" s="1" a="1"/>
  <c r="O40" s="1"/>
  <c r="P41" a="1"/>
  <c r="P41" s="1"/>
  <c r="N41" a="1"/>
  <c r="N41" s="1"/>
  <c r="O41" s="1" a="1"/>
  <c r="O41" s="1"/>
  <c r="Q43" a="1"/>
  <c r="Q43" s="1"/>
  <c r="L43" a="1"/>
  <c r="L43" s="1"/>
  <c r="L46" a="1"/>
  <c r="L46" s="1"/>
  <c r="J52" a="1"/>
  <c r="J52" s="1"/>
  <c r="M52" a="1"/>
  <c r="M52" s="1"/>
  <c r="K52" a="1"/>
  <c r="K52" s="1"/>
  <c r="P51" a="1"/>
  <c r="P51" s="1"/>
  <c r="N51" a="1"/>
  <c r="N51" s="1"/>
  <c r="N52" s="1" a="1"/>
  <c r="N52" s="1"/>
  <c r="Q53" a="1"/>
  <c r="L53" a="1"/>
  <c r="L53" s="1"/>
  <c r="L54" a="1"/>
  <c r="L54" s="1"/>
  <c r="Q54" a="1"/>
  <c r="L38" a="1"/>
  <c r="L38" s="1"/>
  <c r="Q38" a="1"/>
  <c r="Q38" s="1"/>
  <c r="L40" a="1"/>
  <c r="L40" s="1"/>
  <c r="Q40" a="1"/>
  <c r="Q41" a="1"/>
  <c r="L41" a="1"/>
  <c r="L41" s="1"/>
  <c r="P44" a="1"/>
  <c r="P44" s="1"/>
  <c r="N44" a="1"/>
  <c r="N44" s="1"/>
  <c r="O44" s="1" a="1"/>
  <c r="O44" s="1"/>
  <c r="P45" a="1"/>
  <c r="P45" s="1"/>
  <c r="N45" a="1"/>
  <c r="N45" s="1"/>
  <c r="O45" s="1" a="1"/>
  <c r="O45" s="1"/>
  <c r="L51" a="1"/>
  <c r="L51" s="1"/>
  <c r="O55" a="1"/>
  <c r="P55" a="1"/>
  <c r="P55" s="1"/>
  <c r="N55" a="1"/>
  <c r="N55" s="1"/>
  <c r="P56" a="1"/>
  <c r="P56" s="1"/>
  <c r="N56" a="1"/>
  <c r="N56" s="1"/>
  <c r="O56" s="1" a="1"/>
  <c r="O56" s="1"/>
  <c r="J42" a="1"/>
  <c r="J42" s="1"/>
  <c r="M42" a="1"/>
  <c r="M42" s="1"/>
  <c r="K42" a="1"/>
  <c r="K42" s="1"/>
  <c r="P39" a="1"/>
  <c r="P39" s="1"/>
  <c r="N39" a="1"/>
  <c r="N39" s="1"/>
  <c r="Q39" s="1" a="1"/>
  <c r="Q39" s="1"/>
  <c r="L44" a="1"/>
  <c r="L44" s="1"/>
  <c r="L45" a="1"/>
  <c r="L45" s="1"/>
  <c r="P48" a="1"/>
  <c r="P48" s="1"/>
  <c r="N48" a="1"/>
  <c r="N48" s="1"/>
  <c r="Q48" s="1" a="1"/>
  <c r="Q48" s="1"/>
  <c r="O48" a="1"/>
  <c r="P49" a="1"/>
  <c r="P49" s="1"/>
  <c r="N49" a="1"/>
  <c r="N49" s="1"/>
  <c r="Q49" s="1" a="1"/>
  <c r="Q49" s="1"/>
  <c r="P50" a="1"/>
  <c r="P50" s="1"/>
  <c r="N50" a="1"/>
  <c r="N50" s="1"/>
  <c r="Q50" s="1" a="1"/>
  <c r="Q50" s="1"/>
  <c r="O50" a="1"/>
  <c r="O50" s="1"/>
  <c r="Q55" a="1"/>
  <c r="L55" a="1"/>
  <c r="L55" s="1"/>
  <c r="L56" a="1"/>
  <c r="L56" s="1"/>
  <c r="Q56" a="1"/>
  <c r="Q56" s="1"/>
  <c r="N31" a="1"/>
  <c r="N31" s="1"/>
  <c r="O31" s="1" a="1"/>
  <c r="O31" s="1"/>
  <c r="N35" a="1"/>
  <c r="N35" s="1"/>
  <c r="O35" s="1" a="1"/>
  <c r="O35" s="1"/>
  <c r="N29" a="1"/>
  <c r="N29" s="1"/>
  <c r="O29" s="1" a="1"/>
  <c r="O29" s="1"/>
  <c r="P33" a="1"/>
  <c r="P33" s="1"/>
  <c r="N33" a="1"/>
  <c r="N33" s="1"/>
  <c r="O33" s="1" a="1"/>
  <c r="O33" s="1"/>
  <c r="L33" a="1"/>
  <c r="L33" s="1"/>
  <c r="P29" a="1"/>
  <c r="P29" s="1"/>
  <c r="P31" a="1"/>
  <c r="P31" s="1"/>
  <c r="P35" a="1"/>
  <c r="P35" s="1"/>
  <c r="A29"/>
  <c r="A31"/>
  <c r="A35"/>
  <c r="N28" a="1"/>
  <c r="N28" s="1"/>
  <c r="Q28" s="1" a="1"/>
  <c r="Q28" s="1"/>
  <c r="R28" s="1" a="1"/>
  <c r="R28" s="1"/>
  <c r="K29" a="1"/>
  <c r="K29" s="1"/>
  <c r="Q29" s="1" a="1"/>
  <c r="Q29" s="1"/>
  <c r="N30" a="1"/>
  <c r="N30" s="1"/>
  <c r="Q30" s="1" a="1"/>
  <c r="Q30" s="1"/>
  <c r="R30" s="1" a="1"/>
  <c r="R30" s="1"/>
  <c r="K31" a="1"/>
  <c r="K31" s="1"/>
  <c r="N34" a="1"/>
  <c r="N34" s="1"/>
  <c r="Q34" s="1" a="1"/>
  <c r="Q34" s="1"/>
  <c r="R34" s="1" a="1"/>
  <c r="R34" s="1"/>
  <c r="K35" a="1"/>
  <c r="K35" s="1"/>
  <c r="N36" a="1"/>
  <c r="N36" s="1"/>
  <c r="Q36" s="1" a="1"/>
  <c r="Q36" s="1"/>
  <c r="R36" s="1" a="1"/>
  <c r="R36" s="1"/>
  <c r="M24"/>
  <c r="K25"/>
  <c r="M26"/>
  <c r="M19"/>
  <c r="N19" s="1" a="1"/>
  <c r="M20"/>
  <c r="M21"/>
  <c r="K19"/>
  <c r="K20"/>
  <c r="L20" s="1" a="1"/>
  <c r="K21"/>
  <c r="P18" a="1"/>
  <c r="P18" s="1"/>
  <c r="N18" a="1"/>
  <c r="N18" s="1"/>
  <c r="Q18" s="1" a="1"/>
  <c r="Q18" s="1"/>
  <c r="P19" a="1"/>
  <c r="P19" s="1"/>
  <c r="P20" a="1"/>
  <c r="N20" a="1"/>
  <c r="P21" a="1"/>
  <c r="P21" s="1"/>
  <c r="N21" a="1"/>
  <c r="N21" s="1"/>
  <c r="O21" s="1" a="1"/>
  <c r="O21" s="1"/>
  <c r="L23" a="1"/>
  <c r="L23" s="1"/>
  <c r="P24" a="1"/>
  <c r="N24" a="1"/>
  <c r="L25" a="1"/>
  <c r="L25" s="1"/>
  <c r="P26" a="1"/>
  <c r="P26" s="1"/>
  <c r="N26" a="1"/>
  <c r="N26" s="1"/>
  <c r="O26" s="1" a="1"/>
  <c r="O26" s="1"/>
  <c r="L18" a="1"/>
  <c r="L18" s="1"/>
  <c r="L19" a="1"/>
  <c r="L19" s="1"/>
  <c r="Q21" a="1"/>
  <c r="Q21" s="1"/>
  <c r="L21" a="1"/>
  <c r="L24" a="1"/>
  <c r="L24" s="1"/>
  <c r="L26" a="1"/>
  <c r="L26" s="1"/>
  <c r="P23" a="1"/>
  <c r="P23" s="1"/>
  <c r="N23" a="1"/>
  <c r="N23" s="1"/>
  <c r="O23" s="1" a="1"/>
  <c r="O23" s="1"/>
  <c r="P25" a="1"/>
  <c r="P25" s="1"/>
  <c r="N25" a="1"/>
  <c r="N25" s="1"/>
  <c r="O25" s="1" a="1"/>
  <c r="O25" s="1"/>
  <c r="N22" a="1"/>
  <c r="N22" s="1"/>
  <c r="M22" a="1"/>
  <c r="M22" s="1"/>
  <c r="K22" a="1"/>
  <c r="K22" s="1"/>
  <c r="Q22" s="1" a="1"/>
  <c r="Q22" s="1"/>
  <c r="M15"/>
  <c r="M16"/>
  <c r="K15"/>
  <c r="K16"/>
  <c r="P13" a="1"/>
  <c r="P13" s="1"/>
  <c r="N13" a="1"/>
  <c r="N13" s="1"/>
  <c r="O13" s="1" a="1"/>
  <c r="O13" s="1"/>
  <c r="P14" a="1"/>
  <c r="P14" s="1"/>
  <c r="N14" a="1"/>
  <c r="N14" s="1"/>
  <c r="O14" s="1" a="1"/>
  <c r="O14" s="1"/>
  <c r="L13" a="1"/>
  <c r="L13" s="1"/>
  <c r="L14" a="1"/>
  <c r="L14" s="1"/>
  <c r="Q14" a="1"/>
  <c r="M17" a="1"/>
  <c r="M17" s="1"/>
  <c r="K17" a="1"/>
  <c r="K17" s="1"/>
  <c r="N17" a="1"/>
  <c r="N17" s="1"/>
  <c r="P15" a="1"/>
  <c r="P15" s="1"/>
  <c r="N15" a="1"/>
  <c r="P16" a="1"/>
  <c r="N16" a="1"/>
  <c r="L15" a="1"/>
  <c r="L15" s="1"/>
  <c r="L16" a="1"/>
  <c r="L16" s="1"/>
  <c r="L16" i="10" a="1"/>
  <c r="L16" s="1"/>
  <c r="L19" a="1"/>
  <c r="L19" s="1"/>
  <c r="P9" a="1"/>
  <c r="P9" s="1"/>
  <c r="N9" a="1"/>
  <c r="N9" s="1"/>
  <c r="O9" s="1" a="1"/>
  <c r="O9" s="1"/>
  <c r="N13" a="1"/>
  <c r="N13" s="1"/>
  <c r="O13" s="1" a="1"/>
  <c r="O13" s="1"/>
  <c r="P17" a="1"/>
  <c r="P17" s="1"/>
  <c r="N17" a="1"/>
  <c r="N17" s="1"/>
  <c r="O17" s="1" a="1"/>
  <c r="O17" s="1"/>
  <c r="P18" a="1"/>
  <c r="P18" s="1"/>
  <c r="O18" a="1"/>
  <c r="O18" s="1"/>
  <c r="N18" a="1"/>
  <c r="N18" s="1"/>
  <c r="T24" a="1"/>
  <c r="T24" s="1"/>
  <c r="L8" a="1"/>
  <c r="L8" s="1"/>
  <c r="L10" a="1"/>
  <c r="L10" s="1"/>
  <c r="P11" a="1"/>
  <c r="P11" s="1"/>
  <c r="N11" a="1"/>
  <c r="N11" s="1"/>
  <c r="O11" s="1" a="1"/>
  <c r="O11" s="1"/>
  <c r="Q9" a="1"/>
  <c r="Q9" s="1"/>
  <c r="L9" a="1"/>
  <c r="L9" s="1"/>
  <c r="L11" a="1"/>
  <c r="L11" s="1"/>
  <c r="N15" a="1"/>
  <c r="N15" s="1"/>
  <c r="O15" s="1" a="1"/>
  <c r="O15" s="1"/>
  <c r="Q17" a="1"/>
  <c r="L17" a="1"/>
  <c r="L17" s="1"/>
  <c r="Q18" a="1"/>
  <c r="L18" a="1"/>
  <c r="T56" a="1"/>
  <c r="T56" s="1"/>
  <c r="R50" a="1"/>
  <c r="R50" s="1"/>
  <c r="O8" a="1"/>
  <c r="P8" a="1"/>
  <c r="P8" s="1"/>
  <c r="N8" a="1"/>
  <c r="N8" s="1"/>
  <c r="P10" a="1"/>
  <c r="P10" s="1"/>
  <c r="N10" a="1"/>
  <c r="N10" s="1"/>
  <c r="O10" s="1" a="1"/>
  <c r="O10" s="1"/>
  <c r="N16" a="1"/>
  <c r="N16" s="1"/>
  <c r="Q16" s="1" a="1"/>
  <c r="Q16" s="1"/>
  <c r="O16" a="1"/>
  <c r="P16" a="1"/>
  <c r="P16" s="1"/>
  <c r="P19" a="1"/>
  <c r="P19" s="1"/>
  <c r="N19" a="1"/>
  <c r="N19" s="1"/>
  <c r="Q19" s="1" a="1"/>
  <c r="Q19" s="1"/>
  <c r="O19" a="1"/>
  <c r="R33" a="1"/>
  <c r="R33" s="1"/>
  <c r="R40" a="1"/>
  <c r="R40" s="1"/>
  <c r="R43" a="1"/>
  <c r="M23" a="1"/>
  <c r="M23" s="1"/>
  <c r="P23" s="1" a="1"/>
  <c r="P23" s="1"/>
  <c r="K23" a="1"/>
  <c r="K23" s="1"/>
  <c r="L23" s="1" a="1"/>
  <c r="L23" s="1"/>
  <c r="P28" a="1"/>
  <c r="P28" s="1"/>
  <c r="N28" a="1"/>
  <c r="N28" s="1"/>
  <c r="O28" s="1" a="1"/>
  <c r="O28" s="1"/>
  <c r="L36" a="1"/>
  <c r="L36" s="1"/>
  <c r="M38" a="1"/>
  <c r="M38" s="1"/>
  <c r="K38" a="1"/>
  <c r="K38" s="1"/>
  <c r="L38" s="1" a="1"/>
  <c r="L38" s="1"/>
  <c r="P53" a="1"/>
  <c r="P53" s="1"/>
  <c r="M53" a="1"/>
  <c r="M53" s="1"/>
  <c r="K53" a="1"/>
  <c r="K53" s="1"/>
  <c r="M55" a="1"/>
  <c r="M55" s="1"/>
  <c r="P55" s="1" a="1"/>
  <c r="P55" s="1"/>
  <c r="K55" a="1"/>
  <c r="K55" s="1"/>
  <c r="P58" a="1"/>
  <c r="P58" s="1"/>
  <c r="N58" a="1"/>
  <c r="N58" s="1"/>
  <c r="O58" s="1" a="1"/>
  <c r="O58" s="1"/>
  <c r="L60" a="1"/>
  <c r="L60" s="1"/>
  <c r="M61" a="1"/>
  <c r="M61" s="1"/>
  <c r="P61" s="1" a="1"/>
  <c r="P61" s="1"/>
  <c r="K61" a="1"/>
  <c r="K61" s="1"/>
  <c r="A61"/>
  <c r="L61" a="1"/>
  <c r="L61" s="1"/>
  <c r="M63" a="1"/>
  <c r="M63" s="1"/>
  <c r="K63" a="1"/>
  <c r="K63" s="1"/>
  <c r="L63" s="1" a="1"/>
  <c r="L63" s="1"/>
  <c r="A63"/>
  <c r="P63" a="1"/>
  <c r="P63" s="1"/>
  <c r="P74" a="1"/>
  <c r="P74" s="1"/>
  <c r="N74" a="1"/>
  <c r="N74" s="1"/>
  <c r="O74" s="1" a="1"/>
  <c r="O74" s="1"/>
  <c r="L76" a="1"/>
  <c r="L76" s="1"/>
  <c r="M77" a="1"/>
  <c r="M77" s="1"/>
  <c r="P77" s="1" a="1"/>
  <c r="P77" s="1"/>
  <c r="K77" a="1"/>
  <c r="K77" s="1"/>
  <c r="A77"/>
  <c r="M79" a="1"/>
  <c r="M79" s="1"/>
  <c r="K79" a="1"/>
  <c r="K79" s="1"/>
  <c r="A79"/>
  <c r="L79" a="1"/>
  <c r="N102" a="1"/>
  <c r="N102" s="1"/>
  <c r="Q102" s="1" a="1"/>
  <c r="Q102" s="1"/>
  <c r="P102" a="1"/>
  <c r="P102" s="1"/>
  <c r="Q116" a="1"/>
  <c r="Q116" s="1"/>
  <c r="R116" s="1" a="1"/>
  <c r="R116" s="1"/>
  <c r="L116" a="1"/>
  <c r="L116" s="1"/>
  <c r="L117" a="1"/>
  <c r="L117" s="1"/>
  <c r="Q125" a="1"/>
  <c r="Q125" s="1"/>
  <c r="L125" a="1"/>
  <c r="L125" s="1"/>
  <c r="L126" a="1"/>
  <c r="L126" s="1"/>
  <c r="N136" a="1"/>
  <c r="N136" s="1"/>
  <c r="O136" s="1" a="1"/>
  <c r="O136" s="1"/>
  <c r="P136" a="1"/>
  <c r="P136" s="1"/>
  <c r="N152" a="1"/>
  <c r="N152" s="1"/>
  <c r="O152" s="1" a="1"/>
  <c r="O152" s="1"/>
  <c r="P152" a="1"/>
  <c r="P152" s="1"/>
  <c r="P13" a="1"/>
  <c r="P13" s="1"/>
  <c r="K14" a="1"/>
  <c r="K14" s="1"/>
  <c r="M14" a="1"/>
  <c r="M14" s="1"/>
  <c r="P14" s="1" a="1"/>
  <c r="P14" s="1"/>
  <c r="P15" a="1"/>
  <c r="P15" s="1"/>
  <c r="L20" a="1"/>
  <c r="L20" s="1"/>
  <c r="N20" a="1"/>
  <c r="N20" s="1"/>
  <c r="O20" s="1" a="1"/>
  <c r="O20" s="1"/>
  <c r="P20" a="1"/>
  <c r="P20" s="1"/>
  <c r="K21" a="1"/>
  <c r="K21" s="1"/>
  <c r="M21" a="1"/>
  <c r="M21" s="1"/>
  <c r="N25" a="1"/>
  <c r="N25" s="1"/>
  <c r="O25" s="1" a="1"/>
  <c r="O25" s="1"/>
  <c r="P26" a="1"/>
  <c r="P26" s="1"/>
  <c r="N32" a="1"/>
  <c r="N32" s="1"/>
  <c r="O32" s="1" a="1"/>
  <c r="O32" s="1"/>
  <c r="N35" a="1"/>
  <c r="N35" s="1"/>
  <c r="O35" s="1" a="1"/>
  <c r="O35" s="1"/>
  <c r="P41" a="1"/>
  <c r="P41" s="1"/>
  <c r="R41" s="1" a="1"/>
  <c r="R41" s="1"/>
  <c r="N42" a="1"/>
  <c r="N42" s="1"/>
  <c r="O42" s="1" a="1"/>
  <c r="O42" s="1"/>
  <c r="P48" a="1"/>
  <c r="P48" s="1"/>
  <c r="R48" s="1" a="1"/>
  <c r="R48" s="1"/>
  <c r="P51" a="1"/>
  <c r="P51" s="1"/>
  <c r="R51" s="1" a="1"/>
  <c r="Q59" a="1"/>
  <c r="Q64" a="1"/>
  <c r="Q64" s="1"/>
  <c r="R64" s="1" a="1"/>
  <c r="R64" s="1"/>
  <c r="Q75" a="1"/>
  <c r="Q75" s="1"/>
  <c r="R75" s="1" a="1"/>
  <c r="R75" s="1"/>
  <c r="Q80" a="1"/>
  <c r="Q80" s="1"/>
  <c r="R80" s="1" a="1"/>
  <c r="R80" s="1"/>
  <c r="Q89" a="1"/>
  <c r="Q89" s="1"/>
  <c r="R89" s="1" a="1"/>
  <c r="R89" s="1"/>
  <c r="O100" a="1"/>
  <c r="O100" s="1"/>
  <c r="O111" a="1"/>
  <c r="L28" a="1"/>
  <c r="L28" s="1"/>
  <c r="Q28" a="1"/>
  <c r="M47" a="1"/>
  <c r="M47" s="1"/>
  <c r="K47" a="1"/>
  <c r="K47" s="1"/>
  <c r="L47" a="1"/>
  <c r="O52" a="1"/>
  <c r="P52" a="1"/>
  <c r="P52" s="1"/>
  <c r="N52" a="1"/>
  <c r="N52" s="1"/>
  <c r="P65" a="1"/>
  <c r="P65" s="1"/>
  <c r="N65" a="1"/>
  <c r="N65" s="1"/>
  <c r="Q65" s="1" a="1"/>
  <c r="Q65" s="1"/>
  <c r="P81" a="1"/>
  <c r="P81" s="1"/>
  <c r="N81" a="1"/>
  <c r="N81" s="1"/>
  <c r="Q81" s="1" a="1"/>
  <c r="Q81" s="1"/>
  <c r="P88" a="1"/>
  <c r="P88" s="1"/>
  <c r="N88" a="1"/>
  <c r="N88" s="1"/>
  <c r="Q88" s="1" a="1"/>
  <c r="Q88" s="1"/>
  <c r="M93" a="1"/>
  <c r="M93" s="1"/>
  <c r="K93" a="1"/>
  <c r="K93" s="1"/>
  <c r="L93" s="1" a="1"/>
  <c r="L93" s="1"/>
  <c r="A93"/>
  <c r="P93" a="1"/>
  <c r="P93" s="1"/>
  <c r="L101" a="1"/>
  <c r="L101" s="1"/>
  <c r="L112" a="1"/>
  <c r="L112" s="1"/>
  <c r="M114" a="1"/>
  <c r="M114" s="1"/>
  <c r="K114" a="1"/>
  <c r="K114" s="1"/>
  <c r="L114" s="1" a="1"/>
  <c r="L114" s="1"/>
  <c r="A114"/>
  <c r="L119" a="1"/>
  <c r="L119" s="1"/>
  <c r="Q127" a="1"/>
  <c r="Q127" s="1"/>
  <c r="L127" a="1"/>
  <c r="L127" s="1"/>
  <c r="L128" a="1"/>
  <c r="L128" s="1"/>
  <c r="P190" a="1"/>
  <c r="P190" s="1"/>
  <c r="N190" a="1"/>
  <c r="N190" s="1"/>
  <c r="O190" s="1" a="1"/>
  <c r="O190" s="1"/>
  <c r="P191" a="1"/>
  <c r="P191" s="1"/>
  <c r="N191" a="1"/>
  <c r="N191" s="1"/>
  <c r="O191" s="1" a="1"/>
  <c r="O191" s="1"/>
  <c r="L197" a="1"/>
  <c r="L197" s="1"/>
  <c r="L198" a="1"/>
  <c r="L198" s="1"/>
  <c r="M29" a="1"/>
  <c r="M29" s="1"/>
  <c r="K29" a="1"/>
  <c r="K29" s="1"/>
  <c r="L29" a="1"/>
  <c r="L29" s="1"/>
  <c r="M31" a="1"/>
  <c r="M31" s="1"/>
  <c r="K31" a="1"/>
  <c r="K31" s="1"/>
  <c r="L31" s="1" a="1"/>
  <c r="L31" s="1"/>
  <c r="O36" a="1"/>
  <c r="O36" s="1"/>
  <c r="P36" a="1"/>
  <c r="P36" s="1"/>
  <c r="N36" a="1"/>
  <c r="N36" s="1"/>
  <c r="Q36" s="1" a="1"/>
  <c r="Q36" s="1"/>
  <c r="L44" a="1"/>
  <c r="L44" s="1"/>
  <c r="M46" a="1"/>
  <c r="M46" s="1"/>
  <c r="P46" s="1" a="1"/>
  <c r="P46" s="1"/>
  <c r="K46" a="1"/>
  <c r="K46" s="1"/>
  <c r="M70" a="1"/>
  <c r="M70" s="1"/>
  <c r="P70" s="1" a="1"/>
  <c r="P70" s="1"/>
  <c r="K70" a="1"/>
  <c r="K70" s="1"/>
  <c r="A70"/>
  <c r="L70" a="1"/>
  <c r="M86" a="1"/>
  <c r="M86" s="1"/>
  <c r="K86" a="1"/>
  <c r="K86" s="1"/>
  <c r="L86" s="1" a="1"/>
  <c r="L86" s="1"/>
  <c r="A86"/>
  <c r="P86" a="1"/>
  <c r="P86" s="1"/>
  <c r="P92" a="1"/>
  <c r="P92" s="1"/>
  <c r="N92" a="1"/>
  <c r="N92" s="1"/>
  <c r="Q92" s="1" a="1"/>
  <c r="Q92" s="1"/>
  <c r="N110" a="1"/>
  <c r="N110" s="1"/>
  <c r="Q110" s="1" a="1"/>
  <c r="Q110" s="1"/>
  <c r="O110" a="1"/>
  <c r="P110" a="1"/>
  <c r="P110" s="1"/>
  <c r="L124" a="1"/>
  <c r="L124" s="1"/>
  <c r="N138" a="1"/>
  <c r="N138" s="1"/>
  <c r="O138" s="1" a="1"/>
  <c r="O138" s="1"/>
  <c r="P138" a="1"/>
  <c r="P138" s="1"/>
  <c r="N154" a="1"/>
  <c r="N154" s="1"/>
  <c r="O154" s="1" a="1"/>
  <c r="O154" s="1"/>
  <c r="P154" a="1"/>
  <c r="P154" s="1"/>
  <c r="Q57" a="1"/>
  <c r="Q57" s="1"/>
  <c r="R57" s="1" a="1"/>
  <c r="R57" s="1"/>
  <c r="Q91" a="1"/>
  <c r="Q91" s="1"/>
  <c r="R91" s="1" a="1"/>
  <c r="R91" s="1"/>
  <c r="A13"/>
  <c r="A15"/>
  <c r="A22"/>
  <c r="Q25" a="1"/>
  <c r="Q25" s="1"/>
  <c r="R25" s="1" a="1"/>
  <c r="R25" s="1"/>
  <c r="O26" a="1"/>
  <c r="Q32" a="1"/>
  <c r="Q32" s="1"/>
  <c r="R32" s="1" a="1"/>
  <c r="R32" s="1"/>
  <c r="Q35" a="1"/>
  <c r="Q35" s="1"/>
  <c r="R35" s="1" a="1"/>
  <c r="R35" s="1"/>
  <c r="O41" a="1"/>
  <c r="O41" s="1"/>
  <c r="Q42" a="1"/>
  <c r="O48" a="1"/>
  <c r="O48" s="1"/>
  <c r="O51" a="1"/>
  <c r="O51" s="1"/>
  <c r="O57" a="1"/>
  <c r="O57" s="1"/>
  <c r="O73" a="1"/>
  <c r="O73" s="1"/>
  <c r="O91" a="1"/>
  <c r="O91" s="1"/>
  <c r="Q103" a="1"/>
  <c r="Q103" s="1"/>
  <c r="R103" s="1" a="1"/>
  <c r="R103" s="1"/>
  <c r="R127" a="1"/>
  <c r="M30" a="1"/>
  <c r="M30" s="1"/>
  <c r="P30" s="1" a="1"/>
  <c r="P30" s="1"/>
  <c r="K30" a="1"/>
  <c r="K30" s="1"/>
  <c r="M45" a="1"/>
  <c r="M45" s="1"/>
  <c r="K45" a="1"/>
  <c r="K45" s="1"/>
  <c r="P45" a="1"/>
  <c r="P45" s="1"/>
  <c r="L45" a="1"/>
  <c r="L45" s="1"/>
  <c r="P67" a="1"/>
  <c r="P67" s="1"/>
  <c r="R67" s="1" a="1"/>
  <c r="N67" a="1"/>
  <c r="N67" s="1"/>
  <c r="Q67" s="1" a="1"/>
  <c r="Q67" s="1"/>
  <c r="P72" a="1"/>
  <c r="P72" s="1"/>
  <c r="N72" a="1"/>
  <c r="N72" s="1"/>
  <c r="Q72" s="1" a="1"/>
  <c r="Q72" s="1"/>
  <c r="P83" a="1"/>
  <c r="P83" s="1"/>
  <c r="R83" s="1" a="1"/>
  <c r="N83" a="1"/>
  <c r="N83" s="1"/>
  <c r="Q83" s="1" a="1"/>
  <c r="Q83" s="1"/>
  <c r="P90" a="1"/>
  <c r="P90" s="1"/>
  <c r="N90" a="1"/>
  <c r="N90" s="1"/>
  <c r="Q90" s="1" a="1"/>
  <c r="Q90" s="1"/>
  <c r="L92" a="1"/>
  <c r="L92" s="1"/>
  <c r="M95" a="1"/>
  <c r="M95" s="1"/>
  <c r="P95" s="1" a="1"/>
  <c r="P95" s="1"/>
  <c r="K95" a="1"/>
  <c r="K95" s="1"/>
  <c r="A95"/>
  <c r="L108" a="1"/>
  <c r="L108" s="1"/>
  <c r="Q118" a="1"/>
  <c r="Q118" s="1"/>
  <c r="R118" s="1" a="1"/>
  <c r="R118" s="1"/>
  <c r="L118" a="1"/>
  <c r="L118" s="1"/>
  <c r="P183" a="1"/>
  <c r="P183" s="1"/>
  <c r="N183" a="1"/>
  <c r="N183" s="1"/>
  <c r="O183" s="1" a="1"/>
  <c r="O183" s="1"/>
  <c r="N194" a="1"/>
  <c r="N194" s="1"/>
  <c r="O194" s="1" a="1"/>
  <c r="O194" s="1"/>
  <c r="O201" a="1"/>
  <c r="O201" s="1"/>
  <c r="N201" a="1"/>
  <c r="N201" s="1"/>
  <c r="L204" a="1"/>
  <c r="L204" s="1"/>
  <c r="L205" a="1"/>
  <c r="L205" s="1"/>
  <c r="M37" a="1"/>
  <c r="M37" s="1"/>
  <c r="P37" s="1" a="1"/>
  <c r="P37" s="1"/>
  <c r="K37" a="1"/>
  <c r="K37" s="1"/>
  <c r="L37" s="1" a="1"/>
  <c r="L37" s="1"/>
  <c r="M39" a="1"/>
  <c r="M39" s="1"/>
  <c r="P39" s="1" a="1"/>
  <c r="P39" s="1"/>
  <c r="K39" a="1"/>
  <c r="K39" s="1"/>
  <c r="L39" s="1" a="1"/>
  <c r="L39" s="1"/>
  <c r="P44" a="1"/>
  <c r="P44" s="1"/>
  <c r="N44" a="1"/>
  <c r="N44" s="1"/>
  <c r="O44" s="1" a="1"/>
  <c r="O44" s="1"/>
  <c r="Q52" a="1"/>
  <c r="Q52" s="1"/>
  <c r="L52" a="1"/>
  <c r="L52" s="1"/>
  <c r="M54" a="1"/>
  <c r="M54" s="1"/>
  <c r="K54" a="1"/>
  <c r="K54" s="1"/>
  <c r="L54" a="1"/>
  <c r="P60" a="1"/>
  <c r="P60" s="1"/>
  <c r="N60" a="1"/>
  <c r="N60" s="1"/>
  <c r="O60" s="1" a="1"/>
  <c r="O60" s="1"/>
  <c r="P76" a="1"/>
  <c r="P76" s="1"/>
  <c r="N76" a="1"/>
  <c r="N76" s="1"/>
  <c r="Q76" s="1" a="1"/>
  <c r="Q76" s="1"/>
  <c r="L104" a="1"/>
  <c r="L104" s="1"/>
  <c r="M106" a="1"/>
  <c r="M106" s="1"/>
  <c r="K106" a="1"/>
  <c r="K106" s="1"/>
  <c r="L106" a="1"/>
  <c r="A106"/>
  <c r="K129" a="1"/>
  <c r="K129" s="1"/>
  <c r="A129"/>
  <c r="M129" a="1"/>
  <c r="M129" s="1"/>
  <c r="Q73" a="1"/>
  <c r="Q73" s="1"/>
  <c r="R73" s="1" a="1"/>
  <c r="R73" s="1"/>
  <c r="J208" a="1"/>
  <c r="J208" s="1"/>
  <c r="N12" a="1"/>
  <c r="N12" s="1"/>
  <c r="Q12" s="1" a="1"/>
  <c r="Q12" s="1"/>
  <c r="K13" a="1"/>
  <c r="K13" s="1"/>
  <c r="Q13" s="1" a="1"/>
  <c r="Q13" s="1"/>
  <c r="S13" s="1"/>
  <c r="L14" a="1"/>
  <c r="L14" s="1"/>
  <c r="K15" a="1"/>
  <c r="K15" s="1"/>
  <c r="Q15" s="1" a="1"/>
  <c r="L21" a="1"/>
  <c r="L21" s="1"/>
  <c r="K22" a="1"/>
  <c r="K22" s="1"/>
  <c r="M22" a="1"/>
  <c r="M22" s="1"/>
  <c r="U24" a="1"/>
  <c r="A29"/>
  <c r="A31"/>
  <c r="A46"/>
  <c r="U56" a="1"/>
  <c r="U56" s="1"/>
  <c r="V56" s="1" a="1"/>
  <c r="V56" s="1"/>
  <c r="L57" a="1"/>
  <c r="L57" s="1"/>
  <c r="Q58" a="1"/>
  <c r="Q58" s="1"/>
  <c r="O59" a="1"/>
  <c r="O64" a="1"/>
  <c r="O64" s="1"/>
  <c r="O65" a="1"/>
  <c r="O65" s="1"/>
  <c r="O67" a="1"/>
  <c r="O67" s="1"/>
  <c r="L73" a="1"/>
  <c r="L73" s="1"/>
  <c r="Q74" a="1"/>
  <c r="Q74" s="1"/>
  <c r="O75" a="1"/>
  <c r="O75" s="1"/>
  <c r="O80" a="1"/>
  <c r="O80" s="1"/>
  <c r="O81" a="1"/>
  <c r="O81" s="1"/>
  <c r="O83" a="1"/>
  <c r="O83" s="1"/>
  <c r="O88" a="1"/>
  <c r="O88" s="1"/>
  <c r="O89" a="1"/>
  <c r="O89" s="1"/>
  <c r="L91" a="1"/>
  <c r="L91" s="1"/>
  <c r="L96" a="1"/>
  <c r="L96" s="1"/>
  <c r="Q100" a="1"/>
  <c r="Q100" s="1"/>
  <c r="R100" s="1" a="1"/>
  <c r="R100" s="1"/>
  <c r="Q111" a="1"/>
  <c r="Q111" s="1"/>
  <c r="R125" a="1"/>
  <c r="R125" s="1"/>
  <c r="P96" a="1"/>
  <c r="P96" s="1"/>
  <c r="R96" s="1" a="1"/>
  <c r="R96" s="1"/>
  <c r="O96" a="1"/>
  <c r="O96" s="1"/>
  <c r="M97" a="1"/>
  <c r="M97" s="1"/>
  <c r="P97" s="1" a="1"/>
  <c r="P97" s="1"/>
  <c r="K97" a="1"/>
  <c r="K97" s="1"/>
  <c r="L97" s="1" a="1"/>
  <c r="L97" s="1"/>
  <c r="M99" a="1"/>
  <c r="M99" s="1"/>
  <c r="K99" a="1"/>
  <c r="K99" s="1"/>
  <c r="L99" s="1" a="1"/>
  <c r="L99" s="1"/>
  <c r="P99" a="1"/>
  <c r="P99" s="1"/>
  <c r="P104" a="1"/>
  <c r="P104" s="1"/>
  <c r="N104" a="1"/>
  <c r="N104" s="1"/>
  <c r="Q104" s="1" a="1"/>
  <c r="Q104" s="1"/>
  <c r="P112" a="1"/>
  <c r="P112" s="1"/>
  <c r="N112" a="1"/>
  <c r="N112" s="1"/>
  <c r="Q112" s="1" a="1"/>
  <c r="Q112" s="1"/>
  <c r="M122" a="1"/>
  <c r="M122" s="1"/>
  <c r="K122" a="1"/>
  <c r="K122" s="1"/>
  <c r="L122" s="1" a="1"/>
  <c r="L122" s="1"/>
  <c r="A122"/>
  <c r="N145" a="1"/>
  <c r="N145" s="1"/>
  <c r="O145" s="1" a="1"/>
  <c r="O145" s="1"/>
  <c r="P145" a="1"/>
  <c r="P145" s="1"/>
  <c r="N147" a="1"/>
  <c r="N147" s="1"/>
  <c r="O147" s="1" a="1"/>
  <c r="O147" s="1"/>
  <c r="P147" a="1"/>
  <c r="P147" s="1"/>
  <c r="N161" a="1"/>
  <c r="N161" s="1"/>
  <c r="O161" s="1" a="1"/>
  <c r="O161" s="1"/>
  <c r="P161" a="1"/>
  <c r="P161" s="1"/>
  <c r="N163" a="1"/>
  <c r="N163" s="1"/>
  <c r="O163" s="1" a="1"/>
  <c r="O163" s="1"/>
  <c r="P163" a="1"/>
  <c r="P163" s="1"/>
  <c r="N174" a="1"/>
  <c r="N174" s="1"/>
  <c r="Q174" s="1" a="1"/>
  <c r="Q174" s="1"/>
  <c r="P174" a="1"/>
  <c r="P174" s="1"/>
  <c r="K62" a="1"/>
  <c r="K62" s="1"/>
  <c r="M62" a="1"/>
  <c r="M62" s="1"/>
  <c r="P62" s="1" a="1"/>
  <c r="P62" s="1"/>
  <c r="L68" a="1"/>
  <c r="L68" s="1"/>
  <c r="N68" a="1"/>
  <c r="N68" s="1"/>
  <c r="Q68" s="1" a="1"/>
  <c r="Q68" s="1"/>
  <c r="P68" a="1"/>
  <c r="P68" s="1"/>
  <c r="K69" a="1"/>
  <c r="K69" s="1"/>
  <c r="M69" a="1"/>
  <c r="M69" s="1"/>
  <c r="K71" a="1"/>
  <c r="K71" s="1"/>
  <c r="L71" s="1" a="1"/>
  <c r="L71" s="1"/>
  <c r="M71" a="1"/>
  <c r="M71" s="1"/>
  <c r="K78" a="1"/>
  <c r="K78" s="1"/>
  <c r="M78" a="1"/>
  <c r="M78" s="1"/>
  <c r="P78" s="1" a="1"/>
  <c r="P78" s="1"/>
  <c r="L84" a="1"/>
  <c r="L84" s="1"/>
  <c r="N84" a="1"/>
  <c r="N84" s="1"/>
  <c r="Q84" s="1" a="1"/>
  <c r="Q84" s="1"/>
  <c r="P84" a="1"/>
  <c r="P84" s="1"/>
  <c r="K85" a="1"/>
  <c r="K85" s="1"/>
  <c r="M85" a="1"/>
  <c r="M85" s="1"/>
  <c r="P85" s="1" a="1"/>
  <c r="P85" s="1"/>
  <c r="K87" a="1"/>
  <c r="K87" s="1"/>
  <c r="M87" a="1"/>
  <c r="M87" s="1"/>
  <c r="K94" a="1"/>
  <c r="K94" s="1"/>
  <c r="M94" a="1"/>
  <c r="M94" s="1"/>
  <c r="P94" s="1" a="1"/>
  <c r="P94" s="1"/>
  <c r="N101" a="1"/>
  <c r="N101" s="1"/>
  <c r="O101" s="1" a="1"/>
  <c r="O101" s="1"/>
  <c r="N108" a="1"/>
  <c r="N108" s="1"/>
  <c r="O108" s="1" a="1"/>
  <c r="O108" s="1"/>
  <c r="M105" a="1"/>
  <c r="M105" s="1"/>
  <c r="P105" s="1" a="1"/>
  <c r="P105" s="1"/>
  <c r="K105" a="1"/>
  <c r="K105" s="1"/>
  <c r="M107" a="1"/>
  <c r="M107" s="1"/>
  <c r="P107" s="1" a="1"/>
  <c r="P107" s="1"/>
  <c r="K107" a="1"/>
  <c r="K107" s="1"/>
  <c r="M113" a="1"/>
  <c r="M113" s="1"/>
  <c r="K113" a="1"/>
  <c r="K113" s="1"/>
  <c r="P113" a="1"/>
  <c r="P113" s="1"/>
  <c r="L113" a="1"/>
  <c r="M115" a="1"/>
  <c r="M115" s="1"/>
  <c r="K115" a="1"/>
  <c r="K115" s="1"/>
  <c r="P115" a="1"/>
  <c r="P115" s="1"/>
  <c r="L115" a="1"/>
  <c r="P128" a="1"/>
  <c r="P128" s="1"/>
  <c r="N128" a="1"/>
  <c r="N128" s="1"/>
  <c r="Q128" s="1" a="1"/>
  <c r="Q128" s="1"/>
  <c r="O128" a="1"/>
  <c r="O128" s="1"/>
  <c r="P132" a="1"/>
  <c r="P132" s="1"/>
  <c r="N132" a="1"/>
  <c r="N132" s="1"/>
  <c r="Q132" s="1" a="1"/>
  <c r="Q132" s="1"/>
  <c r="O132" a="1"/>
  <c r="P148" a="1"/>
  <c r="P148" s="1"/>
  <c r="N148" a="1"/>
  <c r="N148" s="1"/>
  <c r="O148" a="1"/>
  <c r="O148" s="1"/>
  <c r="P164" a="1"/>
  <c r="P164" s="1"/>
  <c r="N164" a="1"/>
  <c r="N164" s="1"/>
  <c r="O164" s="1" a="1"/>
  <c r="O164" s="1"/>
  <c r="T172" a="1"/>
  <c r="T172" s="1"/>
  <c r="U172" s="1" a="1"/>
  <c r="U172" s="1"/>
  <c r="V172" s="1" a="1"/>
  <c r="V172" s="1"/>
  <c r="O116" a="1"/>
  <c r="O116" s="1"/>
  <c r="O118" a="1"/>
  <c r="O118" s="1"/>
  <c r="O125" a="1"/>
  <c r="O125" s="1"/>
  <c r="O127" a="1"/>
  <c r="O127" s="1"/>
  <c r="P98" a="1"/>
  <c r="P98" s="1"/>
  <c r="L98" a="1"/>
  <c r="M98" a="1"/>
  <c r="M98" s="1"/>
  <c r="K98" a="1"/>
  <c r="K98" s="1"/>
  <c r="P117" a="1"/>
  <c r="P117" s="1"/>
  <c r="N117" a="1"/>
  <c r="N117" s="1"/>
  <c r="O117" s="1" a="1"/>
  <c r="O117" s="1"/>
  <c r="P119" a="1"/>
  <c r="P119" s="1"/>
  <c r="N119" a="1"/>
  <c r="N119" s="1"/>
  <c r="O119" s="1" a="1"/>
  <c r="O119" s="1"/>
  <c r="P124" a="1"/>
  <c r="P124" s="1"/>
  <c r="N124" a="1"/>
  <c r="N124" s="1"/>
  <c r="O124" s="1" a="1"/>
  <c r="O124" s="1"/>
  <c r="P126" a="1"/>
  <c r="P126" s="1"/>
  <c r="N126" a="1"/>
  <c r="N126" s="1"/>
  <c r="O126" s="1" a="1"/>
  <c r="O126" s="1"/>
  <c r="L69" a="1"/>
  <c r="L69" s="1"/>
  <c r="L78" a="1"/>
  <c r="L78" s="1"/>
  <c r="L85" a="1"/>
  <c r="L87" a="1"/>
  <c r="L94" a="1"/>
  <c r="L94" s="1"/>
  <c r="A105"/>
  <c r="A107"/>
  <c r="A113"/>
  <c r="A115"/>
  <c r="Q130" a="1"/>
  <c r="Q130" s="1"/>
  <c r="R130" s="1" a="1"/>
  <c r="R130" s="1"/>
  <c r="P137" a="1"/>
  <c r="P137" s="1"/>
  <c r="N137" a="1"/>
  <c r="N137" s="1"/>
  <c r="O137" s="1" a="1"/>
  <c r="O137" s="1"/>
  <c r="P139" a="1"/>
  <c r="P139" s="1"/>
  <c r="N139" a="1"/>
  <c r="N139" s="1"/>
  <c r="O139" s="1" a="1"/>
  <c r="O139" s="1"/>
  <c r="P144" a="1"/>
  <c r="P144" s="1"/>
  <c r="N144" a="1"/>
  <c r="N144" s="1"/>
  <c r="O144" s="1" a="1"/>
  <c r="O144" s="1"/>
  <c r="P146" a="1"/>
  <c r="P146" s="1"/>
  <c r="N146" a="1"/>
  <c r="N146" s="1"/>
  <c r="O146" s="1" a="1"/>
  <c r="O146" s="1"/>
  <c r="P153" a="1"/>
  <c r="P153" s="1"/>
  <c r="N153" a="1"/>
  <c r="N153" s="1"/>
  <c r="O153" s="1" a="1"/>
  <c r="O153" s="1"/>
  <c r="P155" a="1"/>
  <c r="P155" s="1"/>
  <c r="N155" a="1"/>
  <c r="N155" s="1"/>
  <c r="O155" s="1" a="1"/>
  <c r="O155" s="1"/>
  <c r="P160" a="1"/>
  <c r="P160" s="1"/>
  <c r="N160" a="1"/>
  <c r="N160" s="1"/>
  <c r="O160" s="1" a="1"/>
  <c r="O160" s="1"/>
  <c r="P162" a="1"/>
  <c r="P162" s="1"/>
  <c r="N162" a="1"/>
  <c r="N162" s="1"/>
  <c r="O162" s="1" a="1"/>
  <c r="O162" s="1"/>
  <c r="L166" a="1"/>
  <c r="L166" s="1"/>
  <c r="P168" a="1"/>
  <c r="P168" s="1"/>
  <c r="N168" a="1"/>
  <c r="N168" s="1"/>
  <c r="O168" s="1" a="1"/>
  <c r="O168" s="1"/>
  <c r="P180" a="1"/>
  <c r="P180" s="1"/>
  <c r="R180" s="1" a="1"/>
  <c r="N180" a="1"/>
  <c r="N180" s="1"/>
  <c r="Q180" s="1" a="1"/>
  <c r="Q180" s="1"/>
  <c r="L120" a="1"/>
  <c r="L120" s="1"/>
  <c r="N120" a="1"/>
  <c r="N120" s="1"/>
  <c r="O120" s="1" a="1"/>
  <c r="O120" s="1"/>
  <c r="P120" a="1"/>
  <c r="P120" s="1"/>
  <c r="K121" a="1"/>
  <c r="K121" s="1"/>
  <c r="M121" a="1"/>
  <c r="M121" s="1"/>
  <c r="K123" a="1"/>
  <c r="K123" s="1"/>
  <c r="M123" a="1"/>
  <c r="M123" s="1"/>
  <c r="P123" s="1" a="1"/>
  <c r="P123" s="1"/>
  <c r="L132" a="1"/>
  <c r="L132" s="1"/>
  <c r="M133" a="1"/>
  <c r="M133" s="1"/>
  <c r="P133" s="1" a="1"/>
  <c r="P133" s="1"/>
  <c r="K133" a="1"/>
  <c r="K133" s="1"/>
  <c r="A133"/>
  <c r="M135" a="1"/>
  <c r="M135" s="1"/>
  <c r="K135" a="1"/>
  <c r="K135" s="1"/>
  <c r="L135" s="1" a="1"/>
  <c r="L135" s="1"/>
  <c r="A135"/>
  <c r="L148" a="1"/>
  <c r="L148" s="1"/>
  <c r="Q148" a="1"/>
  <c r="Q148" s="1"/>
  <c r="M149" a="1"/>
  <c r="M149" s="1"/>
  <c r="P149" s="1" a="1"/>
  <c r="P149" s="1"/>
  <c r="K149" a="1"/>
  <c r="K149" s="1"/>
  <c r="A149"/>
  <c r="M151" a="1"/>
  <c r="M151" s="1"/>
  <c r="K151" a="1"/>
  <c r="K151" s="1"/>
  <c r="L151" s="1" a="1"/>
  <c r="L151" s="1"/>
  <c r="A151"/>
  <c r="L164" a="1"/>
  <c r="L164" s="1"/>
  <c r="Q164" a="1"/>
  <c r="Q164" s="1"/>
  <c r="N167" a="1"/>
  <c r="N167" s="1"/>
  <c r="Q167" s="1" a="1"/>
  <c r="Q167" s="1"/>
  <c r="O167" a="1"/>
  <c r="O167" s="1"/>
  <c r="P167" a="1"/>
  <c r="P167" s="1"/>
  <c r="L175" a="1"/>
  <c r="L175" s="1"/>
  <c r="Q136" a="1"/>
  <c r="Q136" s="1"/>
  <c r="Q138" a="1"/>
  <c r="Q138" s="1"/>
  <c r="Q145" a="1"/>
  <c r="Q147" a="1"/>
  <c r="Q147" s="1"/>
  <c r="Q152" a="1"/>
  <c r="Q154" a="1"/>
  <c r="Q154" s="1"/>
  <c r="Q163" a="1"/>
  <c r="Q163" s="1"/>
  <c r="M142" a="1"/>
  <c r="M142" s="1"/>
  <c r="K142" a="1"/>
  <c r="K142" s="1"/>
  <c r="L142" s="1" a="1"/>
  <c r="L142" s="1"/>
  <c r="A142"/>
  <c r="P142" a="1"/>
  <c r="P142" s="1"/>
  <c r="M158" a="1"/>
  <c r="M158" s="1"/>
  <c r="P158" s="1" a="1"/>
  <c r="P158" s="1"/>
  <c r="K158" a="1"/>
  <c r="K158" s="1"/>
  <c r="A158"/>
  <c r="L181" a="1"/>
  <c r="L181" s="1"/>
  <c r="L121" a="1"/>
  <c r="L121" s="1"/>
  <c r="Q139" a="1"/>
  <c r="Q139" s="1"/>
  <c r="P141" a="1"/>
  <c r="P141" s="1"/>
  <c r="Q146" a="1"/>
  <c r="Q146" s="1"/>
  <c r="Q155" a="1"/>
  <c r="Q155" s="1"/>
  <c r="Q162" a="1"/>
  <c r="Q162" s="1"/>
  <c r="M169" a="1"/>
  <c r="M169" s="1"/>
  <c r="P169" s="1" a="1"/>
  <c r="P169" s="1"/>
  <c r="K169" a="1"/>
  <c r="K169" s="1"/>
  <c r="M171" a="1"/>
  <c r="M171" s="1"/>
  <c r="P171" s="1" a="1"/>
  <c r="P171" s="1"/>
  <c r="K171" a="1"/>
  <c r="K171" s="1"/>
  <c r="L176" a="1"/>
  <c r="L176" s="1"/>
  <c r="M178" a="1"/>
  <c r="M178" s="1"/>
  <c r="P178" s="1" a="1"/>
  <c r="P178" s="1"/>
  <c r="K178" a="1"/>
  <c r="K178" s="1"/>
  <c r="L178" s="1" a="1"/>
  <c r="L178" s="1"/>
  <c r="L183" a="1"/>
  <c r="L183" s="1"/>
  <c r="Q183" a="1"/>
  <c r="Q183" s="1"/>
  <c r="L190" a="1"/>
  <c r="L190" s="1"/>
  <c r="Q190" a="1"/>
  <c r="Q190" s="1"/>
  <c r="Q191" a="1"/>
  <c r="L191" a="1"/>
  <c r="L191" s="1"/>
  <c r="P196" a="1"/>
  <c r="P196" s="1"/>
  <c r="N196" a="1"/>
  <c r="N196" s="1"/>
  <c r="O196" s="1" a="1"/>
  <c r="O196" s="1"/>
  <c r="P199" a="1"/>
  <c r="P199" s="1"/>
  <c r="N199" a="1"/>
  <c r="N199" s="1"/>
  <c r="Q199" s="1" a="1"/>
  <c r="Q199" s="1"/>
  <c r="O199" a="1"/>
  <c r="P206" a="1"/>
  <c r="P206" s="1"/>
  <c r="N206" a="1"/>
  <c r="N206" s="1"/>
  <c r="O206" s="1" a="1"/>
  <c r="O206" s="1"/>
  <c r="P207" a="1"/>
  <c r="P207" s="1"/>
  <c r="N207" a="1"/>
  <c r="N207" s="1"/>
  <c r="O207" s="1" a="1"/>
  <c r="O207" s="1"/>
  <c r="K134" a="1"/>
  <c r="K134" s="1"/>
  <c r="L134" s="1" a="1"/>
  <c r="L134" s="1"/>
  <c r="M134" a="1"/>
  <c r="M134" s="1"/>
  <c r="P134" s="1" a="1"/>
  <c r="P134" s="1"/>
  <c r="L140" a="1"/>
  <c r="L140" s="1"/>
  <c r="N140" a="1"/>
  <c r="N140" s="1"/>
  <c r="O140" s="1" a="1"/>
  <c r="O140" s="1"/>
  <c r="P140" a="1"/>
  <c r="P140" s="1"/>
  <c r="K141" a="1"/>
  <c r="K141" s="1"/>
  <c r="M141" a="1"/>
  <c r="M141" s="1"/>
  <c r="K143" a="1"/>
  <c r="K143" s="1"/>
  <c r="M143" a="1"/>
  <c r="M143" s="1"/>
  <c r="P143" s="1" a="1"/>
  <c r="P143" s="1"/>
  <c r="K150" a="1"/>
  <c r="K150" s="1"/>
  <c r="L150" s="1" a="1"/>
  <c r="L150" s="1"/>
  <c r="M150" a="1"/>
  <c r="M150" s="1"/>
  <c r="L156" a="1"/>
  <c r="L156" s="1"/>
  <c r="N156" a="1"/>
  <c r="N156" s="1"/>
  <c r="O156" s="1" a="1"/>
  <c r="O156" s="1"/>
  <c r="P156" a="1"/>
  <c r="P156" s="1"/>
  <c r="K157" a="1"/>
  <c r="K157" s="1"/>
  <c r="M157" a="1"/>
  <c r="M157" s="1"/>
  <c r="P157" s="1" a="1"/>
  <c r="P157" s="1"/>
  <c r="K159" a="1"/>
  <c r="K159" s="1"/>
  <c r="M159" a="1"/>
  <c r="M159" s="1"/>
  <c r="K165" a="1"/>
  <c r="K165" s="1"/>
  <c r="N166" a="1"/>
  <c r="N166" s="1"/>
  <c r="O166" s="1" a="1"/>
  <c r="O166" s="1"/>
  <c r="P176" a="1"/>
  <c r="P176" s="1"/>
  <c r="N176" a="1"/>
  <c r="N176" s="1"/>
  <c r="Q176" s="1" a="1"/>
  <c r="Q176" s="1"/>
  <c r="P181" a="1"/>
  <c r="P181" s="1"/>
  <c r="N181" a="1"/>
  <c r="N181" s="1"/>
  <c r="Q181" s="1" a="1"/>
  <c r="Q181" s="1"/>
  <c r="O181" a="1"/>
  <c r="O181" s="1"/>
  <c r="P182" a="1"/>
  <c r="P182" s="1"/>
  <c r="N182" a="1"/>
  <c r="N182" s="1"/>
  <c r="O182" s="1" a="1"/>
  <c r="O182" s="1"/>
  <c r="N187" a="1"/>
  <c r="N187" s="1"/>
  <c r="O187" s="1" a="1"/>
  <c r="O187" s="1"/>
  <c r="P188" a="1"/>
  <c r="P188" s="1"/>
  <c r="N188" a="1"/>
  <c r="N188" s="1"/>
  <c r="O188" s="1" a="1"/>
  <c r="O188" s="1"/>
  <c r="P189" a="1"/>
  <c r="P189" s="1"/>
  <c r="N189" a="1"/>
  <c r="N189" s="1"/>
  <c r="O189" s="1" a="1"/>
  <c r="O189" s="1"/>
  <c r="Q196" a="1"/>
  <c r="Q196" s="1"/>
  <c r="L196" a="1"/>
  <c r="L196" s="1"/>
  <c r="L199" a="1"/>
  <c r="L199" s="1"/>
  <c r="L206" a="1"/>
  <c r="L206" s="1"/>
  <c r="Q207" a="1"/>
  <c r="Q207" s="1"/>
  <c r="L207" a="1"/>
  <c r="L207" s="1"/>
  <c r="M165" a="1"/>
  <c r="M165" s="1"/>
  <c r="P165" s="1" a="1"/>
  <c r="P165" s="1"/>
  <c r="L168" a="1"/>
  <c r="L168" s="1"/>
  <c r="Q168" a="1"/>
  <c r="P170" a="1"/>
  <c r="P170" s="1"/>
  <c r="M170" a="1"/>
  <c r="M170" s="1"/>
  <c r="K170" a="1"/>
  <c r="K170" s="1"/>
  <c r="L170" s="1" a="1"/>
  <c r="L170" s="1"/>
  <c r="M177" a="1"/>
  <c r="M177" s="1"/>
  <c r="P177" s="1" a="1"/>
  <c r="P177" s="1"/>
  <c r="K177" a="1"/>
  <c r="K177" s="1"/>
  <c r="L177" s="1" a="1"/>
  <c r="L177" s="1"/>
  <c r="Q182" a="1"/>
  <c r="Q182" s="1"/>
  <c r="L182" a="1"/>
  <c r="L182" s="1"/>
  <c r="N185" a="1"/>
  <c r="N185" s="1"/>
  <c r="O185" s="1" a="1"/>
  <c r="O185" s="1"/>
  <c r="L188" a="1"/>
  <c r="L188" s="1"/>
  <c r="Q188" a="1"/>
  <c r="Q188" s="1"/>
  <c r="L189" a="1"/>
  <c r="L189" s="1"/>
  <c r="P197" a="1"/>
  <c r="P197" s="1"/>
  <c r="N197" a="1"/>
  <c r="N197" s="1"/>
  <c r="O197" s="1" a="1"/>
  <c r="O197" s="1"/>
  <c r="P198" a="1"/>
  <c r="P198" s="1"/>
  <c r="N198" a="1"/>
  <c r="N198" s="1"/>
  <c r="Q198" s="1" a="1"/>
  <c r="Q198" s="1"/>
  <c r="N203" a="1"/>
  <c r="N203" s="1"/>
  <c r="O203" s="1" a="1"/>
  <c r="O203" s="1"/>
  <c r="P204" a="1"/>
  <c r="P204" s="1"/>
  <c r="N204" a="1"/>
  <c r="N204" s="1"/>
  <c r="O204" s="1" a="1"/>
  <c r="O204" s="1"/>
  <c r="O205" a="1"/>
  <c r="O205" s="1"/>
  <c r="P205" a="1"/>
  <c r="P205" s="1"/>
  <c r="N205" a="1"/>
  <c r="N205" s="1"/>
  <c r="Q205" s="1" a="1"/>
  <c r="Q205" s="1"/>
  <c r="L143" a="1"/>
  <c r="L143" s="1"/>
  <c r="L157" a="1"/>
  <c r="L159" a="1"/>
  <c r="L159" s="1"/>
  <c r="K179" a="1"/>
  <c r="K179" s="1"/>
  <c r="M179" a="1"/>
  <c r="M179" s="1"/>
  <c r="P185" a="1"/>
  <c r="P185" s="1"/>
  <c r="K186" a="1"/>
  <c r="K186" s="1"/>
  <c r="M186" a="1"/>
  <c r="M186" s="1"/>
  <c r="P187" a="1"/>
  <c r="P187" s="1"/>
  <c r="L192" a="1"/>
  <c r="L192" s="1"/>
  <c r="N192" a="1"/>
  <c r="N192" s="1"/>
  <c r="Q192" s="1" a="1"/>
  <c r="Q192" s="1"/>
  <c r="P192" a="1"/>
  <c r="P192" s="1"/>
  <c r="K193" a="1"/>
  <c r="K193" s="1"/>
  <c r="M193" a="1"/>
  <c r="M193" s="1"/>
  <c r="P193" s="1" a="1"/>
  <c r="P193" s="1"/>
  <c r="P194" a="1"/>
  <c r="P194" s="1"/>
  <c r="K195" a="1"/>
  <c r="K195" s="1"/>
  <c r="L195" s="1" a="1"/>
  <c r="L195" s="1"/>
  <c r="M195" a="1"/>
  <c r="M195" s="1"/>
  <c r="O200" a="1"/>
  <c r="P201" a="1"/>
  <c r="P201" s="1"/>
  <c r="K202" a="1"/>
  <c r="K202" s="1"/>
  <c r="L202" s="1" a="1"/>
  <c r="L202" s="1"/>
  <c r="M202" a="1"/>
  <c r="M202" s="1"/>
  <c r="P202" s="1" a="1"/>
  <c r="P202" s="1"/>
  <c r="P203" a="1"/>
  <c r="P203" s="1"/>
  <c r="A185"/>
  <c r="A187"/>
  <c r="A194"/>
  <c r="A201"/>
  <c r="A203"/>
  <c r="L179" a="1"/>
  <c r="L179" s="1"/>
  <c r="N184" a="1"/>
  <c r="N184" s="1"/>
  <c r="Q184" s="1" a="1"/>
  <c r="Q184" s="1"/>
  <c r="R184" s="1" a="1"/>
  <c r="R184" s="1"/>
  <c r="K185" a="1"/>
  <c r="K185" s="1"/>
  <c r="Q185" s="1" a="1"/>
  <c r="K187" a="1"/>
  <c r="K187" s="1"/>
  <c r="L193" a="1"/>
  <c r="K194" a="1"/>
  <c r="K194" s="1"/>
  <c r="Q194" s="1" a="1"/>
  <c r="Q194" s="1"/>
  <c r="N200" a="1"/>
  <c r="N200" s="1"/>
  <c r="Q200" s="1" a="1"/>
  <c r="Q200" s="1"/>
  <c r="R200" s="1" a="1"/>
  <c r="R200" s="1"/>
  <c r="K201" a="1"/>
  <c r="K201" s="1"/>
  <c r="Q201" s="1" a="1"/>
  <c r="Q201" s="1"/>
  <c r="K203" a="1"/>
  <c r="K203" s="1"/>
  <c r="L203" s="1" a="1"/>
  <c r="L203" s="1"/>
  <c r="A10" i="9"/>
  <c r="M11" a="1"/>
  <c r="M11" s="1"/>
  <c r="P11" s="1" a="1"/>
  <c r="P11" s="1"/>
  <c r="A11"/>
  <c r="K10"/>
  <c r="L10" s="1" a="1"/>
  <c r="L11" a="1"/>
  <c r="L11" s="1"/>
  <c r="N11" a="1"/>
  <c r="N11" s="1"/>
  <c r="Q11" s="1" a="1"/>
  <c r="Q11" s="1"/>
  <c r="M10" a="1"/>
  <c r="M10" s="1"/>
  <c r="L8" a="1"/>
  <c r="L8" s="1"/>
  <c r="P8" a="1"/>
  <c r="P8" s="1"/>
  <c r="N8" a="1"/>
  <c r="N8" s="1"/>
  <c r="K9" a="1"/>
  <c r="K9" s="1"/>
  <c r="L9" s="1" a="1"/>
  <c r="L9" s="1"/>
  <c r="M9" a="1"/>
  <c r="M9" s="1"/>
  <c r="P9" s="1" a="1"/>
  <c r="P9" s="1"/>
  <c r="K12" i="4" a="1"/>
  <c r="K12" s="1"/>
  <c r="L12" s="1" a="1"/>
  <c r="L12" s="1"/>
  <c r="K14" a="1"/>
  <c r="K14" s="1"/>
  <c r="L14" s="1" a="1"/>
  <c r="L14" s="1"/>
  <c r="M16" a="1"/>
  <c r="M16" s="1"/>
  <c r="P16" s="1" a="1"/>
  <c r="P16" s="1"/>
  <c r="N11" a="1"/>
  <c r="N11" s="1"/>
  <c r="O11" s="1" a="1"/>
  <c r="O11" s="1"/>
  <c r="N17" a="1"/>
  <c r="N17" s="1"/>
  <c r="O17" s="1" a="1"/>
  <c r="O17" s="1"/>
  <c r="N15" a="1"/>
  <c r="N15" s="1"/>
  <c r="O15" s="1" a="1"/>
  <c r="O15" s="1"/>
  <c r="N13" a="1"/>
  <c r="N13" s="1"/>
  <c r="O13" s="1" a="1"/>
  <c r="O13" s="1"/>
  <c r="P11" a="1"/>
  <c r="P11" s="1"/>
  <c r="P13" a="1"/>
  <c r="P13" s="1"/>
  <c r="P15" a="1"/>
  <c r="P15" s="1"/>
  <c r="P17" a="1"/>
  <c r="P17" s="1"/>
  <c r="M9"/>
  <c r="N9" s="1" a="1"/>
  <c r="N9" s="1"/>
  <c r="K11" a="1"/>
  <c r="K11" s="1"/>
  <c r="Q11" s="1" a="1"/>
  <c r="N12" a="1"/>
  <c r="N12" s="1"/>
  <c r="K13" a="1"/>
  <c r="K13" s="1"/>
  <c r="Q13" s="1" a="1"/>
  <c r="Q13" s="1"/>
  <c r="N14" a="1"/>
  <c r="N14" s="1"/>
  <c r="Q14" s="1" a="1"/>
  <c r="K15" a="1"/>
  <c r="K15" s="1"/>
  <c r="Q15" s="1" a="1"/>
  <c r="K17" a="1"/>
  <c r="K17" s="1"/>
  <c r="M8" a="1"/>
  <c r="M8" s="1"/>
  <c r="P8" s="1" a="1"/>
  <c r="P8" s="1"/>
  <c r="K8" a="1"/>
  <c r="K8" s="1"/>
  <c r="K10" a="1"/>
  <c r="K10" s="1"/>
  <c r="K18" s="1"/>
  <c r="M10" a="1"/>
  <c r="M10" s="1"/>
  <c r="K9" a="1"/>
  <c r="K9" s="1"/>
  <c r="P10" l="1" a="1"/>
  <c r="M18"/>
  <c r="O48" i="9"/>
  <c r="Q92" a="1"/>
  <c r="Q92" s="1"/>
  <c r="Q86"/>
  <c r="Q75"/>
  <c r="O71"/>
  <c r="R151"/>
  <c r="O119"/>
  <c r="N122" a="1"/>
  <c r="N122" s="1"/>
  <c r="O122" s="1" a="1"/>
  <c r="O122" s="1"/>
  <c r="Q116"/>
  <c r="O126"/>
  <c r="R236"/>
  <c r="O55"/>
  <c r="Q40"/>
  <c r="Q54"/>
  <c r="Q95"/>
  <c r="Q85"/>
  <c r="Q124"/>
  <c r="Q139"/>
  <c r="O171"/>
  <c r="Q256"/>
  <c r="U248"/>
  <c r="V248" s="1" a="1"/>
  <c r="V248" s="1"/>
  <c r="R220"/>
  <c r="O152" a="1"/>
  <c r="O152" s="1"/>
  <c r="Q14"/>
  <c r="S14" s="1"/>
  <c r="Q55"/>
  <c r="N42" a="1"/>
  <c r="N42" s="1"/>
  <c r="O42" s="1" a="1"/>
  <c r="O42" s="1"/>
  <c r="Q41"/>
  <c r="Q53"/>
  <c r="Q60"/>
  <c r="Q94"/>
  <c r="Q84"/>
  <c r="O78"/>
  <c r="Q66"/>
  <c r="N142" a="1"/>
  <c r="N142" s="1"/>
  <c r="Q171"/>
  <c r="Q156"/>
  <c r="R156" s="1" a="1"/>
  <c r="R156" s="1"/>
  <c r="R144"/>
  <c r="O124"/>
  <c r="O210"/>
  <c r="R231"/>
  <c r="Q185"/>
  <c r="T219"/>
  <c r="U219" s="1" a="1"/>
  <c r="U219" s="1"/>
  <c r="V219" s="1" a="1"/>
  <c r="V219" s="1"/>
  <c r="Q141"/>
  <c r="R141" s="1"/>
  <c r="N152" a="1"/>
  <c r="N152" s="1"/>
  <c r="Q152" s="1" a="1"/>
  <c r="Q152" s="1"/>
  <c r="R225"/>
  <c r="U223"/>
  <c r="V223" s="1" a="1"/>
  <c r="V223" s="1"/>
  <c r="R168"/>
  <c r="R224"/>
  <c r="R208"/>
  <c r="Q18" i="10"/>
  <c r="L18"/>
  <c r="Q185"/>
  <c r="O200"/>
  <c r="O199"/>
  <c r="Q145"/>
  <c r="O132"/>
  <c r="O59"/>
  <c r="R127"/>
  <c r="O110"/>
  <c r="O111"/>
  <c r="O19"/>
  <c r="O16"/>
  <c r="Q17"/>
  <c r="Q168"/>
  <c r="U24"/>
  <c r="V24" s="1" a="1"/>
  <c r="V24" s="1"/>
  <c r="Q15"/>
  <c r="S15" s="1"/>
  <c r="Q42"/>
  <c r="R42" s="1" a="1"/>
  <c r="R42" s="1"/>
  <c r="O26"/>
  <c r="R51"/>
  <c r="Q43"/>
  <c r="R43" s="1"/>
  <c r="Q191"/>
  <c r="Q152"/>
  <c r="O52"/>
  <c r="Q28"/>
  <c r="Q59"/>
  <c r="O8"/>
  <c r="L106"/>
  <c r="L54"/>
  <c r="R83"/>
  <c r="R67"/>
  <c r="L157"/>
  <c r="R180"/>
  <c r="L98"/>
  <c r="L70"/>
  <c r="L79"/>
  <c r="L85"/>
  <c r="L47"/>
  <c r="L193"/>
  <c r="L87"/>
  <c r="L115"/>
  <c r="L113"/>
  <c r="Q17" i="9" a="1"/>
  <c r="Q17" s="1"/>
  <c r="S17" s="1" a="1"/>
  <c r="S17" s="1"/>
  <c r="L27" i="10" a="1"/>
  <c r="L27" s="1"/>
  <c r="N175" a="1"/>
  <c r="N175" s="1"/>
  <c r="Q175" s="1" a="1"/>
  <c r="Q175" s="1"/>
  <c r="R175" s="1" a="1"/>
  <c r="R175" s="1"/>
  <c r="O175" a="1"/>
  <c r="O175" s="1"/>
  <c r="R201" a="1"/>
  <c r="R201" s="1"/>
  <c r="O198" a="1"/>
  <c r="O198" s="1"/>
  <c r="Q189" a="1"/>
  <c r="Q189" s="1"/>
  <c r="R189" a="1"/>
  <c r="R163" a="1"/>
  <c r="R163" s="1"/>
  <c r="M208" a="1"/>
  <c r="M208" s="1"/>
  <c r="R110" a="1"/>
  <c r="R110" s="1"/>
  <c r="R88" a="1"/>
  <c r="R88" s="1"/>
  <c r="R65" a="1"/>
  <c r="R65" s="1"/>
  <c r="Q109" a="1"/>
  <c r="Q109" s="1"/>
  <c r="R109" s="1" a="1"/>
  <c r="R109" s="1"/>
  <c r="O34" a="1"/>
  <c r="O34" s="1"/>
  <c r="P59" a="1"/>
  <c r="P59" s="1"/>
  <c r="O131" a="1"/>
  <c r="N131" a="1"/>
  <c r="N131" s="1"/>
  <c r="Q131" s="1" a="1"/>
  <c r="Q131" s="1"/>
  <c r="P82" a="1"/>
  <c r="P82" s="1"/>
  <c r="N82" a="1"/>
  <c r="N82" s="1"/>
  <c r="O49" a="1"/>
  <c r="N49" a="1"/>
  <c r="N49" s="1"/>
  <c r="Q49" s="1" a="1"/>
  <c r="Q49" s="1"/>
  <c r="R49" s="1" a="1"/>
  <c r="R49" s="1"/>
  <c r="T49" s="1" a="1"/>
  <c r="T49" s="1"/>
  <c r="U49" s="1" a="1"/>
  <c r="U49" s="1"/>
  <c r="V49" s="1" a="1"/>
  <c r="V49" s="1"/>
  <c r="Q140" a="1"/>
  <c r="Q140" s="1"/>
  <c r="R164" a="1"/>
  <c r="R164" s="1"/>
  <c r="R59" a="1"/>
  <c r="P131" a="1"/>
  <c r="P131" s="1"/>
  <c r="R131" s="1" a="1"/>
  <c r="R131" s="1"/>
  <c r="L43" a="1"/>
  <c r="L43" s="1"/>
  <c r="P111" a="1"/>
  <c r="P111" s="1"/>
  <c r="R111" s="1" a="1"/>
  <c r="R111" s="1"/>
  <c r="T111" s="1" a="1"/>
  <c r="T111" s="1"/>
  <c r="U111" s="1" a="1"/>
  <c r="U111" s="1"/>
  <c r="V111" s="1" a="1"/>
  <c r="V111" s="1"/>
  <c r="P66" a="1"/>
  <c r="P66" s="1"/>
  <c r="N66" a="1"/>
  <c r="N66" s="1"/>
  <c r="N173" a="1"/>
  <c r="N173" s="1"/>
  <c r="Q173" s="1" a="1"/>
  <c r="Q173" s="1"/>
  <c r="R173" s="1" a="1"/>
  <c r="R173" s="1"/>
  <c r="N27" a="1"/>
  <c r="N27" s="1"/>
  <c r="O27" s="1" a="1"/>
  <c r="O27" s="1"/>
  <c r="O184" a="1"/>
  <c r="O184" s="1"/>
  <c r="Q206" a="1"/>
  <c r="Q206" s="1"/>
  <c r="O192" a="1"/>
  <c r="O192" s="1"/>
  <c r="R140" a="1"/>
  <c r="Q156" a="1"/>
  <c r="Q156" s="1"/>
  <c r="R174" a="1"/>
  <c r="R174" s="1"/>
  <c r="O112" a="1"/>
  <c r="O112" s="1"/>
  <c r="R183" a="1"/>
  <c r="R183" s="1"/>
  <c r="Q60" a="1"/>
  <c r="Q60" s="1"/>
  <c r="R60" s="1" a="1"/>
  <c r="R60" s="1"/>
  <c r="R17" a="1"/>
  <c r="R17" s="1"/>
  <c r="Q26" a="1"/>
  <c r="Q26" s="1"/>
  <c r="R26" s="1" a="1"/>
  <c r="R26" s="1"/>
  <c r="T26" s="1" a="1"/>
  <c r="T26" s="1"/>
  <c r="U26" s="1" a="1"/>
  <c r="U26" s="1"/>
  <c r="V26" s="1" a="1"/>
  <c r="V26" s="1"/>
  <c r="R156" a="1"/>
  <c r="R196" a="1"/>
  <c r="R196" s="1"/>
  <c r="Q166" a="1"/>
  <c r="Q166" s="1"/>
  <c r="R166" s="1" a="1"/>
  <c r="R166" s="1"/>
  <c r="L13" a="1"/>
  <c r="L13" s="1"/>
  <c r="L33" a="1"/>
  <c r="L33" s="1"/>
  <c r="P27" a="1"/>
  <c r="P27" s="1"/>
  <c r="Q106" i="9" a="1"/>
  <c r="Q106" s="1"/>
  <c r="R106" s="1" a="1"/>
  <c r="R106" s="1"/>
  <c r="L106" a="1"/>
  <c r="L106" s="1"/>
  <c r="O221" a="1"/>
  <c r="O221" s="1"/>
  <c r="N221" a="1"/>
  <c r="N221" s="1"/>
  <c r="N222" s="1" a="1"/>
  <c r="N222" s="1"/>
  <c r="Q222" s="1" a="1"/>
  <c r="Q222" s="1"/>
  <c r="O205" a="1"/>
  <c r="O205" s="1"/>
  <c r="N205" a="1"/>
  <c r="N205" s="1"/>
  <c r="O154" a="1"/>
  <c r="N154" a="1"/>
  <c r="N154" s="1"/>
  <c r="K32" a="1"/>
  <c r="K32" s="1"/>
  <c r="M32" a="1"/>
  <c r="M32" s="1"/>
  <c r="O89" a="1"/>
  <c r="O89" s="1"/>
  <c r="N82" a="1"/>
  <c r="N82" s="1"/>
  <c r="Q82" s="1" a="1"/>
  <c r="Q82" s="1"/>
  <c r="R94" a="1"/>
  <c r="R94" s="1"/>
  <c r="Q111" a="1"/>
  <c r="Q111" s="1"/>
  <c r="R111" s="1" a="1"/>
  <c r="R111" s="1"/>
  <c r="Q120" a="1"/>
  <c r="Q120" s="1"/>
  <c r="Q255" a="1"/>
  <c r="Q255" s="1"/>
  <c r="Q241" a="1"/>
  <c r="Q241" s="1"/>
  <c r="R241" s="1" a="1"/>
  <c r="R241" s="1"/>
  <c r="Q254" a="1"/>
  <c r="Q254" s="1"/>
  <c r="R253" a="1"/>
  <c r="R253" s="1"/>
  <c r="Q213" a="1"/>
  <c r="Q213" s="1"/>
  <c r="Q198" a="1"/>
  <c r="Q198" s="1"/>
  <c r="R198" s="1" a="1"/>
  <c r="R198" s="1"/>
  <c r="R203" a="1"/>
  <c r="R203" s="1"/>
  <c r="Q136" a="1"/>
  <c r="Q136" s="1"/>
  <c r="P154" a="1"/>
  <c r="P154" s="1"/>
  <c r="R154" s="1" a="1"/>
  <c r="M222" a="1"/>
  <c r="M222" s="1"/>
  <c r="O222" s="1" a="1"/>
  <c r="O222" s="1"/>
  <c r="Q164" a="1"/>
  <c r="Q164" s="1"/>
  <c r="R164" s="1" a="1"/>
  <c r="R164" s="1"/>
  <c r="L164" a="1"/>
  <c r="L164" s="1"/>
  <c r="N239" a="1"/>
  <c r="N239" s="1"/>
  <c r="Q239" s="1" a="1"/>
  <c r="Q239" s="1"/>
  <c r="R239" s="1" a="1"/>
  <c r="R239" s="1"/>
  <c r="L209" a="1"/>
  <c r="L209" s="1"/>
  <c r="N195" a="1"/>
  <c r="N195" s="1"/>
  <c r="Q195" s="1" a="1"/>
  <c r="Q195" s="1"/>
  <c r="Q23" a="1"/>
  <c r="R29" a="1"/>
  <c r="R29" s="1"/>
  <c r="R41" a="1"/>
  <c r="R41" s="1"/>
  <c r="O170" a="1"/>
  <c r="O170" s="1"/>
  <c r="N212" a="1"/>
  <c r="N212" s="1"/>
  <c r="Q212" s="1" a="1"/>
  <c r="Q212" s="1"/>
  <c r="R189" a="1"/>
  <c r="R189" s="1"/>
  <c r="R185" a="1"/>
  <c r="R185" s="1"/>
  <c r="Q205" a="1"/>
  <c r="Q205" s="1"/>
  <c r="P136" a="1"/>
  <c r="P136" s="1"/>
  <c r="R136" s="1" a="1"/>
  <c r="R136" s="1"/>
  <c r="P195" a="1"/>
  <c r="P195" s="1"/>
  <c r="P221" a="1"/>
  <c r="P221" s="1"/>
  <c r="O199" a="1"/>
  <c r="N199" a="1"/>
  <c r="N199" s="1"/>
  <c r="Q199" s="1" a="1"/>
  <c r="Q199" s="1"/>
  <c r="Q13" a="1"/>
  <c r="Q13" s="1"/>
  <c r="S13" s="1"/>
  <c r="O49" a="1"/>
  <c r="O49" s="1"/>
  <c r="R43" a="1"/>
  <c r="R43" s="1"/>
  <c r="O80" a="1"/>
  <c r="O80" s="1"/>
  <c r="R83" a="1"/>
  <c r="R83" s="1"/>
  <c r="O142" a="1"/>
  <c r="O142" s="1"/>
  <c r="R134" a="1"/>
  <c r="R134" s="1"/>
  <c r="R115" a="1"/>
  <c r="R115" s="1"/>
  <c r="R256" a="1"/>
  <c r="R256" s="1"/>
  <c r="Q215" a="1"/>
  <c r="Q215" s="1"/>
  <c r="R215" s="1" a="1"/>
  <c r="R215" s="1"/>
  <c r="R196" a="1"/>
  <c r="R196" s="1"/>
  <c r="K182" a="1"/>
  <c r="K182" s="1"/>
  <c r="Q183" a="1"/>
  <c r="Q183" s="1"/>
  <c r="R183" s="1" a="1"/>
  <c r="R183" s="1"/>
  <c r="Q221" a="1"/>
  <c r="Q221" s="1"/>
  <c r="L221" a="1"/>
  <c r="L221" s="1"/>
  <c r="L195" a="1"/>
  <c r="L195" s="1"/>
  <c r="P205" a="1"/>
  <c r="P205" s="1"/>
  <c r="R205" s="1" a="1"/>
  <c r="R205" s="1"/>
  <c r="L239" a="1"/>
  <c r="L239" s="1"/>
  <c r="N209" a="1"/>
  <c r="N209" s="1"/>
  <c r="Q209" s="1" a="1"/>
  <c r="Q209" s="1"/>
  <c r="R209" s="1" a="1"/>
  <c r="R209" s="1"/>
  <c r="Q154" a="1"/>
  <c r="Q154" s="1"/>
  <c r="L154" a="1"/>
  <c r="L154" s="1"/>
  <c r="Q229" a="1"/>
  <c r="Q229" s="1"/>
  <c r="R229" s="1" a="1"/>
  <c r="R229" s="1"/>
  <c r="L229" a="1"/>
  <c r="L229" s="1"/>
  <c r="Q190" a="1"/>
  <c r="Q190" s="1"/>
  <c r="R190" s="1" a="1"/>
  <c r="R190" s="1"/>
  <c r="T190" s="1" a="1"/>
  <c r="T190" s="1"/>
  <c r="U190" s="1" a="1"/>
  <c r="U190" s="1"/>
  <c r="V190" s="1" a="1"/>
  <c r="V190" s="1"/>
  <c r="L190" a="1"/>
  <c r="L190" s="1"/>
  <c r="N32" a="1"/>
  <c r="N32" s="1"/>
  <c r="R49" a="1"/>
  <c r="R49" s="1"/>
  <c r="R55" a="1"/>
  <c r="R53" a="1"/>
  <c r="R53" s="1"/>
  <c r="O81" a="1"/>
  <c r="O81" s="1"/>
  <c r="R70" a="1"/>
  <c r="R70" s="1"/>
  <c r="R166" a="1"/>
  <c r="L126" a="1"/>
  <c r="L126" s="1"/>
  <c r="L124" a="1"/>
  <c r="L124" s="1"/>
  <c r="O172" a="1"/>
  <c r="O172" s="1"/>
  <c r="R120" a="1"/>
  <c r="R120" s="1"/>
  <c r="Q192" a="1"/>
  <c r="Q192" s="1"/>
  <c r="O232" a="1"/>
  <c r="O232" s="1"/>
  <c r="L141" a="1"/>
  <c r="L141" s="1"/>
  <c r="Q166" a="1"/>
  <c r="Q166" s="1"/>
  <c r="Q245" a="1"/>
  <c r="Q245" s="1"/>
  <c r="R245" s="1" a="1"/>
  <c r="R245" s="1"/>
  <c r="T245" s="1" a="1"/>
  <c r="T245" s="1"/>
  <c r="U245" s="1" a="1"/>
  <c r="U245" s="1"/>
  <c r="V245" s="1" a="1"/>
  <c r="V245" s="1"/>
  <c r="Q160" a="1"/>
  <c r="Q160" s="1"/>
  <c r="R160" s="1" a="1"/>
  <c r="R160" s="1"/>
  <c r="T160" s="1" a="1"/>
  <c r="T160" s="1"/>
  <c r="U160" s="1" a="1"/>
  <c r="U160" s="1"/>
  <c r="V160" s="1" a="1"/>
  <c r="V160" s="1"/>
  <c r="P199" a="1"/>
  <c r="P199" s="1"/>
  <c r="R199" s="1" a="1"/>
  <c r="R199" s="1"/>
  <c r="T199" s="1" a="1"/>
  <c r="T199" s="1"/>
  <c r="U199" s="1" a="1"/>
  <c r="U199" s="1"/>
  <c r="V199" s="1" a="1"/>
  <c r="V199" s="1"/>
  <c r="T249" a="1"/>
  <c r="T249" s="1"/>
  <c r="U249" s="1" a="1"/>
  <c r="U249" s="1"/>
  <c r="V249" s="1" a="1"/>
  <c r="V249" s="1"/>
  <c r="T235" a="1"/>
  <c r="T235" s="1"/>
  <c r="U235" s="1" a="1"/>
  <c r="U235" s="1"/>
  <c r="V235" s="1" a="1"/>
  <c r="V235" s="1"/>
  <c r="T194" a="1"/>
  <c r="T194" s="1"/>
  <c r="U194" s="1" a="1"/>
  <c r="U194" s="1"/>
  <c r="V194" s="1" a="1"/>
  <c r="V194" s="1"/>
  <c r="T204" a="1"/>
  <c r="T204" s="1"/>
  <c r="U204" s="1" a="1"/>
  <c r="U204" s="1"/>
  <c r="V204" s="1" a="1"/>
  <c r="V204" s="1"/>
  <c r="T241" a="1"/>
  <c r="T198" a="1"/>
  <c r="T198" s="1"/>
  <c r="U198" s="1" a="1"/>
  <c r="U198" s="1"/>
  <c r="V198" s="1" a="1"/>
  <c r="V198" s="1"/>
  <c r="V178" a="1"/>
  <c r="T178" a="1"/>
  <c r="T178" s="1"/>
  <c r="U178" s="1" a="1"/>
  <c r="U178" s="1"/>
  <c r="T201" a="1"/>
  <c r="T201" s="1"/>
  <c r="U201" s="1" a="1"/>
  <c r="U201" s="1"/>
  <c r="V201" s="1" a="1"/>
  <c r="V201" s="1"/>
  <c r="P252" a="1"/>
  <c r="P252" s="1"/>
  <c r="L252" a="1"/>
  <c r="L252" s="1"/>
  <c r="A252"/>
  <c r="G252" s="1"/>
  <c r="V220" a="1"/>
  <c r="T220" a="1"/>
  <c r="T220" s="1"/>
  <c r="U220" s="1" a="1"/>
  <c r="U220" s="1"/>
  <c r="V216" a="1"/>
  <c r="T216" a="1"/>
  <c r="T216" s="1"/>
  <c r="U216" s="1" a="1"/>
  <c r="U216" s="1"/>
  <c r="V233" a="1"/>
  <c r="T233" a="1"/>
  <c r="T233" s="1"/>
  <c r="U233" s="1" a="1"/>
  <c r="U233" s="1"/>
  <c r="V229" a="1"/>
  <c r="T229" a="1"/>
  <c r="A192"/>
  <c r="G192" s="1"/>
  <c r="P192" a="1"/>
  <c r="P192" s="1"/>
  <c r="L192" a="1"/>
  <c r="L192" s="1"/>
  <c r="T193" a="1"/>
  <c r="T193" s="1"/>
  <c r="U193" s="1" a="1"/>
  <c r="U193" s="1"/>
  <c r="V193" s="1" a="1"/>
  <c r="V193" s="1"/>
  <c r="V206" a="1"/>
  <c r="T206" a="1"/>
  <c r="T206" s="1"/>
  <c r="U206" s="1" a="1"/>
  <c r="U206" s="1"/>
  <c r="O250" a="1"/>
  <c r="O250" s="1"/>
  <c r="R218" a="1"/>
  <c r="R218" s="1"/>
  <c r="Q251" a="1"/>
  <c r="Q251" s="1"/>
  <c r="R251" s="1" a="1"/>
  <c r="R251" s="1"/>
  <c r="Q244" a="1"/>
  <c r="Q244" s="1"/>
  <c r="R244" s="1" a="1"/>
  <c r="R244" s="1"/>
  <c r="Q228" a="1"/>
  <c r="Q228" s="1"/>
  <c r="R228" s="1" a="1"/>
  <c r="R228" s="1"/>
  <c r="O218" a="1"/>
  <c r="O218" s="1"/>
  <c r="O192" a="1"/>
  <c r="O192" s="1"/>
  <c r="L185" a="1"/>
  <c r="L185" s="1"/>
  <c r="R181" a="1"/>
  <c r="R181" s="1"/>
  <c r="R179" a="1"/>
  <c r="R179" s="1"/>
  <c r="O214" a="1"/>
  <c r="O214" s="1"/>
  <c r="Q211" a="1"/>
  <c r="Q211" s="1"/>
  <c r="N182" a="1"/>
  <c r="N182" s="1"/>
  <c r="Q182" s="1" a="1"/>
  <c r="Q182" s="1"/>
  <c r="A232"/>
  <c r="G232" s="1"/>
  <c r="P232" a="1"/>
  <c r="P232" s="1"/>
  <c r="R232" s="1" a="1"/>
  <c r="R232" s="1"/>
  <c r="L232" a="1"/>
  <c r="L232" s="1"/>
  <c r="T256" a="1"/>
  <c r="T256" s="1"/>
  <c r="U256" s="1" a="1"/>
  <c r="U256" s="1"/>
  <c r="V256" s="1" a="1"/>
  <c r="V256" s="1"/>
  <c r="T234" a="1"/>
  <c r="T234" s="1"/>
  <c r="U234" s="1" a="1"/>
  <c r="U234" s="1"/>
  <c r="V234" s="1" a="1"/>
  <c r="V234" s="1"/>
  <c r="T253" a="1"/>
  <c r="T253" s="1"/>
  <c r="U253" s="1" a="1"/>
  <c r="U253" s="1"/>
  <c r="V253" s="1" a="1"/>
  <c r="V253" s="1"/>
  <c r="T236" a="1"/>
  <c r="T236" s="1"/>
  <c r="U236" s="1" a="1"/>
  <c r="U236" s="1"/>
  <c r="V236" s="1" a="1"/>
  <c r="V236" s="1"/>
  <c r="T196" a="1"/>
  <c r="T196" s="1"/>
  <c r="U196" s="1" a="1"/>
  <c r="U196" s="1"/>
  <c r="V196" s="1" a="1"/>
  <c r="V196" s="1"/>
  <c r="T185" a="1"/>
  <c r="T205" a="1"/>
  <c r="T205" s="1"/>
  <c r="U205" s="1" a="1"/>
  <c r="U205" s="1"/>
  <c r="V205" s="1" a="1"/>
  <c r="V205" s="1"/>
  <c r="T208" a="1"/>
  <c r="T208" s="1"/>
  <c r="U208" s="1" a="1"/>
  <c r="U208" s="1"/>
  <c r="V208" s="1" a="1"/>
  <c r="V208" s="1"/>
  <c r="O252" a="1"/>
  <c r="O252" s="1"/>
  <c r="O178" a="1"/>
  <c r="O178" s="1"/>
  <c r="A242"/>
  <c r="G242" s="1"/>
  <c r="P242" a="1"/>
  <c r="P242" s="1"/>
  <c r="L242" a="1"/>
  <c r="L242" s="1"/>
  <c r="A222"/>
  <c r="G222" s="1"/>
  <c r="L222" a="1"/>
  <c r="L222" s="1"/>
  <c r="T243" a="1"/>
  <c r="T243" s="1"/>
  <c r="U243" s="1" a="1"/>
  <c r="U243" s="1"/>
  <c r="V243" s="1" a="1"/>
  <c r="V243" s="1"/>
  <c r="T226" a="1"/>
  <c r="T226" s="1"/>
  <c r="U226" s="1" a="1"/>
  <c r="U226" s="1"/>
  <c r="V226" s="1" a="1"/>
  <c r="V226" s="1"/>
  <c r="T246" a="1"/>
  <c r="T246" s="1"/>
  <c r="U246" s="1" a="1"/>
  <c r="U246" s="1"/>
  <c r="V246" s="1" a="1"/>
  <c r="V246" s="1"/>
  <c r="T238" a="1"/>
  <c r="T238" s="1"/>
  <c r="U238" s="1" a="1"/>
  <c r="U238" s="1"/>
  <c r="V238" s="1" a="1"/>
  <c r="V238" s="1"/>
  <c r="P212" a="1"/>
  <c r="P212" s="1"/>
  <c r="L212" a="1"/>
  <c r="L212" s="1"/>
  <c r="A212"/>
  <c r="G212" s="1"/>
  <c r="T189" a="1"/>
  <c r="T189" s="1"/>
  <c r="U189" s="1" a="1"/>
  <c r="U189" s="1"/>
  <c r="V189" s="1" a="1"/>
  <c r="V189" s="1"/>
  <c r="N180" a="1"/>
  <c r="N180" s="1"/>
  <c r="O180" s="1" a="1"/>
  <c r="O180" s="1"/>
  <c r="T188" a="1"/>
  <c r="T188" s="1"/>
  <c r="U188" s="1" a="1"/>
  <c r="U188" s="1"/>
  <c r="V188" s="1" a="1"/>
  <c r="V188" s="1"/>
  <c r="R250" a="1"/>
  <c r="R250" s="1"/>
  <c r="Q252" a="1"/>
  <c r="Q252" s="1"/>
  <c r="R240" a="1"/>
  <c r="R240" s="1"/>
  <c r="R230" a="1"/>
  <c r="R230" s="1"/>
  <c r="R213" a="1"/>
  <c r="R213" s="1"/>
  <c r="O182" a="1"/>
  <c r="O182" s="1"/>
  <c r="R214" a="1"/>
  <c r="R214" s="1"/>
  <c r="P180" a="1"/>
  <c r="P180" s="1"/>
  <c r="N202" a="1"/>
  <c r="N202" s="1"/>
  <c r="O202" s="1" a="1"/>
  <c r="O202" s="1"/>
  <c r="V225" a="1"/>
  <c r="T225" a="1"/>
  <c r="T225" s="1"/>
  <c r="U225" s="1" a="1"/>
  <c r="U225" s="1"/>
  <c r="T224" a="1"/>
  <c r="T224" s="1"/>
  <c r="U224" s="1" a="1"/>
  <c r="U224" s="1"/>
  <c r="V224" s="1" a="1"/>
  <c r="V224" s="1"/>
  <c r="T231" a="1"/>
  <c r="T231" s="1"/>
  <c r="U231" s="1" a="1"/>
  <c r="U231" s="1"/>
  <c r="V231" s="1" a="1"/>
  <c r="V231" s="1"/>
  <c r="A182"/>
  <c r="G182" s="1"/>
  <c r="P182" a="1"/>
  <c r="P182" s="1"/>
  <c r="L182" a="1"/>
  <c r="L182" s="1"/>
  <c r="V203" a="1"/>
  <c r="T203" a="1"/>
  <c r="T203" s="1"/>
  <c r="U203" s="1" a="1"/>
  <c r="U203" s="1"/>
  <c r="N186" a="1"/>
  <c r="N186" s="1"/>
  <c r="Q186" s="1" a="1"/>
  <c r="Q186" s="1"/>
  <c r="R186" s="1" a="1"/>
  <c r="R186" s="1"/>
  <c r="N184" a="1"/>
  <c r="N184" s="1"/>
  <c r="Q184" s="1" a="1"/>
  <c r="Q184" s="1"/>
  <c r="R184" s="1" a="1"/>
  <c r="R184" s="1"/>
  <c r="V191" a="1"/>
  <c r="T191" a="1"/>
  <c r="T191" s="1"/>
  <c r="U191" s="1" a="1"/>
  <c r="U191" s="1"/>
  <c r="A202"/>
  <c r="G202" s="1"/>
  <c r="P202" a="1"/>
  <c r="P202" s="1"/>
  <c r="L202" a="1"/>
  <c r="L202" s="1"/>
  <c r="R255" a="1"/>
  <c r="R255" s="1"/>
  <c r="O251" a="1"/>
  <c r="O251" s="1"/>
  <c r="R254" a="1"/>
  <c r="R254" s="1"/>
  <c r="N242" a="1"/>
  <c r="N242" s="1"/>
  <c r="Q242" s="1" a="1"/>
  <c r="Q242" s="1"/>
  <c r="R211" a="1"/>
  <c r="R210" a="1"/>
  <c r="R210" s="1"/>
  <c r="O212" a="1"/>
  <c r="O212" s="1"/>
  <c r="L181" a="1"/>
  <c r="L181" s="1"/>
  <c r="L179" a="1"/>
  <c r="L179" s="1"/>
  <c r="T156" a="1"/>
  <c r="T156" s="1"/>
  <c r="U156" s="1" a="1"/>
  <c r="U156" s="1"/>
  <c r="V156" s="1" a="1"/>
  <c r="V156" s="1"/>
  <c r="T133" a="1"/>
  <c r="T133" s="1"/>
  <c r="U133" s="1" a="1"/>
  <c r="U133" s="1"/>
  <c r="V133" s="1" a="1"/>
  <c r="V133" s="1"/>
  <c r="A162"/>
  <c r="G162" s="1"/>
  <c r="P162" a="1"/>
  <c r="P162" s="1"/>
  <c r="R162" s="1" a="1"/>
  <c r="R162" s="1"/>
  <c r="L162" a="1"/>
  <c r="L162" s="1"/>
  <c r="A142"/>
  <c r="G142" s="1"/>
  <c r="P142" a="1"/>
  <c r="P142" s="1"/>
  <c r="L142" a="1"/>
  <c r="L142" s="1"/>
  <c r="V155" a="1"/>
  <c r="T155" a="1"/>
  <c r="T155" s="1"/>
  <c r="U155" s="1" a="1"/>
  <c r="U155" s="1"/>
  <c r="V148" a="1"/>
  <c r="T148" a="1"/>
  <c r="T148" s="1"/>
  <c r="U148" s="1" a="1"/>
  <c r="U148" s="1"/>
  <c r="A132"/>
  <c r="G132" s="1"/>
  <c r="P132" a="1"/>
  <c r="P132" s="1"/>
  <c r="L132" a="1"/>
  <c r="L132" s="1"/>
  <c r="N125" a="1"/>
  <c r="N125" s="1"/>
  <c r="O125" a="1"/>
  <c r="O125" s="1"/>
  <c r="T136" a="1"/>
  <c r="T136" s="1"/>
  <c r="U136" s="1" a="1"/>
  <c r="U136" s="1"/>
  <c r="V136" s="1" a="1"/>
  <c r="V136" s="1"/>
  <c r="T149" a="1"/>
  <c r="T149" s="1"/>
  <c r="U149" s="1" a="1"/>
  <c r="U149" s="1"/>
  <c r="V149" s="1" a="1"/>
  <c r="V149" s="1"/>
  <c r="T164" a="1"/>
  <c r="T164" s="1"/>
  <c r="U164" s="1" a="1"/>
  <c r="U164" s="1"/>
  <c r="V164" s="1" a="1"/>
  <c r="V164" s="1"/>
  <c r="T161" a="1"/>
  <c r="T161" s="1"/>
  <c r="U161" s="1" a="1"/>
  <c r="U161" s="1"/>
  <c r="V161" s="1" a="1"/>
  <c r="V161" s="1"/>
  <c r="T140" a="1"/>
  <c r="T140" s="1"/>
  <c r="U140" s="1" a="1"/>
  <c r="U140" s="1"/>
  <c r="V140" s="1" a="1"/>
  <c r="V140" s="1"/>
  <c r="Q175" a="1"/>
  <c r="Q175" s="1"/>
  <c r="R175" s="1" a="1"/>
  <c r="R175" s="1"/>
  <c r="R176" a="1"/>
  <c r="R176" s="1"/>
  <c r="Q153" a="1"/>
  <c r="Q153" s="1"/>
  <c r="R153" s="1" a="1"/>
  <c r="R153" s="1"/>
  <c r="L134" a="1"/>
  <c r="L134" s="1"/>
  <c r="L130" a="1"/>
  <c r="L130" s="1"/>
  <c r="Q123" a="1"/>
  <c r="Q123" s="1"/>
  <c r="R123" s="1" a="1"/>
  <c r="R123" s="1"/>
  <c r="Q172" a="1"/>
  <c r="Q172" s="1"/>
  <c r="O165" a="1"/>
  <c r="O165" s="1"/>
  <c r="P125" a="1"/>
  <c r="P125" s="1"/>
  <c r="O113" a="1"/>
  <c r="O113" s="1"/>
  <c r="O121" a="1"/>
  <c r="O121" s="1"/>
  <c r="R118" a="1"/>
  <c r="R118" s="1"/>
  <c r="O150" a="1"/>
  <c r="O150" s="1"/>
  <c r="O101" a="1"/>
  <c r="O101" s="1"/>
  <c r="O100" a="1"/>
  <c r="O100" s="1"/>
  <c r="Q98" a="1"/>
  <c r="Q98" s="1"/>
  <c r="R98" s="1" a="1"/>
  <c r="R98" s="1"/>
  <c r="T150" a="1"/>
  <c r="T150" s="1"/>
  <c r="U150" s="1" a="1"/>
  <c r="U150" s="1"/>
  <c r="V150" s="1" a="1"/>
  <c r="V150" s="1"/>
  <c r="T166" a="1"/>
  <c r="T144" a="1"/>
  <c r="T134" a="1"/>
  <c r="T134" s="1"/>
  <c r="U134" s="1" a="1"/>
  <c r="U134" s="1"/>
  <c r="V134" s="1" a="1"/>
  <c r="V134" s="1"/>
  <c r="T138" a="1"/>
  <c r="T138" s="1"/>
  <c r="U138" s="1" a="1"/>
  <c r="U138" s="1"/>
  <c r="V138" s="1" a="1"/>
  <c r="V138" s="1"/>
  <c r="T115" a="1"/>
  <c r="T115" s="1"/>
  <c r="U115" s="1" a="1"/>
  <c r="U115" s="1"/>
  <c r="V115" s="1" a="1"/>
  <c r="V115" s="1"/>
  <c r="T141" a="1"/>
  <c r="T110" a="1"/>
  <c r="T110" s="1"/>
  <c r="U110" s="1" a="1"/>
  <c r="U110" s="1"/>
  <c r="V110" s="1" a="1"/>
  <c r="V110" s="1"/>
  <c r="T104" a="1"/>
  <c r="T104" s="1"/>
  <c r="U104" s="1" a="1"/>
  <c r="U104" s="1"/>
  <c r="V104" s="1" a="1"/>
  <c r="V104" s="1"/>
  <c r="R170" a="1"/>
  <c r="R170" s="1"/>
  <c r="R171" a="1"/>
  <c r="R171" s="1"/>
  <c r="R130" a="1"/>
  <c r="R130" s="1"/>
  <c r="R128" a="1"/>
  <c r="R128" s="1"/>
  <c r="Q169" a="1"/>
  <c r="Q169" s="1"/>
  <c r="R116" a="1"/>
  <c r="R116" s="1"/>
  <c r="R114" a="1"/>
  <c r="R114" s="1"/>
  <c r="R101" a="1"/>
  <c r="R101" s="1"/>
  <c r="R100" a="1"/>
  <c r="R100" s="1"/>
  <c r="N102" a="1"/>
  <c r="N102" s="1"/>
  <c r="O102" s="1" a="1"/>
  <c r="O102" s="1"/>
  <c r="P172" a="1"/>
  <c r="P172" s="1"/>
  <c r="L172" a="1"/>
  <c r="L172" s="1"/>
  <c r="A172"/>
  <c r="G172" s="1"/>
  <c r="A112"/>
  <c r="G112" s="1"/>
  <c r="P112" a="1"/>
  <c r="P112" s="1"/>
  <c r="L112" a="1"/>
  <c r="L112" s="1"/>
  <c r="A122"/>
  <c r="G122" s="1"/>
  <c r="P122" a="1"/>
  <c r="P122" s="1"/>
  <c r="L122" a="1"/>
  <c r="L122" s="1"/>
  <c r="T103" a="1"/>
  <c r="T103" s="1"/>
  <c r="U103" s="1" a="1"/>
  <c r="U103" s="1"/>
  <c r="V103" s="1" a="1"/>
  <c r="V103" s="1"/>
  <c r="A102"/>
  <c r="G102" s="1"/>
  <c r="P102" a="1"/>
  <c r="P102" s="1"/>
  <c r="L102" a="1"/>
  <c r="L102" s="1"/>
  <c r="V106" a="1"/>
  <c r="T106" a="1"/>
  <c r="T106" s="1"/>
  <c r="U106" s="1" a="1"/>
  <c r="U106" s="1"/>
  <c r="V105" a="1"/>
  <c r="T105" a="1"/>
  <c r="T105" s="1"/>
  <c r="U105" s="1" a="1"/>
  <c r="U105" s="1"/>
  <c r="R165" a="1"/>
  <c r="R165" s="1"/>
  <c r="R159" a="1"/>
  <c r="R159" s="1"/>
  <c r="R139" a="1"/>
  <c r="Q142" a="1"/>
  <c r="Q142" s="1"/>
  <c r="Q174" a="1"/>
  <c r="Q174" s="1"/>
  <c r="R174" s="1" a="1"/>
  <c r="R174" s="1"/>
  <c r="O133" a="1"/>
  <c r="O133" s="1"/>
  <c r="R126" a="1"/>
  <c r="R126" s="1"/>
  <c r="R124" a="1"/>
  <c r="R124" s="1"/>
  <c r="R173" a="1"/>
  <c r="R173" s="1"/>
  <c r="O128" a="1"/>
  <c r="O128" s="1"/>
  <c r="R113" a="1"/>
  <c r="R113" s="1"/>
  <c r="R121" a="1"/>
  <c r="R121" s="1"/>
  <c r="N112" a="1"/>
  <c r="N112" s="1"/>
  <c r="Q112" s="1" a="1"/>
  <c r="Q112" s="1"/>
  <c r="R99" a="1"/>
  <c r="R99" s="1"/>
  <c r="T168" a="1"/>
  <c r="T168" s="1"/>
  <c r="U168" s="1" a="1"/>
  <c r="U168" s="1"/>
  <c r="V168" s="1" a="1"/>
  <c r="V168" s="1"/>
  <c r="T146" a="1"/>
  <c r="T146" s="1"/>
  <c r="U146" s="1" a="1"/>
  <c r="U146" s="1"/>
  <c r="V146" s="1" a="1"/>
  <c r="V146" s="1"/>
  <c r="A152"/>
  <c r="G152" s="1"/>
  <c r="P152" a="1"/>
  <c r="P152" s="1"/>
  <c r="L152" a="1"/>
  <c r="L152" s="1"/>
  <c r="T158" a="1"/>
  <c r="T158" s="1"/>
  <c r="U158" s="1" a="1"/>
  <c r="U158" s="1"/>
  <c r="V158" s="1" a="1"/>
  <c r="V158" s="1"/>
  <c r="T151" a="1"/>
  <c r="T151" s="1"/>
  <c r="U151" s="1" a="1"/>
  <c r="U151" s="1"/>
  <c r="V151" s="1" a="1"/>
  <c r="V151" s="1"/>
  <c r="N135" a="1"/>
  <c r="N135" s="1"/>
  <c r="O135" s="1" a="1"/>
  <c r="O135" s="1"/>
  <c r="N131" a="1"/>
  <c r="N131" s="1"/>
  <c r="N132" s="1" a="1"/>
  <c r="N132" s="1"/>
  <c r="O132" s="1" a="1"/>
  <c r="O132" s="1"/>
  <c r="N129" a="1"/>
  <c r="N129" s="1"/>
  <c r="O129" s="1" a="1"/>
  <c r="O129" s="1"/>
  <c r="V120" a="1"/>
  <c r="T120" a="1"/>
  <c r="T120" s="1"/>
  <c r="U120" s="1" a="1"/>
  <c r="U120" s="1"/>
  <c r="V145" a="1"/>
  <c r="T145" a="1"/>
  <c r="T145" s="1"/>
  <c r="U145" s="1" a="1"/>
  <c r="U145" s="1"/>
  <c r="V154" a="1"/>
  <c r="T154" a="1"/>
  <c r="V111" a="1"/>
  <c r="T111" a="1"/>
  <c r="T111" s="1"/>
  <c r="U111" s="1" a="1"/>
  <c r="U111" s="1"/>
  <c r="V109" a="1"/>
  <c r="T109" a="1"/>
  <c r="T109" s="1"/>
  <c r="U109" s="1" a="1"/>
  <c r="U109" s="1"/>
  <c r="V108" a="1"/>
  <c r="T108" a="1"/>
  <c r="T108" s="1"/>
  <c r="U108" s="1" a="1"/>
  <c r="U108" s="1"/>
  <c r="R169" a="1"/>
  <c r="Q125" a="1"/>
  <c r="Q125" s="1"/>
  <c r="R119" a="1"/>
  <c r="R119" s="1"/>
  <c r="Q102" a="1"/>
  <c r="Q102" s="1"/>
  <c r="P92" a="1"/>
  <c r="P92" s="1"/>
  <c r="R92" s="1" a="1"/>
  <c r="R92" s="1"/>
  <c r="L92" a="1"/>
  <c r="L92" s="1"/>
  <c r="A92"/>
  <c r="G92" s="1"/>
  <c r="P82" a="1"/>
  <c r="P82" s="1"/>
  <c r="L82" a="1"/>
  <c r="L82" s="1"/>
  <c r="A82"/>
  <c r="G82" s="1"/>
  <c r="Q96" a="1"/>
  <c r="Q96" s="1"/>
  <c r="O90" a="1"/>
  <c r="O90" s="1"/>
  <c r="R89" a="1"/>
  <c r="R89" s="1"/>
  <c r="O61" a="1"/>
  <c r="O61" s="1"/>
  <c r="R95" a="1"/>
  <c r="R95" s="1"/>
  <c r="R86" a="1"/>
  <c r="R86" s="1"/>
  <c r="R63" a="1"/>
  <c r="R63" s="1"/>
  <c r="R91" a="1"/>
  <c r="R91" s="1"/>
  <c r="R88" a="1"/>
  <c r="R88" s="1"/>
  <c r="R79" a="1"/>
  <c r="R79" s="1"/>
  <c r="R78" a="1"/>
  <c r="R78" s="1"/>
  <c r="O69" a="1"/>
  <c r="O69" s="1"/>
  <c r="N72" a="1"/>
  <c r="N72" s="1"/>
  <c r="Q65" a="1"/>
  <c r="Q65" s="1"/>
  <c r="R65" s="1" a="1"/>
  <c r="R65" s="1"/>
  <c r="Q59" a="1"/>
  <c r="Q59" s="1"/>
  <c r="P72" a="1"/>
  <c r="P72" s="1"/>
  <c r="L72" a="1"/>
  <c r="L72" s="1"/>
  <c r="A72"/>
  <c r="G72" s="1"/>
  <c r="O92" a="1"/>
  <c r="O92" s="1"/>
  <c r="O82" a="1"/>
  <c r="O82" s="1"/>
  <c r="Q73" a="1"/>
  <c r="Q73" s="1"/>
  <c r="R61" a="1"/>
  <c r="R61" s="1"/>
  <c r="N62" a="1"/>
  <c r="N62" s="1"/>
  <c r="Q62" s="1" a="1"/>
  <c r="Q62" s="1"/>
  <c r="R75" a="1"/>
  <c r="R75" s="1"/>
  <c r="R69" a="1"/>
  <c r="R69" s="1"/>
  <c r="R60" a="1"/>
  <c r="R93" a="1"/>
  <c r="R93" s="1"/>
  <c r="R84" a="1"/>
  <c r="R84" s="1"/>
  <c r="P62" a="1"/>
  <c r="P62" s="1"/>
  <c r="L62" a="1"/>
  <c r="L62" s="1"/>
  <c r="A62"/>
  <c r="G62" s="1"/>
  <c r="R90" a="1"/>
  <c r="R90" s="1"/>
  <c r="R59" a="1"/>
  <c r="R96" a="1"/>
  <c r="R96" s="1"/>
  <c r="R85" a="1"/>
  <c r="R85" s="1"/>
  <c r="R73" a="1"/>
  <c r="R64" a="1"/>
  <c r="R64" s="1"/>
  <c r="O72" a="1"/>
  <c r="O72" s="1"/>
  <c r="R58" a="1"/>
  <c r="R58" s="1"/>
  <c r="R74" a="1"/>
  <c r="R74" s="1"/>
  <c r="T83" a="1"/>
  <c r="T83" s="1"/>
  <c r="U83" s="1" a="1"/>
  <c r="U83" s="1"/>
  <c r="V83" s="1" a="1"/>
  <c r="V83" s="1"/>
  <c r="T70" a="1"/>
  <c r="T70" s="1"/>
  <c r="U70" s="1" a="1"/>
  <c r="U70" s="1"/>
  <c r="V70" s="1" a="1"/>
  <c r="V70" s="1"/>
  <c r="T94" a="1"/>
  <c r="R81" a="1"/>
  <c r="R81" s="1"/>
  <c r="R80" a="1"/>
  <c r="R80" s="1"/>
  <c r="R71" a="1"/>
  <c r="R71" s="1"/>
  <c r="R68" a="1"/>
  <c r="R68" s="1"/>
  <c r="R76" a="1"/>
  <c r="R76" s="1"/>
  <c r="Q72" a="1"/>
  <c r="Q72" s="1"/>
  <c r="R66" a="1"/>
  <c r="Q44" a="1"/>
  <c r="Q44" s="1"/>
  <c r="O39" a="1"/>
  <c r="O39" s="1"/>
  <c r="Q51" a="1"/>
  <c r="Q51" s="1"/>
  <c r="Q52" a="1"/>
  <c r="Q52" s="1"/>
  <c r="Q46" a="1"/>
  <c r="Q46" s="1"/>
  <c r="R38" a="1"/>
  <c r="R38" s="1"/>
  <c r="P42" a="1"/>
  <c r="P42" s="1"/>
  <c r="L42" a="1"/>
  <c r="L42" s="1"/>
  <c r="A42"/>
  <c r="G42" s="1"/>
  <c r="R50" a="1"/>
  <c r="R50" s="1"/>
  <c r="Q45" a="1"/>
  <c r="Q45" s="1"/>
  <c r="R39" a="1"/>
  <c r="R39" s="1"/>
  <c r="R56" a="1"/>
  <c r="R56" s="1"/>
  <c r="O51" a="1"/>
  <c r="O51" s="1"/>
  <c r="R54" a="1"/>
  <c r="R46" a="1"/>
  <c r="P52" a="1"/>
  <c r="P52" s="1"/>
  <c r="L52" a="1"/>
  <c r="L52" s="1"/>
  <c r="A52"/>
  <c r="G52" s="1"/>
  <c r="R45" a="1"/>
  <c r="R44" a="1"/>
  <c r="R44" s="1"/>
  <c r="R51" a="1"/>
  <c r="T49" a="1"/>
  <c r="T49" s="1"/>
  <c r="U49" s="1" a="1"/>
  <c r="U49" s="1"/>
  <c r="V49" s="1" a="1"/>
  <c r="V49" s="1"/>
  <c r="T55" a="1"/>
  <c r="T41" a="1"/>
  <c r="T53" a="1"/>
  <c r="T53" s="1"/>
  <c r="U53" s="1" a="1"/>
  <c r="U53" s="1"/>
  <c r="V53" s="1" a="1"/>
  <c r="V53" s="1"/>
  <c r="T43" a="1"/>
  <c r="T43" s="1"/>
  <c r="U43" s="1" a="1"/>
  <c r="U43" s="1"/>
  <c r="V43" s="1" a="1"/>
  <c r="V43" s="1"/>
  <c r="R48" a="1"/>
  <c r="R48" s="1"/>
  <c r="O52" a="1"/>
  <c r="O52" s="1"/>
  <c r="R40" a="1"/>
  <c r="R40" s="1"/>
  <c r="T34" a="1"/>
  <c r="T34" s="1"/>
  <c r="U34" s="1" a="1"/>
  <c r="U34" s="1"/>
  <c r="V34" s="1" a="1"/>
  <c r="V34" s="1"/>
  <c r="T36" a="1"/>
  <c r="T36" s="1"/>
  <c r="U36" s="1" a="1"/>
  <c r="U36" s="1"/>
  <c r="V36" s="1" a="1"/>
  <c r="V36" s="1"/>
  <c r="T30" a="1"/>
  <c r="T30" s="1"/>
  <c r="U30" s="1" a="1"/>
  <c r="U30" s="1"/>
  <c r="V30" s="1" a="1"/>
  <c r="V30" s="1"/>
  <c r="T28" a="1"/>
  <c r="T28" s="1"/>
  <c r="U28" s="1" a="1"/>
  <c r="U28" s="1"/>
  <c r="V28" s="1" a="1"/>
  <c r="V28" s="1"/>
  <c r="Q31" a="1"/>
  <c r="Q31" s="1"/>
  <c r="O36" a="1"/>
  <c r="O36" s="1"/>
  <c r="O34" a="1"/>
  <c r="O34" s="1"/>
  <c r="O30" a="1"/>
  <c r="O30" s="1"/>
  <c r="O28" a="1"/>
  <c r="O28" s="1"/>
  <c r="J32" a="1"/>
  <c r="J32" s="1"/>
  <c r="J258" s="1" a="1"/>
  <c r="J258" s="1"/>
  <c r="Q35" a="1"/>
  <c r="Q35" s="1"/>
  <c r="R35" s="1" a="1"/>
  <c r="R35" s="1"/>
  <c r="L35" a="1"/>
  <c r="L35" s="1"/>
  <c r="L31" a="1"/>
  <c r="L31" s="1"/>
  <c r="L29" a="1"/>
  <c r="L29" s="1"/>
  <c r="Q33" a="1"/>
  <c r="Q33" s="1"/>
  <c r="R33" s="1" a="1"/>
  <c r="R33" s="1"/>
  <c r="T29" a="1"/>
  <c r="T29" s="1"/>
  <c r="U29" s="1" a="1"/>
  <c r="U29" s="1"/>
  <c r="V29" s="1" a="1"/>
  <c r="V29" s="1"/>
  <c r="R31" a="1"/>
  <c r="R31" s="1"/>
  <c r="P24"/>
  <c r="N24"/>
  <c r="Q23"/>
  <c r="S23" s="1"/>
  <c r="N19"/>
  <c r="L21"/>
  <c r="P20"/>
  <c r="L20"/>
  <c r="N20"/>
  <c r="R18" a="1"/>
  <c r="R18" s="1"/>
  <c r="Q26" a="1"/>
  <c r="Q26" s="1"/>
  <c r="S26" s="1"/>
  <c r="Q25" a="1"/>
  <c r="Q25" s="1"/>
  <c r="S25" s="1"/>
  <c r="P22" a="1"/>
  <c r="P22" s="1"/>
  <c r="R22" s="1" a="1"/>
  <c r="R22" s="1"/>
  <c r="L22" a="1"/>
  <c r="L22" s="1"/>
  <c r="A22"/>
  <c r="G22" s="1"/>
  <c r="R21" a="1"/>
  <c r="R21" s="1"/>
  <c r="O18" a="1"/>
  <c r="O18" s="1"/>
  <c r="O22" a="1"/>
  <c r="O22" s="1"/>
  <c r="R25" a="1"/>
  <c r="P16"/>
  <c r="N15"/>
  <c r="N16"/>
  <c r="A17"/>
  <c r="G17" s="1"/>
  <c r="P17" a="1"/>
  <c r="P17" s="1"/>
  <c r="R17" s="1" a="1"/>
  <c r="R17" s="1"/>
  <c r="L17" a="1"/>
  <c r="L17" s="1"/>
  <c r="O17" a="1"/>
  <c r="O17" s="1"/>
  <c r="R13" a="1"/>
  <c r="R13" s="1"/>
  <c r="R14" a="1"/>
  <c r="R14" s="1"/>
  <c r="M12" a="1"/>
  <c r="M12" s="1"/>
  <c r="P12" s="1" a="1"/>
  <c r="P12" s="1"/>
  <c r="K12" a="1"/>
  <c r="K12" s="1"/>
  <c r="L12" s="1" a="1"/>
  <c r="L12" s="1"/>
  <c r="T175" i="10" a="1"/>
  <c r="T175" s="1"/>
  <c r="U175" s="1" a="1"/>
  <c r="U175" s="1"/>
  <c r="V175" s="1" a="1"/>
  <c r="V175" s="1"/>
  <c r="S12"/>
  <c r="R12" a="1"/>
  <c r="R12" s="1"/>
  <c r="T35" a="1"/>
  <c r="T35" s="1"/>
  <c r="U35" s="1" a="1"/>
  <c r="U35" s="1"/>
  <c r="V35" s="1" a="1"/>
  <c r="V35" s="1"/>
  <c r="T57" a="1"/>
  <c r="T57" s="1"/>
  <c r="U57" s="1" a="1"/>
  <c r="U57" s="1"/>
  <c r="V57" s="1" a="1"/>
  <c r="V57" s="1"/>
  <c r="T184" a="1"/>
  <c r="T184" s="1"/>
  <c r="U184" s="1" a="1"/>
  <c r="U184" s="1"/>
  <c r="V184" s="1" a="1"/>
  <c r="V184" s="1"/>
  <c r="T166" a="1"/>
  <c r="T166" s="1"/>
  <c r="U166" s="1" a="1"/>
  <c r="U166" s="1"/>
  <c r="V166" s="1" a="1"/>
  <c r="V166" s="1"/>
  <c r="T25" a="1"/>
  <c r="T25" s="1"/>
  <c r="U25" s="1" a="1"/>
  <c r="U25" s="1"/>
  <c r="V25" s="1" a="1"/>
  <c r="V25" s="1"/>
  <c r="T91" a="1"/>
  <c r="T91" s="1"/>
  <c r="U91" s="1" a="1"/>
  <c r="U91" s="1"/>
  <c r="V91" s="1" a="1"/>
  <c r="V91" s="1"/>
  <c r="T200" a="1"/>
  <c r="T200" s="1"/>
  <c r="U200" s="1" a="1"/>
  <c r="U200" s="1"/>
  <c r="V200" s="1" a="1"/>
  <c r="V200" s="1"/>
  <c r="T73" a="1"/>
  <c r="T73" s="1"/>
  <c r="U73" s="1" a="1"/>
  <c r="U73" s="1"/>
  <c r="V73" s="1" a="1"/>
  <c r="V73" s="1"/>
  <c r="T118" a="1"/>
  <c r="T118" s="1"/>
  <c r="U118" s="1" a="1"/>
  <c r="U118" s="1"/>
  <c r="V118" s="1" a="1"/>
  <c r="V118" s="1"/>
  <c r="T42" a="1"/>
  <c r="T42" s="1"/>
  <c r="U42" s="1" a="1"/>
  <c r="U42" s="1"/>
  <c r="V42" s="1" a="1"/>
  <c r="V42" s="1"/>
  <c r="T89" a="1"/>
  <c r="T89" s="1"/>
  <c r="U89" s="1" a="1"/>
  <c r="U89" s="1"/>
  <c r="V89" s="1" a="1"/>
  <c r="V89" s="1"/>
  <c r="T116" a="1"/>
  <c r="T116" s="1"/>
  <c r="U116" s="1" a="1"/>
  <c r="U116" s="1"/>
  <c r="V116" s="1" a="1"/>
  <c r="V116" s="1"/>
  <c r="T32" a="1"/>
  <c r="T32" s="1"/>
  <c r="U32" s="1" a="1"/>
  <c r="U32" s="1"/>
  <c r="V32" s="1" a="1"/>
  <c r="V32" s="1"/>
  <c r="N159" a="1"/>
  <c r="N159" s="1"/>
  <c r="O159" a="1"/>
  <c r="O159" s="1"/>
  <c r="N151" a="1"/>
  <c r="N151" s="1"/>
  <c r="O151" s="1" a="1"/>
  <c r="O151" s="1"/>
  <c r="N135" a="1"/>
  <c r="N135" s="1"/>
  <c r="O135" s="1" a="1"/>
  <c r="O135" s="1"/>
  <c r="T180" a="1"/>
  <c r="T180" s="1"/>
  <c r="U180" s="1" a="1"/>
  <c r="U180" s="1"/>
  <c r="V180" s="1" a="1"/>
  <c r="V180" s="1"/>
  <c r="T164" a="1"/>
  <c r="T164" s="1"/>
  <c r="U164" s="1" a="1"/>
  <c r="U164" s="1"/>
  <c r="V164" s="1" a="1"/>
  <c r="V164" s="1"/>
  <c r="N71" a="1"/>
  <c r="N71" s="1"/>
  <c r="O71" a="1"/>
  <c r="O71" s="1"/>
  <c r="T163" a="1"/>
  <c r="T163" s="1"/>
  <c r="U163" s="1" a="1"/>
  <c r="U163" s="1"/>
  <c r="V163" s="1" a="1"/>
  <c r="V163" s="1"/>
  <c r="N122" a="1"/>
  <c r="N122" s="1"/>
  <c r="O122" s="1" a="1"/>
  <c r="O122" s="1"/>
  <c r="T96" a="1"/>
  <c r="T96" s="1"/>
  <c r="U96" s="1" a="1"/>
  <c r="U96" s="1"/>
  <c r="V96" s="1" a="1"/>
  <c r="V96" s="1"/>
  <c r="T125" a="1"/>
  <c r="T125" s="1"/>
  <c r="U125" s="1" a="1"/>
  <c r="U125" s="1"/>
  <c r="V125" s="1" a="1"/>
  <c r="V125" s="1"/>
  <c r="N129" a="1"/>
  <c r="N129" s="1"/>
  <c r="O129" a="1"/>
  <c r="O129" s="1"/>
  <c r="N106" a="1"/>
  <c r="N106" s="1"/>
  <c r="O106" s="1" a="1"/>
  <c r="O106" s="1"/>
  <c r="N54" a="1"/>
  <c r="N54" s="1"/>
  <c r="O54" s="1" a="1"/>
  <c r="O54" s="1"/>
  <c r="T183" a="1"/>
  <c r="T103" a="1"/>
  <c r="T103" s="1"/>
  <c r="U103" s="1" a="1"/>
  <c r="U103" s="1"/>
  <c r="V103" s="1" a="1"/>
  <c r="V103" s="1"/>
  <c r="T110" a="1"/>
  <c r="T110" s="1"/>
  <c r="U110" s="1" a="1"/>
  <c r="U110" s="1"/>
  <c r="V110" s="1" a="1"/>
  <c r="V110" s="1"/>
  <c r="N31" a="1"/>
  <c r="N31" s="1"/>
  <c r="O31" s="1" a="1"/>
  <c r="O31" s="1"/>
  <c r="N29" a="1"/>
  <c r="N29" s="1"/>
  <c r="O29" s="1" a="1"/>
  <c r="O29" s="1"/>
  <c r="T88" a="1"/>
  <c r="T88" s="1"/>
  <c r="U88" s="1" a="1"/>
  <c r="U88" s="1"/>
  <c r="V88" s="1" a="1"/>
  <c r="V88" s="1"/>
  <c r="T65" a="1"/>
  <c r="T65" s="1"/>
  <c r="U65" s="1" a="1"/>
  <c r="U65" s="1"/>
  <c r="V65" s="1" a="1"/>
  <c r="V65" s="1"/>
  <c r="T109" a="1"/>
  <c r="T109" s="1"/>
  <c r="U109" s="1" a="1"/>
  <c r="U109" s="1"/>
  <c r="V109" s="1" a="1"/>
  <c r="V109" s="1"/>
  <c r="T48" a="1"/>
  <c r="T48" s="1"/>
  <c r="U48" s="1" a="1"/>
  <c r="U48" s="1"/>
  <c r="V48" s="1" a="1"/>
  <c r="V48" s="1"/>
  <c r="N79" a="1"/>
  <c r="N79" s="1"/>
  <c r="O79" s="1" a="1"/>
  <c r="O79" s="1"/>
  <c r="T33" a="1"/>
  <c r="T33" s="1"/>
  <c r="U33" s="1" a="1"/>
  <c r="U33" s="1"/>
  <c r="V33" s="1" a="1"/>
  <c r="V33" s="1"/>
  <c r="T17" a="1"/>
  <c r="T17" s="1"/>
  <c r="U17" s="1" a="1"/>
  <c r="U17" s="1"/>
  <c r="V17" s="1" a="1"/>
  <c r="V17" s="1"/>
  <c r="R205" a="1"/>
  <c r="R205" s="1"/>
  <c r="Q87" a="1"/>
  <c r="Q87" s="1"/>
  <c r="R68" a="1"/>
  <c r="R68" s="1"/>
  <c r="Q62" a="1"/>
  <c r="Q62" s="1"/>
  <c r="R62" s="1" a="1"/>
  <c r="R62" s="1"/>
  <c r="Q204" a="1"/>
  <c r="Q204" s="1"/>
  <c r="P71" a="1"/>
  <c r="P71" s="1"/>
  <c r="R154" a="1"/>
  <c r="R154" s="1"/>
  <c r="Q44" a="1"/>
  <c r="Q44" s="1"/>
  <c r="Q101" a="1"/>
  <c r="Q101" s="1"/>
  <c r="R101" s="1" a="1"/>
  <c r="R101" s="1"/>
  <c r="L15" a="1"/>
  <c r="L15" s="1"/>
  <c r="R28" a="1"/>
  <c r="R28" s="1"/>
  <c r="N195" a="1"/>
  <c r="N195" s="1"/>
  <c r="O195" s="1" a="1"/>
  <c r="O195" s="1"/>
  <c r="T156" a="1"/>
  <c r="T196" a="1"/>
  <c r="T196" s="1"/>
  <c r="U196" s="1" a="1"/>
  <c r="U196" s="1"/>
  <c r="V196" s="1" a="1"/>
  <c r="V196" s="1"/>
  <c r="N186" a="1"/>
  <c r="N186" s="1"/>
  <c r="O186" s="1" a="1"/>
  <c r="O186" s="1"/>
  <c r="T189" a="1"/>
  <c r="N150" a="1"/>
  <c r="N150" s="1"/>
  <c r="O150" a="1"/>
  <c r="O150" s="1"/>
  <c r="N141" a="1"/>
  <c r="N141" s="1"/>
  <c r="Q141" s="1" a="1"/>
  <c r="Q141" s="1"/>
  <c r="R141" s="1" a="1"/>
  <c r="R141" s="1"/>
  <c r="O141" a="1"/>
  <c r="O141" s="1"/>
  <c r="N178" a="1"/>
  <c r="N178" s="1"/>
  <c r="O178" s="1" a="1"/>
  <c r="O178" s="1"/>
  <c r="T173" a="1"/>
  <c r="T173" s="1"/>
  <c r="U173" s="1" a="1"/>
  <c r="U173" s="1"/>
  <c r="V173" s="1" a="1"/>
  <c r="V173" s="1"/>
  <c r="N123" a="1"/>
  <c r="N123" s="1"/>
  <c r="O123" a="1"/>
  <c r="O123" s="1"/>
  <c r="N98" a="1"/>
  <c r="N98" s="1"/>
  <c r="O98" a="1"/>
  <c r="O98" s="1"/>
  <c r="N115" a="1"/>
  <c r="N115" s="1"/>
  <c r="O115" s="1" a="1"/>
  <c r="O115" s="1"/>
  <c r="N113" a="1"/>
  <c r="N113" s="1"/>
  <c r="O113" s="1" a="1"/>
  <c r="O113" s="1"/>
  <c r="N87" a="1"/>
  <c r="N87" s="1"/>
  <c r="O87" a="1"/>
  <c r="O87" s="1"/>
  <c r="N62" a="1"/>
  <c r="N62" s="1"/>
  <c r="O62" a="1"/>
  <c r="O62" s="1"/>
  <c r="N39" a="1"/>
  <c r="N39" s="1"/>
  <c r="O39" s="1" a="1"/>
  <c r="O39" s="1"/>
  <c r="N37" a="1"/>
  <c r="N37" s="1"/>
  <c r="O37" s="1" a="1"/>
  <c r="O37" s="1"/>
  <c r="T83" a="1"/>
  <c r="T67" a="1"/>
  <c r="T67" s="1"/>
  <c r="U67" s="1" a="1"/>
  <c r="U67" s="1"/>
  <c r="V67" s="1" a="1"/>
  <c r="V67" s="1"/>
  <c r="N45" a="1"/>
  <c r="N45" s="1"/>
  <c r="O45" s="1" a="1"/>
  <c r="O45" s="1"/>
  <c r="N70" a="1"/>
  <c r="N70" s="1"/>
  <c r="O70" s="1" a="1"/>
  <c r="O70" s="1"/>
  <c r="N114" a="1"/>
  <c r="N114" s="1"/>
  <c r="O114" s="1" a="1"/>
  <c r="O114" s="1"/>
  <c r="N47" a="1"/>
  <c r="N47" s="1"/>
  <c r="O47" s="1" a="1"/>
  <c r="O47" s="1"/>
  <c r="T80" a="1"/>
  <c r="T80" s="1"/>
  <c r="U80" s="1" a="1"/>
  <c r="U80" s="1"/>
  <c r="V80" s="1" a="1"/>
  <c r="V80" s="1"/>
  <c r="T64" a="1"/>
  <c r="T64" s="1"/>
  <c r="U64" s="1" a="1"/>
  <c r="U64" s="1"/>
  <c r="V64" s="1" a="1"/>
  <c r="V64" s="1"/>
  <c r="T41" a="1"/>
  <c r="T41" s="1"/>
  <c r="U41" s="1" a="1"/>
  <c r="U41" s="1"/>
  <c r="V41" s="1" a="1"/>
  <c r="V41" s="1"/>
  <c r="N61" a="1"/>
  <c r="N61" s="1"/>
  <c r="O61" s="1" a="1"/>
  <c r="O61" s="1"/>
  <c r="N38" a="1"/>
  <c r="N38" s="1"/>
  <c r="O38" s="1" a="1"/>
  <c r="O38" s="1"/>
  <c r="T40" a="1"/>
  <c r="T40" s="1"/>
  <c r="U40" s="1" a="1"/>
  <c r="U40" s="1"/>
  <c r="V40" s="1" a="1"/>
  <c r="V40" s="1"/>
  <c r="T50" a="1"/>
  <c r="T50" s="1"/>
  <c r="U50" s="1" a="1"/>
  <c r="U50" s="1"/>
  <c r="V50" s="1" a="1"/>
  <c r="V50" s="1"/>
  <c r="R198" a="1"/>
  <c r="R198" s="1"/>
  <c r="Q123" a="1"/>
  <c r="Q123" s="1"/>
  <c r="R123" s="1" a="1"/>
  <c r="R123" s="1"/>
  <c r="Q203" a="1"/>
  <c r="Q203" s="1"/>
  <c r="R203" s="1" a="1"/>
  <c r="R203" s="1"/>
  <c r="L186" a="1"/>
  <c r="L186" s="1"/>
  <c r="L194" a="1"/>
  <c r="L194" s="1"/>
  <c r="R188" a="1"/>
  <c r="R188" s="1"/>
  <c r="R182" a="1"/>
  <c r="R182" s="1"/>
  <c r="R181" a="1"/>
  <c r="R181" s="1"/>
  <c r="R207" a="1"/>
  <c r="R207" s="1"/>
  <c r="R206" a="1"/>
  <c r="R206" s="1"/>
  <c r="Q144" a="1"/>
  <c r="Q144" s="1"/>
  <c r="Q137" a="1"/>
  <c r="Q137" s="1"/>
  <c r="Q161" a="1"/>
  <c r="Q161" s="1"/>
  <c r="R167" a="1"/>
  <c r="R167" s="1"/>
  <c r="Q151" a="1"/>
  <c r="Q151" s="1"/>
  <c r="Q135" a="1"/>
  <c r="Q135" s="1"/>
  <c r="R168" a="1"/>
  <c r="R162" a="1"/>
  <c r="R162" s="1"/>
  <c r="R155" a="1"/>
  <c r="R155" s="1"/>
  <c r="R146" a="1"/>
  <c r="R146" s="1"/>
  <c r="R139" a="1"/>
  <c r="R139" s="1"/>
  <c r="Q120" a="1"/>
  <c r="Q120" s="1"/>
  <c r="R120" s="1" a="1"/>
  <c r="R120" s="1"/>
  <c r="R148" a="1"/>
  <c r="R148" s="1"/>
  <c r="R128" a="1"/>
  <c r="R128" s="1"/>
  <c r="R84" a="1"/>
  <c r="R84" s="1"/>
  <c r="Q69" a="1"/>
  <c r="R161" a="1"/>
  <c r="R161" s="1"/>
  <c r="Q122" a="1"/>
  <c r="R112" a="1"/>
  <c r="R112" s="1"/>
  <c r="O72" a="1"/>
  <c r="O72" s="1"/>
  <c r="P129" a="1"/>
  <c r="P129" s="1"/>
  <c r="Q129" a="1"/>
  <c r="Q129" s="1"/>
  <c r="Q106" a="1"/>
  <c r="Q106" s="1"/>
  <c r="O76" a="1"/>
  <c r="O76" s="1"/>
  <c r="Q54" a="1"/>
  <c r="Q54" s="1"/>
  <c r="Q108" a="1"/>
  <c r="Q108" s="1"/>
  <c r="R108" s="1" a="1"/>
  <c r="R108" s="1"/>
  <c r="P87" a="1"/>
  <c r="P87" s="1"/>
  <c r="R87" s="1" a="1"/>
  <c r="P186" a="1"/>
  <c r="P186" s="1"/>
  <c r="R138" a="1"/>
  <c r="R138" s="1"/>
  <c r="O92" a="1"/>
  <c r="O92" s="1"/>
  <c r="R36" a="1"/>
  <c r="R36" s="1"/>
  <c r="Q31" a="1"/>
  <c r="Q31" s="1"/>
  <c r="Q29" a="1"/>
  <c r="Q29" s="1"/>
  <c r="Q197" a="1"/>
  <c r="Q197" s="1"/>
  <c r="R197" s="1" a="1"/>
  <c r="R197" s="1"/>
  <c r="Q119" a="1"/>
  <c r="Q119" s="1"/>
  <c r="R119" s="1" a="1"/>
  <c r="R119" s="1"/>
  <c r="O84" a="1"/>
  <c r="O84" s="1"/>
  <c r="O68" a="1"/>
  <c r="O68" s="1"/>
  <c r="R15" a="1"/>
  <c r="R15" s="1"/>
  <c r="R13" a="1"/>
  <c r="R13" s="1"/>
  <c r="R152" a="1"/>
  <c r="R152" s="1"/>
  <c r="Q79" a="1"/>
  <c r="Q79" s="1"/>
  <c r="R58" a="1"/>
  <c r="R58" s="1"/>
  <c r="R16" a="1"/>
  <c r="R16" s="1"/>
  <c r="Q10" a="1"/>
  <c r="Q10" s="1"/>
  <c r="R10" s="1" a="1"/>
  <c r="R10" s="1"/>
  <c r="K208" a="1"/>
  <c r="K208" s="1"/>
  <c r="T201" a="1"/>
  <c r="T201" s="1"/>
  <c r="U201" s="1" a="1"/>
  <c r="U201" s="1"/>
  <c r="V201" s="1" a="1"/>
  <c r="V201" s="1"/>
  <c r="N193" a="1"/>
  <c r="N193" s="1"/>
  <c r="O193" s="1" a="1"/>
  <c r="O193" s="1"/>
  <c r="N134" a="1"/>
  <c r="N134" s="1"/>
  <c r="O134" s="1" a="1"/>
  <c r="O134" s="1"/>
  <c r="N202" a="1"/>
  <c r="N202" s="1"/>
  <c r="Q202" s="1" a="1"/>
  <c r="Q202" s="1"/>
  <c r="R202" s="1" a="1"/>
  <c r="R202" s="1"/>
  <c r="N177" a="1"/>
  <c r="N177" s="1"/>
  <c r="O177" s="1" a="1"/>
  <c r="O177" s="1"/>
  <c r="N170" a="1"/>
  <c r="N170" s="1"/>
  <c r="O170" s="1" a="1"/>
  <c r="O170" s="1"/>
  <c r="L165" a="1"/>
  <c r="L165" s="1"/>
  <c r="N157" a="1"/>
  <c r="N157" s="1"/>
  <c r="Q157" s="1" a="1"/>
  <c r="Q157" s="1"/>
  <c r="R157" s="1" a="1"/>
  <c r="R157" s="1"/>
  <c r="O157" a="1"/>
  <c r="N142" a="1"/>
  <c r="N142" s="1"/>
  <c r="O142" s="1" a="1"/>
  <c r="O142" s="1"/>
  <c r="T130" a="1"/>
  <c r="T130" s="1"/>
  <c r="U130" s="1" a="1"/>
  <c r="U130" s="1"/>
  <c r="V130" s="1" a="1"/>
  <c r="V130" s="1"/>
  <c r="N78" a="1"/>
  <c r="N78" s="1"/>
  <c r="Q78" s="1" a="1"/>
  <c r="Q78" s="1"/>
  <c r="R78" s="1" a="1"/>
  <c r="R78" s="1"/>
  <c r="O78" a="1"/>
  <c r="N69" a="1"/>
  <c r="N69" s="1"/>
  <c r="O69" a="1"/>
  <c r="N99" a="1"/>
  <c r="N99" s="1"/>
  <c r="O99" s="1" a="1"/>
  <c r="O99" s="1"/>
  <c r="N97" a="1"/>
  <c r="N97" s="1"/>
  <c r="O97" s="1" a="1"/>
  <c r="O97" s="1"/>
  <c r="T100" a="1"/>
  <c r="T100" s="1"/>
  <c r="U100" s="1" a="1"/>
  <c r="U100" s="1"/>
  <c r="V100" s="1" a="1"/>
  <c r="V100" s="1"/>
  <c r="N22" a="1"/>
  <c r="N22" s="1"/>
  <c r="Q22" s="1" a="1"/>
  <c r="Q22" s="1"/>
  <c r="N86" a="1"/>
  <c r="N86" s="1"/>
  <c r="O86" s="1" a="1"/>
  <c r="O86" s="1"/>
  <c r="N93" a="1"/>
  <c r="N93" s="1"/>
  <c r="O93" s="1" a="1"/>
  <c r="O93" s="1"/>
  <c r="T51" a="1"/>
  <c r="T51" s="1"/>
  <c r="U51" s="1" a="1"/>
  <c r="U51" s="1"/>
  <c r="V51" s="1" a="1"/>
  <c r="V51" s="1"/>
  <c r="N21" a="1"/>
  <c r="N21" s="1"/>
  <c r="Q21" s="1" a="1"/>
  <c r="Q21" s="1"/>
  <c r="N63" a="1"/>
  <c r="N63" s="1"/>
  <c r="O63" s="1" a="1"/>
  <c r="O63" s="1"/>
  <c r="N23" a="1"/>
  <c r="N23" s="1"/>
  <c r="O23" a="1"/>
  <c r="O23" s="1"/>
  <c r="T43" a="1"/>
  <c r="R204" a="1"/>
  <c r="R204" s="1"/>
  <c r="P195" a="1"/>
  <c r="P195" s="1"/>
  <c r="Q150" a="1"/>
  <c r="Q150" s="1"/>
  <c r="Q187" a="1"/>
  <c r="Q187" s="1"/>
  <c r="R194" a="1"/>
  <c r="R194" s="1"/>
  <c r="R192" a="1"/>
  <c r="R192" s="1"/>
  <c r="L187" a="1"/>
  <c r="L187" s="1"/>
  <c r="L185" a="1"/>
  <c r="L185" s="1"/>
  <c r="O176" a="1"/>
  <c r="O176" s="1"/>
  <c r="Q143" a="1"/>
  <c r="R199" a="1"/>
  <c r="R199" s="1"/>
  <c r="Q178" a="1"/>
  <c r="Q178" s="1"/>
  <c r="R178" s="1" a="1"/>
  <c r="R178" s="1"/>
  <c r="L171" a="1"/>
  <c r="L171" s="1"/>
  <c r="L169" a="1"/>
  <c r="L169" s="1"/>
  <c r="P159" a="1"/>
  <c r="P159" s="1"/>
  <c r="P150" a="1"/>
  <c r="P150" s="1"/>
  <c r="O180" a="1"/>
  <c r="O180" s="1"/>
  <c r="Q98" a="1"/>
  <c r="Q98" s="1"/>
  <c r="R132" a="1"/>
  <c r="R132" s="1"/>
  <c r="Q115" a="1"/>
  <c r="Q115" s="1"/>
  <c r="Q113" a="1"/>
  <c r="Q113" s="1"/>
  <c r="R113" s="1" a="1"/>
  <c r="R113" s="1"/>
  <c r="L107" a="1"/>
  <c r="L107" s="1"/>
  <c r="L105" a="1"/>
  <c r="L105" s="1"/>
  <c r="O174" a="1"/>
  <c r="O174" s="1"/>
  <c r="R147" a="1"/>
  <c r="R147" s="1"/>
  <c r="O104" a="1"/>
  <c r="O104" s="1"/>
  <c r="L129" a="1"/>
  <c r="L129" s="1"/>
  <c r="P106" a="1"/>
  <c r="P106" s="1"/>
  <c r="R106" s="1" a="1"/>
  <c r="P54" a="1"/>
  <c r="P54" s="1"/>
  <c r="R54" s="1" a="1"/>
  <c r="R54" s="1"/>
  <c r="Q39" a="1"/>
  <c r="Q39" s="1"/>
  <c r="Q37" a="1"/>
  <c r="Q45" a="1"/>
  <c r="Q45" s="1"/>
  <c r="L30" a="1"/>
  <c r="L30" s="1"/>
  <c r="P22" a="1"/>
  <c r="P22" s="1"/>
  <c r="Q124" a="1"/>
  <c r="Q124" s="1"/>
  <c r="R124" s="1" a="1"/>
  <c r="R124" s="1"/>
  <c r="Q70" a="1"/>
  <c r="L46" a="1"/>
  <c r="L46" s="1"/>
  <c r="P31" a="1"/>
  <c r="P31" s="1"/>
  <c r="R31" s="1" a="1"/>
  <c r="R31" s="1"/>
  <c r="P29" a="1"/>
  <c r="P29" s="1"/>
  <c r="R29" s="1" a="1"/>
  <c r="R191" a="1"/>
  <c r="R190" a="1"/>
  <c r="R190" s="1"/>
  <c r="Q114" a="1"/>
  <c r="Q114" s="1"/>
  <c r="R81" a="1"/>
  <c r="R81" s="1"/>
  <c r="R52" a="1"/>
  <c r="R52" s="1"/>
  <c r="Q47" a="1"/>
  <c r="Q47" s="1"/>
  <c r="O12" a="1"/>
  <c r="O12" s="1"/>
  <c r="R136" a="1"/>
  <c r="R136" s="1"/>
  <c r="O102" a="1"/>
  <c r="O102" s="1"/>
  <c r="Q61" a="1"/>
  <c r="Q61" s="1"/>
  <c r="R61" s="1" a="1"/>
  <c r="R61" s="1"/>
  <c r="L55" a="1"/>
  <c r="L55" s="1"/>
  <c r="L53" a="1"/>
  <c r="L53" s="1"/>
  <c r="Q38" a="1"/>
  <c r="Q38" s="1"/>
  <c r="L22" a="1"/>
  <c r="L22" s="1"/>
  <c r="R19" a="1"/>
  <c r="R19" s="1"/>
  <c r="N179" a="1"/>
  <c r="N179" s="1"/>
  <c r="O179" s="1" a="1"/>
  <c r="O179" s="1"/>
  <c r="N165" a="1"/>
  <c r="N165" s="1"/>
  <c r="Q165" s="1" a="1"/>
  <c r="Q165" s="1"/>
  <c r="R165" s="1" a="1"/>
  <c r="R165" s="1"/>
  <c r="N143" a="1"/>
  <c r="N143" s="1"/>
  <c r="O143" a="1"/>
  <c r="T140" a="1"/>
  <c r="N171" a="1"/>
  <c r="N171" s="1"/>
  <c r="O171" s="1" a="1"/>
  <c r="O171" s="1"/>
  <c r="N169" a="1"/>
  <c r="N169" s="1"/>
  <c r="Q169" s="1" a="1"/>
  <c r="Q169" s="1"/>
  <c r="R169" s="1" a="1"/>
  <c r="R169" s="1"/>
  <c r="N158" a="1"/>
  <c r="N158" s="1"/>
  <c r="Q158" s="1" a="1"/>
  <c r="Q158" s="1"/>
  <c r="R158" s="1" a="1"/>
  <c r="R158" s="1"/>
  <c r="N149" a="1"/>
  <c r="N149" s="1"/>
  <c r="Q149" s="1" a="1"/>
  <c r="Q149" s="1"/>
  <c r="R149" s="1" a="1"/>
  <c r="R149" s="1"/>
  <c r="N133" a="1"/>
  <c r="N133" s="1"/>
  <c r="O133" s="1" a="1"/>
  <c r="O133" s="1"/>
  <c r="N121" a="1"/>
  <c r="N121" s="1"/>
  <c r="Q121" s="1" a="1"/>
  <c r="Q121" s="1"/>
  <c r="O121" a="1"/>
  <c r="N107" a="1"/>
  <c r="N107" s="1"/>
  <c r="Q107" s="1" a="1"/>
  <c r="Q107" s="1"/>
  <c r="R107" s="1" a="1"/>
  <c r="R107" s="1"/>
  <c r="O107" a="1"/>
  <c r="N105" a="1"/>
  <c r="N105" s="1"/>
  <c r="Q105" s="1" a="1"/>
  <c r="Q105" s="1"/>
  <c r="R105" s="1" a="1"/>
  <c r="R105" s="1"/>
  <c r="O105" a="1"/>
  <c r="N94" a="1"/>
  <c r="N94" s="1"/>
  <c r="Q94" s="1" a="1"/>
  <c r="Q94" s="1"/>
  <c r="R94" s="1" a="1"/>
  <c r="R94" s="1"/>
  <c r="O94" a="1"/>
  <c r="N85" a="1"/>
  <c r="N85" s="1"/>
  <c r="Q85" s="1" a="1"/>
  <c r="Q85" s="1"/>
  <c r="R85" s="1" a="1"/>
  <c r="R85" s="1"/>
  <c r="O85" a="1"/>
  <c r="T174" a="1"/>
  <c r="T174" s="1"/>
  <c r="U174" s="1" a="1"/>
  <c r="U174" s="1"/>
  <c r="V174" s="1" a="1"/>
  <c r="V174" s="1"/>
  <c r="N95" a="1"/>
  <c r="N95" s="1"/>
  <c r="Q95" s="1" a="1"/>
  <c r="Q95" s="1"/>
  <c r="R95" s="1" a="1"/>
  <c r="R95" s="1"/>
  <c r="N30" a="1"/>
  <c r="N30" s="1"/>
  <c r="Q30" s="1" a="1"/>
  <c r="Q30" s="1"/>
  <c r="R30" s="1" a="1"/>
  <c r="R30" s="1"/>
  <c r="O30" a="1"/>
  <c r="T127" a="1"/>
  <c r="T127" s="1"/>
  <c r="U127" s="1" a="1"/>
  <c r="U127" s="1"/>
  <c r="V127" s="1" a="1"/>
  <c r="V127" s="1"/>
  <c r="N46" a="1"/>
  <c r="N46" s="1"/>
  <c r="Q46" s="1" a="1"/>
  <c r="Q46" s="1"/>
  <c r="R46" s="1" a="1"/>
  <c r="R46" s="1"/>
  <c r="T75" a="1"/>
  <c r="T75" s="1"/>
  <c r="U75" s="1" a="1"/>
  <c r="U75" s="1"/>
  <c r="V75" s="1" a="1"/>
  <c r="V75" s="1"/>
  <c r="T59" a="1"/>
  <c r="N14" a="1"/>
  <c r="N14" s="1"/>
  <c r="Q14" s="1" a="1"/>
  <c r="Q14" s="1"/>
  <c r="N77" a="1"/>
  <c r="N77" s="1"/>
  <c r="Q77" s="1" a="1"/>
  <c r="Q77" s="1"/>
  <c r="R77" s="1" a="1"/>
  <c r="R77" s="1"/>
  <c r="N55" a="1"/>
  <c r="N55" s="1"/>
  <c r="Q55" s="1" a="1"/>
  <c r="Q55" s="1"/>
  <c r="R55" s="1" a="1"/>
  <c r="R55" s="1"/>
  <c r="O55" a="1"/>
  <c r="N53" a="1"/>
  <c r="N53" s="1"/>
  <c r="Q53" s="1" a="1"/>
  <c r="Q53" s="1"/>
  <c r="R53" s="1" a="1"/>
  <c r="R53" s="1"/>
  <c r="O53" a="1"/>
  <c r="L201" a="1"/>
  <c r="L201" s="1"/>
  <c r="Q195" a="1"/>
  <c r="Q195" s="1"/>
  <c r="Q193" a="1"/>
  <c r="Q193" s="1"/>
  <c r="R193" s="1" a="1"/>
  <c r="R193" s="1"/>
  <c r="R187" a="1"/>
  <c r="R187" s="1"/>
  <c r="R185" a="1"/>
  <c r="R185" s="1"/>
  <c r="L141" a="1"/>
  <c r="L141" s="1"/>
  <c r="Q177" a="1"/>
  <c r="Q177" s="1"/>
  <c r="R177" s="1" a="1"/>
  <c r="R177" s="1"/>
  <c r="Q170" a="1"/>
  <c r="Q170" s="1"/>
  <c r="R170" s="1" a="1"/>
  <c r="R170" s="1"/>
  <c r="P179" a="1"/>
  <c r="P179" s="1"/>
  <c r="R176" a="1"/>
  <c r="R176" s="1"/>
  <c r="Q159" a="1"/>
  <c r="Q159" s="1"/>
  <c r="Q134" a="1"/>
  <c r="Q134" s="1"/>
  <c r="R134" s="1" a="1"/>
  <c r="R134" s="1"/>
  <c r="Q160" a="1"/>
  <c r="Q160" s="1"/>
  <c r="R160" s="1" a="1"/>
  <c r="R160" s="1"/>
  <c r="Q153" a="1"/>
  <c r="Q153" s="1"/>
  <c r="R153" s="1" a="1"/>
  <c r="R153" s="1"/>
  <c r="L123" a="1"/>
  <c r="L123" s="1"/>
  <c r="L158" a="1"/>
  <c r="L158" s="1"/>
  <c r="Q142" a="1"/>
  <c r="Q142" s="1"/>
  <c r="R142" s="1" a="1"/>
  <c r="R142" s="1"/>
  <c r="P151" a="1"/>
  <c r="P151" s="1"/>
  <c r="R151" s="1" a="1"/>
  <c r="L149" a="1"/>
  <c r="L149" s="1"/>
  <c r="P135" a="1"/>
  <c r="P135" s="1"/>
  <c r="R135" s="1" a="1"/>
  <c r="R135" s="1"/>
  <c r="L133" a="1"/>
  <c r="L133" s="1"/>
  <c r="R144" a="1"/>
  <c r="R137" a="1"/>
  <c r="R137" s="1"/>
  <c r="L62" a="1"/>
  <c r="L62" s="1"/>
  <c r="L208" s="1" a="1"/>
  <c r="L208" s="1"/>
  <c r="R98" a="1"/>
  <c r="R98" s="1"/>
  <c r="R115" a="1"/>
  <c r="R115" s="1"/>
  <c r="P121" a="1"/>
  <c r="P121" s="1"/>
  <c r="Q71" a="1"/>
  <c r="Q71" s="1"/>
  <c r="R145" a="1"/>
  <c r="R145" s="1"/>
  <c r="P122" a="1"/>
  <c r="P122" s="1"/>
  <c r="R122" s="1" a="1"/>
  <c r="R104" a="1"/>
  <c r="R104" s="1"/>
  <c r="Q99" a="1"/>
  <c r="Q97" a="1"/>
  <c r="Q97" s="1"/>
  <c r="R97" s="1" a="1"/>
  <c r="R97" s="1"/>
  <c r="O90" a="1"/>
  <c r="O90" s="1"/>
  <c r="R76" a="1"/>
  <c r="R76" s="1"/>
  <c r="R44" a="1"/>
  <c r="R44" s="1"/>
  <c r="R39" a="1"/>
  <c r="R39" s="1"/>
  <c r="R37" a="1"/>
  <c r="L95" a="1"/>
  <c r="L95" s="1"/>
  <c r="R90" a="1"/>
  <c r="R90" s="1"/>
  <c r="R72" a="1"/>
  <c r="R72" s="1"/>
  <c r="R45" a="1"/>
  <c r="R45" s="1"/>
  <c r="P69" a="1"/>
  <c r="P69" s="1"/>
  <c r="R69" s="1" a="1"/>
  <c r="R92" a="1"/>
  <c r="R92" s="1"/>
  <c r="Q86" a="1"/>
  <c r="Q86" s="1"/>
  <c r="R86" s="1" a="1"/>
  <c r="R86" s="1"/>
  <c r="P114" a="1"/>
  <c r="P114" s="1"/>
  <c r="R114" s="1" a="1"/>
  <c r="R114" s="1"/>
  <c r="Q93" a="1"/>
  <c r="Q93" s="1"/>
  <c r="R93" s="1" a="1"/>
  <c r="R93" s="1"/>
  <c r="P47" a="1"/>
  <c r="P47" s="1"/>
  <c r="R47" s="1" a="1"/>
  <c r="Q126" a="1"/>
  <c r="Q126" s="1"/>
  <c r="R126" s="1" a="1"/>
  <c r="R126" s="1"/>
  <c r="Q117" a="1"/>
  <c r="Q117" s="1"/>
  <c r="R117" s="1" a="1"/>
  <c r="R117" s="1"/>
  <c r="R102" a="1"/>
  <c r="R102" s="1"/>
  <c r="P79" a="1"/>
  <c r="P79" s="1"/>
  <c r="R79" s="1" a="1"/>
  <c r="L77" a="1"/>
  <c r="L77" s="1"/>
  <c r="R74" a="1"/>
  <c r="R74" s="1"/>
  <c r="Q63" a="1"/>
  <c r="P38" a="1"/>
  <c r="P38" s="1"/>
  <c r="R38" s="1" a="1"/>
  <c r="R38" s="1"/>
  <c r="Q23" a="1"/>
  <c r="Q23" s="1"/>
  <c r="R23" s="1" a="1"/>
  <c r="R23" s="1"/>
  <c r="N208" a="1"/>
  <c r="Q20" a="1"/>
  <c r="Q20" s="1"/>
  <c r="R20" s="1" a="1"/>
  <c r="R20" s="1"/>
  <c r="Q11" a="1"/>
  <c r="Q11" s="1"/>
  <c r="R11" s="1" a="1"/>
  <c r="R11" s="1"/>
  <c r="Q8" a="1"/>
  <c r="Q8" s="1"/>
  <c r="P21" a="1"/>
  <c r="P21" s="1"/>
  <c r="R18" a="1"/>
  <c r="R9" a="1"/>
  <c r="R9" s="1"/>
  <c r="O11" i="9" a="1"/>
  <c r="O11" s="1"/>
  <c r="L10"/>
  <c r="R11" a="1"/>
  <c r="R11" s="1"/>
  <c r="N10" a="1"/>
  <c r="N10" s="1"/>
  <c r="Q10" s="1" a="1"/>
  <c r="Q10" s="1"/>
  <c r="P10" a="1"/>
  <c r="P10" s="1"/>
  <c r="Q8" a="1"/>
  <c r="Q8" s="1"/>
  <c r="O8" a="1"/>
  <c r="O8" s="1"/>
  <c r="N9" a="1"/>
  <c r="N9" s="1"/>
  <c r="Q15" i="4"/>
  <c r="Q11"/>
  <c r="R11" s="1"/>
  <c r="S11" s="1"/>
  <c r="Q14"/>
  <c r="R14" s="1" a="1"/>
  <c r="R14" s="1"/>
  <c r="S14" s="1"/>
  <c r="T14" s="1"/>
  <c r="U14" s="1" a="1"/>
  <c r="U14" s="1"/>
  <c r="Q12" a="1"/>
  <c r="Q12" s="1"/>
  <c r="R12" s="1" a="1"/>
  <c r="R12" s="1"/>
  <c r="R15" a="1"/>
  <c r="R11" a="1"/>
  <c r="O12" a="1"/>
  <c r="O12" s="1"/>
  <c r="Q9" a="1"/>
  <c r="Q9" s="1"/>
  <c r="O9" a="1"/>
  <c r="O9" s="1"/>
  <c r="N16" a="1"/>
  <c r="N16" s="1"/>
  <c r="Q16" s="1" a="1"/>
  <c r="Q16" s="1"/>
  <c r="R16" s="1" a="1"/>
  <c r="R16" s="1"/>
  <c r="P9" a="1"/>
  <c r="P9" s="1"/>
  <c r="Q17" a="1"/>
  <c r="Q17" s="1"/>
  <c r="R17" s="1" a="1"/>
  <c r="R17" s="1"/>
  <c r="O14" a="1"/>
  <c r="O14" s="1"/>
  <c r="R13" a="1"/>
  <c r="R13" s="1"/>
  <c r="P10"/>
  <c r="P18" s="1"/>
  <c r="L17" a="1"/>
  <c r="L17" s="1"/>
  <c r="L15" a="1"/>
  <c r="L15" s="1"/>
  <c r="L13" a="1"/>
  <c r="L13" s="1"/>
  <c r="L11" a="1"/>
  <c r="L11" s="1"/>
  <c r="N10" a="1"/>
  <c r="N10" s="1"/>
  <c r="L10" a="1"/>
  <c r="L10" s="1"/>
  <c r="L9" a="1"/>
  <c r="L9" s="1"/>
  <c r="L8" a="1"/>
  <c r="L8" s="1"/>
  <c r="N8" a="1"/>
  <c r="N8" s="1"/>
  <c r="Q8" s="1" a="1"/>
  <c r="L18" l="1"/>
  <c r="O10" a="1"/>
  <c r="O10" s="1"/>
  <c r="N18"/>
  <c r="R54" i="9"/>
  <c r="V108"/>
  <c r="V111"/>
  <c r="V145"/>
  <c r="R139"/>
  <c r="V105"/>
  <c r="T141"/>
  <c r="U141" s="1" a="1"/>
  <c r="U141" s="1"/>
  <c r="V141" s="1" a="1"/>
  <c r="V141" s="1"/>
  <c r="T144"/>
  <c r="U144" s="1" a="1"/>
  <c r="U144" s="1"/>
  <c r="V144" s="1" a="1"/>
  <c r="V144" s="1"/>
  <c r="V216"/>
  <c r="O199"/>
  <c r="Q42" a="1"/>
  <c r="Q42" s="1"/>
  <c r="R42" s="1" a="1"/>
  <c r="R42" s="1"/>
  <c r="T42" s="1" a="1"/>
  <c r="T42" s="1"/>
  <c r="U42" s="1" a="1"/>
  <c r="U42" s="1"/>
  <c r="V42" s="1" a="1"/>
  <c r="V42" s="1"/>
  <c r="T55"/>
  <c r="U55" s="1" a="1"/>
  <c r="U55" s="1"/>
  <c r="V55" s="1" a="1"/>
  <c r="V55" s="1"/>
  <c r="R66"/>
  <c r="R60"/>
  <c r="T185"/>
  <c r="U185" s="1" a="1"/>
  <c r="U185" s="1"/>
  <c r="V185" s="1" a="1"/>
  <c r="V185" s="1"/>
  <c r="T229"/>
  <c r="U229" s="1" a="1"/>
  <c r="U229" s="1"/>
  <c r="V229" s="1"/>
  <c r="R55"/>
  <c r="O154"/>
  <c r="T154"/>
  <c r="U154" s="1" a="1"/>
  <c r="U154" s="1"/>
  <c r="R152" a="1"/>
  <c r="R152" s="1"/>
  <c r="R25"/>
  <c r="T41"/>
  <c r="U41" s="1" a="1"/>
  <c r="U41" s="1"/>
  <c r="V41" s="1" a="1"/>
  <c r="V41" s="1"/>
  <c r="T94"/>
  <c r="U94" s="1" a="1"/>
  <c r="U94" s="1"/>
  <c r="V94" s="1" a="1"/>
  <c r="V94" s="1"/>
  <c r="R169"/>
  <c r="V109"/>
  <c r="V120"/>
  <c r="V106"/>
  <c r="Q122" a="1"/>
  <c r="Q122" s="1"/>
  <c r="R211"/>
  <c r="V225"/>
  <c r="V206"/>
  <c r="V233"/>
  <c r="V220"/>
  <c r="T241"/>
  <c r="U241" s="1" a="1"/>
  <c r="U241" s="1"/>
  <c r="V241" s="1" a="1"/>
  <c r="V241" s="1"/>
  <c r="R154"/>
  <c r="V154" s="1"/>
  <c r="R51"/>
  <c r="R73"/>
  <c r="V155"/>
  <c r="R59"/>
  <c r="V178"/>
  <c r="R45"/>
  <c r="R46"/>
  <c r="V148"/>
  <c r="V191"/>
  <c r="V203"/>
  <c r="R166"/>
  <c r="T166" s="1"/>
  <c r="U166" s="1" a="1"/>
  <c r="U166" s="1"/>
  <c r="V166" s="1" a="1"/>
  <c r="V166" s="1"/>
  <c r="O62" a="1"/>
  <c r="O62" s="1"/>
  <c r="R182" a="1"/>
  <c r="R182" s="1"/>
  <c r="T182" s="1" a="1"/>
  <c r="T182" s="1"/>
  <c r="U182" s="1" a="1"/>
  <c r="U182" s="1"/>
  <c r="V182" s="1" a="1"/>
  <c r="V182" s="1"/>
  <c r="R212" a="1"/>
  <c r="R212" s="1"/>
  <c r="R122" a="1"/>
  <c r="R122" s="1"/>
  <c r="T122" s="1" a="1"/>
  <c r="T122" s="1"/>
  <c r="U122" s="1" a="1"/>
  <c r="U122" s="1"/>
  <c r="V122" s="1" a="1"/>
  <c r="V122" s="1"/>
  <c r="R82" a="1"/>
  <c r="R82" s="1"/>
  <c r="P222" a="1"/>
  <c r="P222" s="1"/>
  <c r="R222" s="1" a="1"/>
  <c r="R222" s="1"/>
  <c r="T222" s="1" a="1"/>
  <c r="T222" s="1"/>
  <c r="U222" s="1" a="1"/>
  <c r="U222" s="1"/>
  <c r="V222" s="1" a="1"/>
  <c r="V222" s="1"/>
  <c r="R18" i="10"/>
  <c r="N208"/>
  <c r="R122"/>
  <c r="R144"/>
  <c r="R151"/>
  <c r="O55"/>
  <c r="O30"/>
  <c r="O85"/>
  <c r="O105"/>
  <c r="O121"/>
  <c r="O143"/>
  <c r="Q143"/>
  <c r="R143" s="1" a="1"/>
  <c r="R143" s="1"/>
  <c r="O78"/>
  <c r="O157"/>
  <c r="Q122"/>
  <c r="T83"/>
  <c r="U83" s="1" a="1"/>
  <c r="U83" s="1"/>
  <c r="V83" s="1" a="1"/>
  <c r="V83" s="1"/>
  <c r="R59"/>
  <c r="T59" s="1"/>
  <c r="U59" s="1" a="1"/>
  <c r="U59" s="1"/>
  <c r="V59" s="1" a="1"/>
  <c r="V59" s="1"/>
  <c r="O49"/>
  <c r="O131"/>
  <c r="R29"/>
  <c r="Q37"/>
  <c r="R37" s="1"/>
  <c r="R87"/>
  <c r="R168"/>
  <c r="Q63"/>
  <c r="R63" s="1" a="1"/>
  <c r="R63" s="1"/>
  <c r="R79"/>
  <c r="R47"/>
  <c r="Q99"/>
  <c r="R99" s="1" a="1"/>
  <c r="R99" s="1"/>
  <c r="O53"/>
  <c r="O94"/>
  <c r="O107"/>
  <c r="R191"/>
  <c r="Q70"/>
  <c r="R70" s="1" a="1"/>
  <c r="R70" s="1"/>
  <c r="R106"/>
  <c r="T43"/>
  <c r="U43" s="1" a="1"/>
  <c r="U43" s="1"/>
  <c r="V43" s="1" a="1"/>
  <c r="V43" s="1"/>
  <c r="O69"/>
  <c r="Q69"/>
  <c r="R69" s="1"/>
  <c r="T183"/>
  <c r="U183" s="1" a="1"/>
  <c r="U183" s="1"/>
  <c r="V183" s="1" a="1"/>
  <c r="V183" s="1"/>
  <c r="R156"/>
  <c r="T156" s="1"/>
  <c r="U156" s="1" a="1"/>
  <c r="U156" s="1"/>
  <c r="V156" s="1" a="1"/>
  <c r="V156" s="1"/>
  <c r="R140"/>
  <c r="T140" s="1"/>
  <c r="U140" s="1" a="1"/>
  <c r="U140" s="1"/>
  <c r="V140" s="1" a="1"/>
  <c r="V140" s="1"/>
  <c r="R189"/>
  <c r="T189" s="1"/>
  <c r="U189" s="1" a="1"/>
  <c r="U189" s="1"/>
  <c r="V189" s="1" a="1"/>
  <c r="V189" s="1"/>
  <c r="T60" a="1"/>
  <c r="T60" s="1"/>
  <c r="U60" s="1" a="1"/>
  <c r="U60" s="1"/>
  <c r="V60" a="1"/>
  <c r="O14" a="1"/>
  <c r="O14" s="1"/>
  <c r="O46" a="1"/>
  <c r="O46" s="1"/>
  <c r="O21" a="1"/>
  <c r="O21" s="1"/>
  <c r="Q186" a="1"/>
  <c r="Q186" s="1"/>
  <c r="R186" s="1" a="1"/>
  <c r="R186" s="1"/>
  <c r="O173" a="1"/>
  <c r="O173" s="1"/>
  <c r="Q27" a="1"/>
  <c r="Q27" s="1"/>
  <c r="R27" s="1" a="1"/>
  <c r="R27" s="1"/>
  <c r="T27" s="1" a="1"/>
  <c r="T27" s="1"/>
  <c r="U27" s="1" a="1"/>
  <c r="U27" s="1"/>
  <c r="V27" s="1" a="1"/>
  <c r="V27" s="1"/>
  <c r="Q82" a="1"/>
  <c r="Q82" s="1"/>
  <c r="R82" s="1" a="1"/>
  <c r="R82" s="1"/>
  <c r="O82" a="1"/>
  <c r="O82" s="1"/>
  <c r="R150" a="1"/>
  <c r="R150" s="1"/>
  <c r="Q179" a="1"/>
  <c r="Q179" s="1"/>
  <c r="R21" a="1"/>
  <c r="R21" s="1"/>
  <c r="O202" a="1"/>
  <c r="O202" s="1"/>
  <c r="R66" a="1"/>
  <c r="Q66" a="1"/>
  <c r="Q66" s="1"/>
  <c r="O66" a="1"/>
  <c r="O66" s="1"/>
  <c r="T131" a="1"/>
  <c r="T131" s="1"/>
  <c r="U131" s="1" a="1"/>
  <c r="U131" s="1"/>
  <c r="V131" a="1"/>
  <c r="T183" i="9" a="1"/>
  <c r="T183" s="1"/>
  <c r="U183" s="1" a="1"/>
  <c r="U183" s="1"/>
  <c r="V183" a="1"/>
  <c r="T215" a="1"/>
  <c r="T215" s="1"/>
  <c r="U215" s="1" a="1"/>
  <c r="U215" s="1"/>
  <c r="V215" a="1"/>
  <c r="T209" a="1"/>
  <c r="T209" s="1"/>
  <c r="U209" s="1" a="1"/>
  <c r="U209" s="1"/>
  <c r="V209" a="1"/>
  <c r="V239" a="1"/>
  <c r="V239" s="1"/>
  <c r="T239" a="1"/>
  <c r="T239" s="1"/>
  <c r="U239" s="1" a="1"/>
  <c r="U239" s="1"/>
  <c r="O15" a="1"/>
  <c r="O15" s="1"/>
  <c r="Q15" a="1"/>
  <c r="Q15" s="1"/>
  <c r="O20" a="1"/>
  <c r="O20" s="1"/>
  <c r="Q20" a="1"/>
  <c r="Q20" s="1"/>
  <c r="R20" s="1" a="1"/>
  <c r="O16" a="1"/>
  <c r="O16" s="1"/>
  <c r="Q16" a="1"/>
  <c r="Q16" s="1"/>
  <c r="Q180" a="1"/>
  <c r="Q180" s="1"/>
  <c r="R252" a="1"/>
  <c r="R252" s="1"/>
  <c r="O209" a="1"/>
  <c r="O209" s="1"/>
  <c r="M258" a="1"/>
  <c r="M258" s="1"/>
  <c r="O195" a="1"/>
  <c r="O195" s="1"/>
  <c r="O239" a="1"/>
  <c r="O239" s="1"/>
  <c r="K258" a="1"/>
  <c r="K258" s="1"/>
  <c r="R23" a="1"/>
  <c r="R23" s="1"/>
  <c r="R8" a="1"/>
  <c r="Q24"/>
  <c r="O24" a="1"/>
  <c r="O24" s="1"/>
  <c r="Q24" a="1"/>
  <c r="O19" a="1"/>
  <c r="O19" s="1"/>
  <c r="Q19" a="1"/>
  <c r="Q19" s="1"/>
  <c r="R19" s="1" a="1"/>
  <c r="R19" s="1"/>
  <c r="R52" a="1"/>
  <c r="R52" s="1"/>
  <c r="O112" a="1"/>
  <c r="O112" s="1"/>
  <c r="R172" a="1"/>
  <c r="R172" s="1"/>
  <c r="T172" s="1" a="1"/>
  <c r="T172" s="1"/>
  <c r="U172" s="1" a="1"/>
  <c r="U172" s="1"/>
  <c r="V172" s="1" a="1"/>
  <c r="V172" s="1"/>
  <c r="R192" a="1"/>
  <c r="R192" s="1"/>
  <c r="T192" s="1" a="1"/>
  <c r="T192" s="1"/>
  <c r="U192" s="1" a="1"/>
  <c r="U192" s="1"/>
  <c r="V192" s="1" a="1"/>
  <c r="V192" s="1"/>
  <c r="R195" a="1"/>
  <c r="R195" s="1"/>
  <c r="Q32" a="1"/>
  <c r="Q32" s="1"/>
  <c r="O242" a="1"/>
  <c r="O242" s="1"/>
  <c r="R221" a="1"/>
  <c r="R221" s="1"/>
  <c r="O32" a="1"/>
  <c r="O32" s="1"/>
  <c r="V184" a="1"/>
  <c r="T184" a="1"/>
  <c r="T184" s="1"/>
  <c r="U184" s="1" a="1"/>
  <c r="U184" s="1"/>
  <c r="T186" a="1"/>
  <c r="T186" s="1"/>
  <c r="U186" s="1" a="1"/>
  <c r="U186" s="1"/>
  <c r="V186" s="1" a="1"/>
  <c r="V186" s="1"/>
  <c r="T255" a="1"/>
  <c r="T255" s="1"/>
  <c r="U255" s="1" a="1"/>
  <c r="U255" s="1"/>
  <c r="V255" s="1" a="1"/>
  <c r="V255" s="1"/>
  <c r="T212" a="1"/>
  <c r="T212" s="1"/>
  <c r="U212" s="1" a="1"/>
  <c r="U212" s="1"/>
  <c r="V212" s="1" a="1"/>
  <c r="V212" s="1"/>
  <c r="T232" a="1"/>
  <c r="T232" s="1"/>
  <c r="U232" s="1" a="1"/>
  <c r="U232" s="1"/>
  <c r="V232" s="1" a="1"/>
  <c r="V232" s="1"/>
  <c r="V251" a="1"/>
  <c r="T251" a="1"/>
  <c r="T251" s="1"/>
  <c r="U251" s="1" a="1"/>
  <c r="U251" s="1"/>
  <c r="T210" a="1"/>
  <c r="T210" s="1"/>
  <c r="U210" s="1" a="1"/>
  <c r="U210" s="1"/>
  <c r="V210" s="1" a="1"/>
  <c r="V210" s="1"/>
  <c r="V214" a="1"/>
  <c r="T214" a="1"/>
  <c r="T214" s="1"/>
  <c r="U214" s="1" a="1"/>
  <c r="U214" s="1"/>
  <c r="T213" a="1"/>
  <c r="T213" s="1"/>
  <c r="U213" s="1" a="1"/>
  <c r="U213" s="1"/>
  <c r="V213" s="1" a="1"/>
  <c r="V213" s="1"/>
  <c r="T250" a="1"/>
  <c r="T250" s="1"/>
  <c r="U250" s="1" a="1"/>
  <c r="U250" s="1"/>
  <c r="V250" s="1" a="1"/>
  <c r="V250" s="1"/>
  <c r="T252" a="1"/>
  <c r="T252" s="1"/>
  <c r="U252" s="1" a="1"/>
  <c r="U252" s="1"/>
  <c r="V252" s="1" a="1"/>
  <c r="V252" s="1"/>
  <c r="V254" a="1"/>
  <c r="T254" a="1"/>
  <c r="T254" s="1"/>
  <c r="U254" s="1" a="1"/>
  <c r="U254" s="1"/>
  <c r="V181" a="1"/>
  <c r="V181" s="1"/>
  <c r="T181" a="1"/>
  <c r="T181" s="1"/>
  <c r="U181" s="1" a="1"/>
  <c r="U181" s="1"/>
  <c r="T244" a="1"/>
  <c r="T244" s="1"/>
  <c r="U244" s="1" a="1"/>
  <c r="U244" s="1"/>
  <c r="V244" s="1" a="1"/>
  <c r="V244" s="1"/>
  <c r="O186" a="1"/>
  <c r="O186" s="1"/>
  <c r="Q202" a="1"/>
  <c r="Q202" s="1"/>
  <c r="R202" s="1" a="1"/>
  <c r="R202" s="1"/>
  <c r="T211" a="1"/>
  <c r="T211" s="1"/>
  <c r="U211" s="1" a="1"/>
  <c r="U211" s="1"/>
  <c r="V211" s="1" a="1"/>
  <c r="V211" s="1"/>
  <c r="T230" a="1"/>
  <c r="T230" s="1"/>
  <c r="U230" s="1" a="1"/>
  <c r="U230" s="1"/>
  <c r="V230" s="1" a="1"/>
  <c r="V230" s="1"/>
  <c r="T218" a="1"/>
  <c r="T218" s="1"/>
  <c r="U218" s="1" a="1"/>
  <c r="U218" s="1"/>
  <c r="V218" s="1" a="1"/>
  <c r="V218" s="1"/>
  <c r="V240" a="1"/>
  <c r="V240" s="1"/>
  <c r="T240" a="1"/>
  <c r="T240" s="1"/>
  <c r="U240" s="1" a="1"/>
  <c r="U240" s="1"/>
  <c r="T179" a="1"/>
  <c r="T179" s="1"/>
  <c r="U179" s="1" a="1"/>
  <c r="U179" s="1"/>
  <c r="V179" s="1" a="1"/>
  <c r="V179" s="1"/>
  <c r="V228" a="1"/>
  <c r="T228" a="1"/>
  <c r="T228" s="1"/>
  <c r="U228" s="1" a="1"/>
  <c r="U228" s="1"/>
  <c r="O184" a="1"/>
  <c r="O184" s="1"/>
  <c r="R180" a="1"/>
  <c r="R242" a="1"/>
  <c r="R242" s="1"/>
  <c r="T174" a="1"/>
  <c r="T174" s="1"/>
  <c r="U174" s="1" a="1"/>
  <c r="U174" s="1"/>
  <c r="V174" s="1" a="1"/>
  <c r="V174" s="1"/>
  <c r="T98" a="1"/>
  <c r="T98" s="1"/>
  <c r="U98" s="1" a="1"/>
  <c r="U98" s="1"/>
  <c r="V98" s="1" a="1"/>
  <c r="V98" s="1"/>
  <c r="T159" a="1"/>
  <c r="T159" s="1"/>
  <c r="U159" s="1" a="1"/>
  <c r="U159" s="1"/>
  <c r="V159" s="1" a="1"/>
  <c r="V159" s="1"/>
  <c r="T116" a="1"/>
  <c r="T116" s="1"/>
  <c r="U116" s="1" a="1"/>
  <c r="U116" s="1"/>
  <c r="V116" s="1" a="1"/>
  <c r="V116" s="1"/>
  <c r="T171" a="1"/>
  <c r="T171" s="1"/>
  <c r="U171" s="1" a="1"/>
  <c r="U171" s="1"/>
  <c r="V171" s="1" a="1"/>
  <c r="V171" s="1"/>
  <c r="T162" a="1"/>
  <c r="T162" s="1"/>
  <c r="U162" s="1" a="1"/>
  <c r="U162" s="1"/>
  <c r="V162" s="1" a="1"/>
  <c r="V162" s="1"/>
  <c r="O131" a="1"/>
  <c r="O131" s="1"/>
  <c r="Q129" a="1"/>
  <c r="Q129" s="1"/>
  <c r="R129" s="1" a="1"/>
  <c r="R129" s="1"/>
  <c r="T99" a="1"/>
  <c r="T99" s="1"/>
  <c r="U99" s="1" a="1"/>
  <c r="U99" s="1"/>
  <c r="V99" s="1" a="1"/>
  <c r="V99" s="1"/>
  <c r="T126" a="1"/>
  <c r="T126" s="1"/>
  <c r="U126" s="1" a="1"/>
  <c r="U126" s="1"/>
  <c r="V126" s="1" a="1"/>
  <c r="V126" s="1"/>
  <c r="T139" a="1"/>
  <c r="T139" s="1"/>
  <c r="U139" s="1" a="1"/>
  <c r="U139" s="1"/>
  <c r="V139" s="1" a="1"/>
  <c r="V139" s="1"/>
  <c r="T114" a="1"/>
  <c r="T114" s="1"/>
  <c r="U114" s="1" a="1"/>
  <c r="U114" s="1"/>
  <c r="V114" s="1" a="1"/>
  <c r="V114" s="1"/>
  <c r="T130" a="1"/>
  <c r="T130" s="1"/>
  <c r="U130" s="1" a="1"/>
  <c r="U130" s="1"/>
  <c r="V130" s="1" a="1"/>
  <c r="V130" s="1"/>
  <c r="Q135" a="1"/>
  <c r="Q135" s="1"/>
  <c r="R135" s="1" a="1"/>
  <c r="R135" s="1"/>
  <c r="R102" a="1"/>
  <c r="R102" s="1"/>
  <c r="R112" a="1"/>
  <c r="R112" s="1"/>
  <c r="Q132" a="1"/>
  <c r="Q132" s="1"/>
  <c r="R132" s="1" a="1"/>
  <c r="R132" s="1"/>
  <c r="T119" a="1"/>
  <c r="T119" s="1"/>
  <c r="U119" s="1" a="1"/>
  <c r="U119" s="1"/>
  <c r="V119" s="1" a="1"/>
  <c r="V119" s="1"/>
  <c r="T113" a="1"/>
  <c r="T113" s="1"/>
  <c r="U113" s="1" a="1"/>
  <c r="U113" s="1"/>
  <c r="V113" s="1" a="1"/>
  <c r="V113" s="1"/>
  <c r="T124" a="1"/>
  <c r="T124" s="1"/>
  <c r="U124" s="1" a="1"/>
  <c r="U124" s="1"/>
  <c r="V124" s="1" a="1"/>
  <c r="V124" s="1"/>
  <c r="T175" a="1"/>
  <c r="T175" s="1"/>
  <c r="U175" s="1" a="1"/>
  <c r="U175" s="1"/>
  <c r="V175" s="1" a="1"/>
  <c r="V175" s="1"/>
  <c r="T101" a="1"/>
  <c r="T101" s="1"/>
  <c r="U101" s="1" a="1"/>
  <c r="U101" s="1"/>
  <c r="V101" s="1" a="1"/>
  <c r="V101" s="1"/>
  <c r="T128" a="1"/>
  <c r="T128" s="1"/>
  <c r="U128" s="1" a="1"/>
  <c r="U128" s="1"/>
  <c r="V128" s="1" a="1"/>
  <c r="V128" s="1"/>
  <c r="T118" a="1"/>
  <c r="T118" s="1"/>
  <c r="U118" s="1" a="1"/>
  <c r="U118" s="1"/>
  <c r="V118" s="1" a="1"/>
  <c r="V118" s="1"/>
  <c r="T123" a="1"/>
  <c r="T123" s="1"/>
  <c r="U123" s="1" a="1"/>
  <c r="U123" s="1"/>
  <c r="V123" s="1" a="1"/>
  <c r="V123" s="1"/>
  <c r="T176" a="1"/>
  <c r="T176" s="1"/>
  <c r="U176" s="1" a="1"/>
  <c r="U176" s="1"/>
  <c r="V176" s="1" a="1"/>
  <c r="V176" s="1"/>
  <c r="R125" a="1"/>
  <c r="R125" s="1"/>
  <c r="T169" a="1"/>
  <c r="T169" s="1"/>
  <c r="U169" s="1" a="1"/>
  <c r="U169" s="1"/>
  <c r="V169" s="1" a="1"/>
  <c r="V169" s="1"/>
  <c r="T152" a="1"/>
  <c r="T152" s="1"/>
  <c r="U152" s="1" a="1"/>
  <c r="U152" s="1"/>
  <c r="V152" s="1" a="1"/>
  <c r="V152" s="1"/>
  <c r="T121" a="1"/>
  <c r="T121" s="1"/>
  <c r="U121" s="1" a="1"/>
  <c r="U121" s="1"/>
  <c r="V121" s="1" a="1"/>
  <c r="V121" s="1"/>
  <c r="T173" a="1"/>
  <c r="T173" s="1"/>
  <c r="U173" s="1" a="1"/>
  <c r="U173" s="1"/>
  <c r="V173" s="1" a="1"/>
  <c r="V173" s="1"/>
  <c r="T165" a="1"/>
  <c r="T165" s="1"/>
  <c r="U165" s="1" a="1"/>
  <c r="U165" s="1"/>
  <c r="V165" s="1" a="1"/>
  <c r="V165" s="1"/>
  <c r="T100" a="1"/>
  <c r="T100" s="1"/>
  <c r="U100" s="1" a="1"/>
  <c r="U100" s="1"/>
  <c r="V100" s="1" a="1"/>
  <c r="V100" s="1"/>
  <c r="T170" a="1"/>
  <c r="T170" s="1"/>
  <c r="U170" s="1" a="1"/>
  <c r="U170" s="1"/>
  <c r="V170" s="1" a="1"/>
  <c r="V170" s="1"/>
  <c r="T153" a="1"/>
  <c r="T153" s="1"/>
  <c r="U153" s="1" a="1"/>
  <c r="U153" s="1"/>
  <c r="V153" s="1" a="1"/>
  <c r="V153" s="1"/>
  <c r="Q131" a="1"/>
  <c r="Q131" s="1"/>
  <c r="R131" s="1" a="1"/>
  <c r="R131" s="1"/>
  <c r="R142" a="1"/>
  <c r="R142" s="1"/>
  <c r="T71" a="1"/>
  <c r="T71" s="1"/>
  <c r="U71" s="1" a="1"/>
  <c r="U71" s="1"/>
  <c r="V71" s="1" a="1"/>
  <c r="V71" s="1"/>
  <c r="T64" a="1"/>
  <c r="T64" s="1"/>
  <c r="U64" s="1" a="1"/>
  <c r="U64" s="1"/>
  <c r="V64" s="1" a="1"/>
  <c r="V64" s="1"/>
  <c r="T59" a="1"/>
  <c r="T59" s="1"/>
  <c r="U59" s="1" a="1"/>
  <c r="U59" s="1"/>
  <c r="V59" s="1" a="1"/>
  <c r="V59" s="1"/>
  <c r="T60" a="1"/>
  <c r="T60" s="1"/>
  <c r="U60" s="1" a="1"/>
  <c r="U60" s="1"/>
  <c r="V60" s="1" a="1"/>
  <c r="V60" s="1"/>
  <c r="T61" a="1"/>
  <c r="T61" s="1"/>
  <c r="U61" s="1" a="1"/>
  <c r="U61" s="1"/>
  <c r="V61" s="1" a="1"/>
  <c r="V61" s="1"/>
  <c r="T79" a="1"/>
  <c r="T79" s="1"/>
  <c r="U79" s="1" a="1"/>
  <c r="U79" s="1"/>
  <c r="V79" s="1" a="1"/>
  <c r="V79" s="1"/>
  <c r="T86" a="1"/>
  <c r="T86" s="1"/>
  <c r="U86" s="1" a="1"/>
  <c r="U86" s="1"/>
  <c r="V86" s="1" a="1"/>
  <c r="V86" s="1"/>
  <c r="T89" a="1"/>
  <c r="T89" s="1"/>
  <c r="U89" s="1" a="1"/>
  <c r="U89" s="1"/>
  <c r="V89" s="1" a="1"/>
  <c r="V89" s="1"/>
  <c r="T92" a="1"/>
  <c r="T92" s="1"/>
  <c r="U92" s="1" a="1"/>
  <c r="U92" s="1"/>
  <c r="V92" s="1" a="1"/>
  <c r="V92" s="1"/>
  <c r="R62" a="1"/>
  <c r="R62" s="1"/>
  <c r="V66" a="1"/>
  <c r="V66" s="1"/>
  <c r="T66" a="1"/>
  <c r="T66" s="1"/>
  <c r="U66" s="1" a="1"/>
  <c r="U66" s="1"/>
  <c r="V68" a="1"/>
  <c r="V68" s="1"/>
  <c r="T68" a="1"/>
  <c r="T68" s="1"/>
  <c r="U68" s="1" a="1"/>
  <c r="U68" s="1"/>
  <c r="V96" a="1"/>
  <c r="V96" s="1"/>
  <c r="T96" a="1"/>
  <c r="T96" s="1"/>
  <c r="U96" s="1" a="1"/>
  <c r="U96" s="1"/>
  <c r="V93" a="1"/>
  <c r="V93" s="1"/>
  <c r="T93" a="1"/>
  <c r="T93" s="1"/>
  <c r="U93" s="1" a="1"/>
  <c r="U93" s="1"/>
  <c r="V78" a="1"/>
  <c r="V78" s="1"/>
  <c r="T78" a="1"/>
  <c r="T78" s="1"/>
  <c r="U78" s="1" a="1"/>
  <c r="U78" s="1"/>
  <c r="V63" a="1"/>
  <c r="V63" s="1"/>
  <c r="T63" a="1"/>
  <c r="T63" s="1"/>
  <c r="U63" s="1" a="1"/>
  <c r="U63" s="1"/>
  <c r="V81" a="1"/>
  <c r="V81" s="1"/>
  <c r="T81" a="1"/>
  <c r="T81" s="1"/>
  <c r="U81" s="1" a="1"/>
  <c r="U81" s="1"/>
  <c r="V58" a="1"/>
  <c r="V58" s="1"/>
  <c r="T58" a="1"/>
  <c r="T58" s="1"/>
  <c r="U58" s="1" a="1"/>
  <c r="U58" s="1"/>
  <c r="V85" a="1"/>
  <c r="V85" s="1"/>
  <c r="T85" a="1"/>
  <c r="T85" s="1"/>
  <c r="U85" s="1" a="1"/>
  <c r="U85" s="1"/>
  <c r="V84" a="1"/>
  <c r="V84" s="1"/>
  <c r="T84" a="1"/>
  <c r="T84" s="1"/>
  <c r="U84" s="1" a="1"/>
  <c r="U84" s="1"/>
  <c r="V75" a="1"/>
  <c r="V75" s="1"/>
  <c r="T75" a="1"/>
  <c r="T75" s="1"/>
  <c r="U75" s="1" a="1"/>
  <c r="U75" s="1"/>
  <c r="V91" a="1"/>
  <c r="V91" s="1"/>
  <c r="T91" a="1"/>
  <c r="T91" s="1"/>
  <c r="U91" s="1" a="1"/>
  <c r="U91" s="1"/>
  <c r="R72" a="1"/>
  <c r="R72" s="1"/>
  <c r="T76" a="1"/>
  <c r="T76" s="1"/>
  <c r="U76" s="1" a="1"/>
  <c r="U76" s="1"/>
  <c r="V76" s="1" a="1"/>
  <c r="V76" s="1"/>
  <c r="T80" a="1"/>
  <c r="T80" s="1"/>
  <c r="U80" s="1" a="1"/>
  <c r="U80" s="1"/>
  <c r="V80" s="1" a="1"/>
  <c r="V80" s="1"/>
  <c r="T74" a="1"/>
  <c r="T74" s="1"/>
  <c r="U74" s="1" a="1"/>
  <c r="U74" s="1"/>
  <c r="V74" s="1" a="1"/>
  <c r="V74" s="1"/>
  <c r="T73" a="1"/>
  <c r="T73" s="1"/>
  <c r="U73" s="1" a="1"/>
  <c r="U73" s="1"/>
  <c r="V73" s="1" a="1"/>
  <c r="V73" s="1"/>
  <c r="T90" a="1"/>
  <c r="T90" s="1"/>
  <c r="U90" s="1" a="1"/>
  <c r="U90" s="1"/>
  <c r="V90" s="1" a="1"/>
  <c r="V90" s="1"/>
  <c r="T65" a="1"/>
  <c r="T65" s="1"/>
  <c r="U65" s="1" a="1"/>
  <c r="U65" s="1"/>
  <c r="V65" s="1" a="1"/>
  <c r="V65" s="1"/>
  <c r="T69" a="1"/>
  <c r="T69" s="1"/>
  <c r="U69" s="1" a="1"/>
  <c r="U69" s="1"/>
  <c r="V69" s="1" a="1"/>
  <c r="V69" s="1"/>
  <c r="T88" a="1"/>
  <c r="T88" s="1"/>
  <c r="U88" s="1" a="1"/>
  <c r="U88" s="1"/>
  <c r="V88" s="1" a="1"/>
  <c r="V88" s="1"/>
  <c r="T95" a="1"/>
  <c r="T95" s="1"/>
  <c r="U95" s="1" a="1"/>
  <c r="U95" s="1"/>
  <c r="V95" s="1" a="1"/>
  <c r="V95" s="1"/>
  <c r="T82" a="1"/>
  <c r="T82" s="1"/>
  <c r="U82" s="1" a="1"/>
  <c r="U82" s="1"/>
  <c r="V82" s="1" a="1"/>
  <c r="V82" s="1"/>
  <c r="T48" a="1"/>
  <c r="T48" s="1"/>
  <c r="U48" s="1" a="1"/>
  <c r="U48" s="1"/>
  <c r="V48" s="1" a="1"/>
  <c r="V48" s="1"/>
  <c r="T44" a="1"/>
  <c r="T44" s="1"/>
  <c r="U44" s="1" a="1"/>
  <c r="U44" s="1"/>
  <c r="V44" s="1" a="1"/>
  <c r="V44" s="1"/>
  <c r="T52" a="1"/>
  <c r="T52" s="1"/>
  <c r="U52" s="1" a="1"/>
  <c r="U52" s="1"/>
  <c r="V52" s="1" a="1"/>
  <c r="V52" s="1"/>
  <c r="T56" a="1"/>
  <c r="T56" s="1"/>
  <c r="U56" s="1" a="1"/>
  <c r="U56" s="1"/>
  <c r="V56" s="1" a="1"/>
  <c r="V56" s="1"/>
  <c r="T51" a="1"/>
  <c r="T51" s="1"/>
  <c r="U51" s="1" a="1"/>
  <c r="U51" s="1"/>
  <c r="V51" s="1" a="1"/>
  <c r="V51" s="1"/>
  <c r="T50" a="1"/>
  <c r="T50" s="1"/>
  <c r="U50" s="1" a="1"/>
  <c r="U50" s="1"/>
  <c r="V50" s="1" a="1"/>
  <c r="V50" s="1"/>
  <c r="T38" a="1"/>
  <c r="T38" s="1"/>
  <c r="U38" s="1" a="1"/>
  <c r="U38" s="1"/>
  <c r="V38" s="1" a="1"/>
  <c r="V38" s="1"/>
  <c r="T40" a="1"/>
  <c r="T40" s="1"/>
  <c r="U40" s="1" a="1"/>
  <c r="U40" s="1"/>
  <c r="V40" s="1" a="1"/>
  <c r="V40" s="1"/>
  <c r="T54" a="1"/>
  <c r="T45" a="1"/>
  <c r="T45" s="1"/>
  <c r="U45" s="1" a="1"/>
  <c r="U45" s="1"/>
  <c r="V45" s="1" a="1"/>
  <c r="V45" s="1"/>
  <c r="T46" a="1"/>
  <c r="T39" a="1"/>
  <c r="T39" s="1"/>
  <c r="U39" s="1" a="1"/>
  <c r="U39" s="1"/>
  <c r="V39" s="1" a="1"/>
  <c r="V39" s="1"/>
  <c r="T35" a="1"/>
  <c r="T35" s="1"/>
  <c r="U35" s="1" a="1"/>
  <c r="U35" s="1"/>
  <c r="V35" s="1" a="1"/>
  <c r="V35" s="1"/>
  <c r="T33" a="1"/>
  <c r="T33" s="1"/>
  <c r="U33" s="1" a="1"/>
  <c r="U33" s="1"/>
  <c r="V33" s="1" a="1"/>
  <c r="V33" s="1"/>
  <c r="P32" a="1"/>
  <c r="P32" s="1"/>
  <c r="R32" s="1" a="1"/>
  <c r="R32" s="1"/>
  <c r="L32" a="1"/>
  <c r="L32" s="1"/>
  <c r="L258" s="1" a="1"/>
  <c r="L258" s="1"/>
  <c r="A32"/>
  <c r="G32" s="1"/>
  <c r="V31" a="1"/>
  <c r="T31" a="1"/>
  <c r="T31" s="1"/>
  <c r="U31" s="1" a="1"/>
  <c r="U31" s="1"/>
  <c r="R20"/>
  <c r="T20" s="1" a="1"/>
  <c r="V19" a="1"/>
  <c r="T19" a="1"/>
  <c r="T19" s="1"/>
  <c r="U19" s="1" a="1"/>
  <c r="U19" s="1"/>
  <c r="R26" a="1"/>
  <c r="R26" s="1"/>
  <c r="T21" a="1"/>
  <c r="T21" s="1"/>
  <c r="U21" s="1" a="1"/>
  <c r="U21" s="1"/>
  <c r="V21" s="1" a="1"/>
  <c r="V21" s="1"/>
  <c r="T22" a="1"/>
  <c r="T22" s="1"/>
  <c r="U22" s="1" a="1"/>
  <c r="U22" s="1"/>
  <c r="V22" s="1" a="1"/>
  <c r="V22" s="1"/>
  <c r="T25" a="1"/>
  <c r="T25" s="1"/>
  <c r="U25" s="1" a="1"/>
  <c r="U25" s="1"/>
  <c r="V25" s="1" a="1"/>
  <c r="V25" s="1"/>
  <c r="T18" a="1"/>
  <c r="T18" s="1"/>
  <c r="U18" s="1" a="1"/>
  <c r="U18" s="1"/>
  <c r="V18" s="1" a="1"/>
  <c r="V18" s="1"/>
  <c r="T14" a="1"/>
  <c r="T14" s="1"/>
  <c r="U14" s="1" a="1"/>
  <c r="U14" s="1"/>
  <c r="V14" s="1" a="1"/>
  <c r="V14" s="1"/>
  <c r="T13" a="1"/>
  <c r="T13" s="1"/>
  <c r="U13" s="1" a="1"/>
  <c r="U13" s="1"/>
  <c r="V13" s="1" a="1"/>
  <c r="V13" s="1"/>
  <c r="T17" a="1"/>
  <c r="T17" s="1"/>
  <c r="U17" s="1" a="1"/>
  <c r="U17" s="1"/>
  <c r="V17" s="1" a="1"/>
  <c r="V17" s="1"/>
  <c r="N12" a="1"/>
  <c r="N12" s="1"/>
  <c r="O12" s="1" a="1"/>
  <c r="O12" s="1"/>
  <c r="T11" a="1"/>
  <c r="T11" s="1"/>
  <c r="U11" s="1" a="1"/>
  <c r="U11" s="1"/>
  <c r="V11" s="1" a="1"/>
  <c r="V11" s="1"/>
  <c r="T63" i="10" a="1"/>
  <c r="T93" a="1"/>
  <c r="T93" s="1"/>
  <c r="U93" s="1" a="1"/>
  <c r="U93" s="1"/>
  <c r="V93" s="1" a="1"/>
  <c r="V93" s="1"/>
  <c r="T11" a="1"/>
  <c r="T11" s="1"/>
  <c r="U11" s="1" a="1"/>
  <c r="U11" s="1"/>
  <c r="V11" s="1" a="1"/>
  <c r="V11" s="1"/>
  <c r="T99" a="1"/>
  <c r="T99" s="1"/>
  <c r="U99" s="1" a="1"/>
  <c r="U99" s="1"/>
  <c r="V99" s="1" a="1"/>
  <c r="V99" s="1"/>
  <c r="T142" a="1"/>
  <c r="T142" s="1"/>
  <c r="U142" s="1" a="1"/>
  <c r="U142" s="1"/>
  <c r="V142" s="1" a="1"/>
  <c r="V142" s="1"/>
  <c r="T153" a="1"/>
  <c r="T153" s="1"/>
  <c r="U153" s="1" a="1"/>
  <c r="U153" s="1"/>
  <c r="V153" s="1" a="1"/>
  <c r="V153" s="1"/>
  <c r="S14"/>
  <c r="R14" a="1"/>
  <c r="R14" s="1"/>
  <c r="T46" a="1"/>
  <c r="T46" s="1"/>
  <c r="U46" s="1" a="1"/>
  <c r="U46" s="1"/>
  <c r="V46" s="1" a="1"/>
  <c r="V46" s="1"/>
  <c r="T95" a="1"/>
  <c r="T95" s="1"/>
  <c r="U95" s="1" a="1"/>
  <c r="U95" s="1"/>
  <c r="V95" s="1" a="1"/>
  <c r="V95" s="1"/>
  <c r="T165" a="1"/>
  <c r="T165" s="1"/>
  <c r="U165" s="1" a="1"/>
  <c r="U165" s="1"/>
  <c r="V165" s="1" a="1"/>
  <c r="V165" s="1"/>
  <c r="T61" a="1"/>
  <c r="T61" s="1"/>
  <c r="U61" s="1" a="1"/>
  <c r="U61" s="1"/>
  <c r="V61" s="1" a="1"/>
  <c r="V61" s="1"/>
  <c r="T143" a="1"/>
  <c r="T197" a="1"/>
  <c r="T197" s="1"/>
  <c r="U197" s="1" a="1"/>
  <c r="U197" s="1"/>
  <c r="V197" s="1" a="1"/>
  <c r="V197" s="1"/>
  <c r="T202" a="1"/>
  <c r="T202" s="1"/>
  <c r="U202" s="1" a="1"/>
  <c r="U202" s="1"/>
  <c r="V202" s="1" a="1"/>
  <c r="V202" s="1"/>
  <c r="T126" a="1"/>
  <c r="T126" s="1"/>
  <c r="U126" s="1" a="1"/>
  <c r="U126" s="1"/>
  <c r="V126" s="1" a="1"/>
  <c r="V126" s="1"/>
  <c r="T177" a="1"/>
  <c r="T177" s="1"/>
  <c r="U177" s="1" a="1"/>
  <c r="U177" s="1"/>
  <c r="V177" s="1" a="1"/>
  <c r="V177" s="1"/>
  <c r="T53" a="1"/>
  <c r="T53" s="1"/>
  <c r="U53" s="1" a="1"/>
  <c r="U53" s="1"/>
  <c r="V53" s="1" a="1"/>
  <c r="V53" s="1"/>
  <c r="T105" a="1"/>
  <c r="T105" s="1"/>
  <c r="U105" s="1" a="1"/>
  <c r="U105" s="1"/>
  <c r="V105" s="1" a="1"/>
  <c r="V105" s="1"/>
  <c r="T169" a="1"/>
  <c r="T169" s="1"/>
  <c r="U169" s="1" a="1"/>
  <c r="U169" s="1"/>
  <c r="V169" a="1"/>
  <c r="T78" a="1"/>
  <c r="T78" s="1"/>
  <c r="U78" s="1" a="1"/>
  <c r="U78" s="1"/>
  <c r="V78" a="1"/>
  <c r="T157" a="1"/>
  <c r="T157" s="1"/>
  <c r="U157" s="1" a="1"/>
  <c r="U157" s="1"/>
  <c r="V157" a="1"/>
  <c r="T119" a="1"/>
  <c r="T119" s="1"/>
  <c r="U119" s="1" a="1"/>
  <c r="U119" s="1"/>
  <c r="V119" s="1" a="1"/>
  <c r="V119" s="1"/>
  <c r="T123" a="1"/>
  <c r="T123" s="1"/>
  <c r="U123" s="1" a="1"/>
  <c r="U123" s="1"/>
  <c r="V123" s="1" a="1"/>
  <c r="V123" s="1"/>
  <c r="T23" a="1"/>
  <c r="T23" s="1"/>
  <c r="U23" s="1" a="1"/>
  <c r="U23" s="1"/>
  <c r="V23" s="1" a="1"/>
  <c r="V23" s="1"/>
  <c r="T86" a="1"/>
  <c r="T86" s="1"/>
  <c r="U86" s="1" a="1"/>
  <c r="U86" s="1"/>
  <c r="V86" s="1" a="1"/>
  <c r="V86" s="1"/>
  <c r="T97" a="1"/>
  <c r="T97" s="1"/>
  <c r="U97" s="1" a="1"/>
  <c r="U97" s="1"/>
  <c r="V97" s="1" a="1"/>
  <c r="V97" s="1"/>
  <c r="V193" a="1"/>
  <c r="T193" a="1"/>
  <c r="T193" s="1"/>
  <c r="U193" s="1" a="1"/>
  <c r="U193" s="1"/>
  <c r="T30" a="1"/>
  <c r="T30" s="1"/>
  <c r="U30" s="1" a="1"/>
  <c r="U30" s="1"/>
  <c r="V30" s="1" a="1"/>
  <c r="V30" s="1"/>
  <c r="T117" a="1"/>
  <c r="T117" s="1"/>
  <c r="U117" s="1" a="1"/>
  <c r="U117" s="1"/>
  <c r="V117" s="1" a="1"/>
  <c r="V117" s="1"/>
  <c r="T134" a="1"/>
  <c r="T134" s="1"/>
  <c r="U134" s="1" a="1"/>
  <c r="U134" s="1"/>
  <c r="V134" s="1" a="1"/>
  <c r="V134" s="1"/>
  <c r="T170" a="1"/>
  <c r="T170" s="1"/>
  <c r="U170" s="1" a="1"/>
  <c r="U170" s="1"/>
  <c r="V170" s="1" a="1"/>
  <c r="V170" s="1"/>
  <c r="T77" a="1"/>
  <c r="T77" s="1"/>
  <c r="U77" s="1" a="1"/>
  <c r="U77" s="1"/>
  <c r="V77" s="1" a="1"/>
  <c r="V77" s="1"/>
  <c r="T158" a="1"/>
  <c r="T158" s="1"/>
  <c r="U158" s="1" a="1"/>
  <c r="U158" s="1"/>
  <c r="V158" s="1" a="1"/>
  <c r="V158" s="1"/>
  <c r="T124" a="1"/>
  <c r="T124" s="1"/>
  <c r="U124" s="1" a="1"/>
  <c r="U124" s="1"/>
  <c r="V124" s="1" a="1"/>
  <c r="V124" s="1"/>
  <c r="T85" a="1"/>
  <c r="T85" s="1"/>
  <c r="U85" s="1" a="1"/>
  <c r="U85" s="1"/>
  <c r="V85" s="1" a="1"/>
  <c r="V85" s="1"/>
  <c r="T178" a="1"/>
  <c r="T178" s="1"/>
  <c r="U178" s="1" a="1"/>
  <c r="U178" s="1"/>
  <c r="V178" s="1" a="1"/>
  <c r="V178" s="1"/>
  <c r="T120" a="1"/>
  <c r="T120" s="1"/>
  <c r="U120" s="1" a="1"/>
  <c r="U120" s="1"/>
  <c r="V120" s="1" a="1"/>
  <c r="V120" s="1"/>
  <c r="T203" a="1"/>
  <c r="T203" s="1"/>
  <c r="U203" s="1" a="1"/>
  <c r="U203" s="1"/>
  <c r="V203" s="1" a="1"/>
  <c r="V203" s="1"/>
  <c r="T62" a="1"/>
  <c r="T62" s="1"/>
  <c r="U62" s="1" a="1"/>
  <c r="U62" s="1"/>
  <c r="V62" s="1" a="1"/>
  <c r="V62" s="1"/>
  <c r="V20" a="1"/>
  <c r="T20" a="1"/>
  <c r="T20" s="1"/>
  <c r="U20" s="1" a="1"/>
  <c r="U20" s="1"/>
  <c r="T55" a="1"/>
  <c r="T55" s="1"/>
  <c r="U55" s="1" a="1"/>
  <c r="U55" s="1"/>
  <c r="V55" s="1" a="1"/>
  <c r="V55" s="1"/>
  <c r="T94" a="1"/>
  <c r="T94" s="1"/>
  <c r="U94" s="1" a="1"/>
  <c r="U94" s="1"/>
  <c r="V94" s="1" a="1"/>
  <c r="V94" s="1"/>
  <c r="V107" a="1"/>
  <c r="T107" a="1"/>
  <c r="T107" s="1"/>
  <c r="U107" s="1" a="1"/>
  <c r="U107" s="1"/>
  <c r="V149" a="1"/>
  <c r="T149" a="1"/>
  <c r="T149" s="1"/>
  <c r="U149" s="1" a="1"/>
  <c r="U149" s="1"/>
  <c r="V70" a="1"/>
  <c r="T70" a="1"/>
  <c r="T70" s="1"/>
  <c r="U70" s="1" a="1"/>
  <c r="U70" s="1"/>
  <c r="V113" a="1"/>
  <c r="T113" a="1"/>
  <c r="T113" s="1"/>
  <c r="U113" s="1" a="1"/>
  <c r="U113" s="1"/>
  <c r="V10" a="1"/>
  <c r="T10" a="1"/>
  <c r="T10" s="1"/>
  <c r="U10" s="1" a="1"/>
  <c r="U10" s="1"/>
  <c r="V9" a="1"/>
  <c r="T9" a="1"/>
  <c r="T9" s="1"/>
  <c r="U9" s="1" a="1"/>
  <c r="U9" s="1"/>
  <c r="V79" a="1"/>
  <c r="T79" a="1"/>
  <c r="T79" s="1"/>
  <c r="U79" s="1" a="1"/>
  <c r="U79" s="1"/>
  <c r="T92" a="1"/>
  <c r="T92" s="1"/>
  <c r="U92" s="1" a="1"/>
  <c r="U92" s="1"/>
  <c r="V92" s="1" a="1"/>
  <c r="V92" s="1"/>
  <c r="T44" a="1"/>
  <c r="T44" s="1"/>
  <c r="U44" s="1" a="1"/>
  <c r="U44" s="1"/>
  <c r="V44" s="1" a="1"/>
  <c r="V44" s="1"/>
  <c r="T145" a="1"/>
  <c r="T145" s="1"/>
  <c r="U145" s="1" a="1"/>
  <c r="U145" s="1"/>
  <c r="V145" s="1" a="1"/>
  <c r="V145" s="1"/>
  <c r="T160" a="1"/>
  <c r="T160" s="1"/>
  <c r="U160" s="1" a="1"/>
  <c r="U160" s="1"/>
  <c r="V160" s="1" a="1"/>
  <c r="V160" s="1"/>
  <c r="T141" a="1"/>
  <c r="T141" s="1"/>
  <c r="U141" s="1" a="1"/>
  <c r="U141" s="1"/>
  <c r="V141" s="1" a="1"/>
  <c r="V141" s="1"/>
  <c r="V187" a="1"/>
  <c r="T187" a="1"/>
  <c r="T187" s="1"/>
  <c r="U187" s="1" a="1"/>
  <c r="U187" s="1"/>
  <c r="V72" a="1"/>
  <c r="T72" a="1"/>
  <c r="T72" s="1"/>
  <c r="U72" s="1" a="1"/>
  <c r="U72" s="1"/>
  <c r="V39" a="1"/>
  <c r="T39" a="1"/>
  <c r="T39" s="1"/>
  <c r="U39" s="1" a="1"/>
  <c r="U39" s="1"/>
  <c r="V122" a="1"/>
  <c r="T122" a="1"/>
  <c r="T122" s="1"/>
  <c r="U122" s="1" a="1"/>
  <c r="U122" s="1"/>
  <c r="V185" a="1"/>
  <c r="T185" a="1"/>
  <c r="T185" s="1"/>
  <c r="U185" s="1" a="1"/>
  <c r="U185" s="1"/>
  <c r="V136" a="1"/>
  <c r="T136" a="1"/>
  <c r="T136" s="1"/>
  <c r="U136" s="1" a="1"/>
  <c r="U136" s="1"/>
  <c r="V52" a="1"/>
  <c r="T52" a="1"/>
  <c r="T52" s="1"/>
  <c r="U52" s="1" a="1"/>
  <c r="U52" s="1"/>
  <c r="V191" a="1"/>
  <c r="T191" a="1"/>
  <c r="T106" a="1"/>
  <c r="T106" s="1"/>
  <c r="U106" s="1" a="1"/>
  <c r="U106" s="1"/>
  <c r="V106" s="1" a="1"/>
  <c r="V106" s="1"/>
  <c r="T199" a="1"/>
  <c r="T199" s="1"/>
  <c r="U199" s="1" a="1"/>
  <c r="U199" s="1"/>
  <c r="V199" s="1" a="1"/>
  <c r="V199" s="1"/>
  <c r="T204" a="1"/>
  <c r="T204" s="1"/>
  <c r="U204" s="1" a="1"/>
  <c r="U204" s="1"/>
  <c r="V204" s="1" a="1"/>
  <c r="V204" s="1"/>
  <c r="T16" a="1"/>
  <c r="T16" s="1"/>
  <c r="U16" s="1" a="1"/>
  <c r="U16" s="1"/>
  <c r="V16" s="1" a="1"/>
  <c r="V16" s="1"/>
  <c r="T15" a="1"/>
  <c r="T15" s="1"/>
  <c r="U15" s="1" a="1"/>
  <c r="U15" s="1"/>
  <c r="V15" s="1" a="1"/>
  <c r="V15" s="1"/>
  <c r="T138" a="1"/>
  <c r="T138" s="1"/>
  <c r="U138" s="1" a="1"/>
  <c r="U138" s="1"/>
  <c r="V138" s="1" a="1"/>
  <c r="V138" s="1"/>
  <c r="T112" a="1"/>
  <c r="T112" s="1"/>
  <c r="U112" s="1" a="1"/>
  <c r="U112" s="1"/>
  <c r="V112" s="1" a="1"/>
  <c r="V112" s="1"/>
  <c r="V146" a="1"/>
  <c r="T146" a="1"/>
  <c r="T146" s="1"/>
  <c r="U146" s="1" a="1"/>
  <c r="U146" s="1"/>
  <c r="V206" a="1"/>
  <c r="T206" a="1"/>
  <c r="T206" s="1"/>
  <c r="U206" s="1" a="1"/>
  <c r="U206" s="1"/>
  <c r="V182" a="1"/>
  <c r="T182" a="1"/>
  <c r="T182" s="1"/>
  <c r="U182" s="1" a="1"/>
  <c r="U182" s="1"/>
  <c r="V198" a="1"/>
  <c r="T198" a="1"/>
  <c r="T198" s="1"/>
  <c r="U198" s="1" a="1"/>
  <c r="U198" s="1"/>
  <c r="V205" a="1"/>
  <c r="T205" a="1"/>
  <c r="T205" s="1"/>
  <c r="U205" s="1" a="1"/>
  <c r="U205" s="1"/>
  <c r="R179" a="1"/>
  <c r="R179" s="1"/>
  <c r="O95" a="1"/>
  <c r="O95" s="1"/>
  <c r="O149" a="1"/>
  <c r="O149" s="1"/>
  <c r="O169" a="1"/>
  <c r="O169" s="1"/>
  <c r="O165" a="1"/>
  <c r="O165" s="1"/>
  <c r="R159" a="1"/>
  <c r="R159" s="1"/>
  <c r="R129" a="1"/>
  <c r="R129" s="1"/>
  <c r="Q171" a="1"/>
  <c r="Q171" s="1"/>
  <c r="R171" s="1" a="1"/>
  <c r="R171" s="1"/>
  <c r="T114" a="1"/>
  <c r="T114" s="1"/>
  <c r="U114" s="1" a="1"/>
  <c r="U114" s="1"/>
  <c r="V114" s="1" a="1"/>
  <c r="V114" s="1"/>
  <c r="T37" a="1"/>
  <c r="T104" a="1"/>
  <c r="T104" s="1"/>
  <c r="U104" s="1" a="1"/>
  <c r="U104" s="1"/>
  <c r="V104" a="1"/>
  <c r="T135" a="1"/>
  <c r="T135" s="1"/>
  <c r="U135" s="1" a="1"/>
  <c r="U135" s="1"/>
  <c r="V135" s="1" a="1"/>
  <c r="V135" s="1"/>
  <c r="T190" a="1"/>
  <c r="T190" s="1"/>
  <c r="U190" s="1" a="1"/>
  <c r="U190" s="1"/>
  <c r="V190" s="1" a="1"/>
  <c r="V190" s="1"/>
  <c r="T54" a="1"/>
  <c r="T54" s="1"/>
  <c r="U54" s="1" a="1"/>
  <c r="U54" s="1"/>
  <c r="V54" s="1" a="1"/>
  <c r="V54" s="1"/>
  <c r="T147" a="1"/>
  <c r="T147" s="1"/>
  <c r="U147" s="1" a="1"/>
  <c r="U147" s="1"/>
  <c r="V147" s="1" a="1"/>
  <c r="V147" s="1"/>
  <c r="T132" a="1"/>
  <c r="T132" s="1"/>
  <c r="U132" s="1" a="1"/>
  <c r="U132" s="1"/>
  <c r="V132" s="1" a="1"/>
  <c r="V132" s="1"/>
  <c r="T150" a="1"/>
  <c r="T194" a="1"/>
  <c r="T194" s="1"/>
  <c r="U194" s="1" a="1"/>
  <c r="U194" s="1"/>
  <c r="V194" s="1" a="1"/>
  <c r="V194" s="1"/>
  <c r="T58" a="1"/>
  <c r="T58" s="1"/>
  <c r="U58" s="1" a="1"/>
  <c r="U58" s="1"/>
  <c r="V58" s="1" a="1"/>
  <c r="V58" s="1"/>
  <c r="T13" a="1"/>
  <c r="T13" s="1"/>
  <c r="U13" s="1" a="1"/>
  <c r="U13" s="1"/>
  <c r="V13" s="1" a="1"/>
  <c r="V13" s="1"/>
  <c r="T108" a="1"/>
  <c r="T108" s="1"/>
  <c r="U108" s="1" a="1"/>
  <c r="U108" s="1"/>
  <c r="V108" s="1" a="1"/>
  <c r="V108" s="1"/>
  <c r="T148" a="1"/>
  <c r="T148" s="1"/>
  <c r="U148" s="1" a="1"/>
  <c r="U148" s="1"/>
  <c r="V148" s="1" a="1"/>
  <c r="V148" s="1"/>
  <c r="T139" a="1"/>
  <c r="T139" s="1"/>
  <c r="U139" s="1" a="1"/>
  <c r="U139" s="1"/>
  <c r="V139" s="1" a="1"/>
  <c r="V139" s="1"/>
  <c r="T168" a="1"/>
  <c r="T168" s="1"/>
  <c r="U168" s="1" a="1"/>
  <c r="U168" s="1"/>
  <c r="V168" s="1" a="1"/>
  <c r="V168" s="1"/>
  <c r="T167" a="1"/>
  <c r="T167" s="1"/>
  <c r="U167" s="1" a="1"/>
  <c r="U167" s="1"/>
  <c r="V167" s="1" a="1"/>
  <c r="V167" s="1"/>
  <c r="T181" a="1"/>
  <c r="T181" s="1"/>
  <c r="U181" s="1" a="1"/>
  <c r="U181" s="1"/>
  <c r="V181" s="1" a="1"/>
  <c r="V181" s="1"/>
  <c r="Q133" a="1"/>
  <c r="Q133" s="1"/>
  <c r="R133" s="1" a="1"/>
  <c r="R133" s="1"/>
  <c r="T21" a="1"/>
  <c r="T21" s="1"/>
  <c r="U21" s="1" a="1"/>
  <c r="U21" s="1"/>
  <c r="V21" s="1" a="1"/>
  <c r="V21" s="1"/>
  <c r="T74" a="1"/>
  <c r="T74" s="1"/>
  <c r="U74" s="1" a="1"/>
  <c r="U74" s="1"/>
  <c r="V74" s="1" a="1"/>
  <c r="V74" s="1"/>
  <c r="T45" a="1"/>
  <c r="T45" s="1"/>
  <c r="U45" s="1" a="1"/>
  <c r="U45" s="1"/>
  <c r="V45" s="1" a="1"/>
  <c r="V45" s="1"/>
  <c r="V144" a="1"/>
  <c r="T144" a="1"/>
  <c r="T144" s="1"/>
  <c r="U144" s="1" a="1"/>
  <c r="U144" s="1"/>
  <c r="T176" a="1"/>
  <c r="T176" s="1"/>
  <c r="U176" s="1" a="1"/>
  <c r="U176" s="1"/>
  <c r="V176" s="1" a="1"/>
  <c r="V176" s="1"/>
  <c r="T18" a="1"/>
  <c r="T102" a="1"/>
  <c r="T102" s="1"/>
  <c r="U102" s="1" a="1"/>
  <c r="U102" s="1"/>
  <c r="V102" s="1" a="1"/>
  <c r="V102" s="1"/>
  <c r="T69" a="1"/>
  <c r="T76" a="1"/>
  <c r="T76" s="1"/>
  <c r="U76" s="1" a="1"/>
  <c r="U76" s="1"/>
  <c r="V76" s="1" a="1"/>
  <c r="V76" s="1"/>
  <c r="V98" a="1"/>
  <c r="T98" a="1"/>
  <c r="T98" s="1"/>
  <c r="U98" s="1" a="1"/>
  <c r="U98" s="1"/>
  <c r="V137" a="1"/>
  <c r="T137" a="1"/>
  <c r="T137" s="1"/>
  <c r="U137" s="1" a="1"/>
  <c r="U137" s="1"/>
  <c r="T31" a="1"/>
  <c r="T31" s="1"/>
  <c r="U31" s="1" a="1"/>
  <c r="U31" s="1"/>
  <c r="V31" s="1" a="1"/>
  <c r="V31" s="1"/>
  <c r="T192" a="1"/>
  <c r="T192" s="1"/>
  <c r="U192" s="1" a="1"/>
  <c r="U192" s="1"/>
  <c r="V192" s="1" a="1"/>
  <c r="V192" s="1"/>
  <c r="T152" a="1"/>
  <c r="T152" s="1"/>
  <c r="U152" s="1" a="1"/>
  <c r="U152" s="1"/>
  <c r="V152" s="1" a="1"/>
  <c r="V152" s="1"/>
  <c r="T87" a="1"/>
  <c r="T87" s="1"/>
  <c r="U87" s="1" a="1"/>
  <c r="U87" s="1"/>
  <c r="V87" s="1" a="1"/>
  <c r="V87" s="1"/>
  <c r="T161" a="1"/>
  <c r="T161" s="1"/>
  <c r="U161" s="1" a="1"/>
  <c r="U161" s="1"/>
  <c r="V161" s="1" a="1"/>
  <c r="V161" s="1"/>
  <c r="T128" a="1"/>
  <c r="T128" s="1"/>
  <c r="U128" s="1" a="1"/>
  <c r="U128" s="1"/>
  <c r="V128" s="1" a="1"/>
  <c r="V128" s="1"/>
  <c r="V162" a="1"/>
  <c r="T162" a="1"/>
  <c r="T162" s="1"/>
  <c r="U162" s="1" a="1"/>
  <c r="U162" s="1"/>
  <c r="V68" a="1"/>
  <c r="T68" a="1"/>
  <c r="T68" s="1"/>
  <c r="U68" s="1" a="1"/>
  <c r="U68" s="1"/>
  <c r="S208" a="1"/>
  <c r="S208" s="1"/>
  <c r="N213" s="1"/>
  <c r="R121" a="1"/>
  <c r="R121" s="1"/>
  <c r="O77" a="1"/>
  <c r="O77" s="1"/>
  <c r="O158" a="1"/>
  <c r="O158" s="1"/>
  <c r="R22" a="1"/>
  <c r="R22" s="1"/>
  <c r="R195" a="1"/>
  <c r="R195" s="1"/>
  <c r="P208" a="1"/>
  <c r="P208" s="1"/>
  <c r="N210" s="1"/>
  <c r="O22" a="1"/>
  <c r="O22" s="1"/>
  <c r="R71" a="1"/>
  <c r="R71" s="1"/>
  <c r="T38" a="1"/>
  <c r="T38" s="1"/>
  <c r="U38" s="1" a="1"/>
  <c r="U38" s="1"/>
  <c r="V38" s="1" a="1"/>
  <c r="V38" s="1"/>
  <c r="T47" a="1"/>
  <c r="T47" s="1"/>
  <c r="U47" s="1" a="1"/>
  <c r="U47" s="1"/>
  <c r="V47" s="1" a="1"/>
  <c r="V47" s="1"/>
  <c r="T90" a="1"/>
  <c r="T90" s="1"/>
  <c r="U90" s="1" a="1"/>
  <c r="U90" s="1"/>
  <c r="V90" s="1" a="1"/>
  <c r="V90" s="1"/>
  <c r="T115" a="1"/>
  <c r="T115" s="1"/>
  <c r="U115" s="1" a="1"/>
  <c r="U115" s="1"/>
  <c r="V115" s="1" a="1"/>
  <c r="V115" s="1"/>
  <c r="T151" a="1"/>
  <c r="T19" a="1"/>
  <c r="T19" s="1"/>
  <c r="U19" s="1" a="1"/>
  <c r="U19" s="1"/>
  <c r="V19" s="1" a="1"/>
  <c r="V19" s="1"/>
  <c r="T81" a="1"/>
  <c r="T81" s="1"/>
  <c r="U81" s="1" a="1"/>
  <c r="U81" s="1"/>
  <c r="V81" s="1" a="1"/>
  <c r="V81" s="1"/>
  <c r="T29" a="1"/>
  <c r="T36" a="1"/>
  <c r="T36" s="1"/>
  <c r="U36" s="1" a="1"/>
  <c r="U36" s="1"/>
  <c r="V36" s="1" a="1"/>
  <c r="V36" s="1"/>
  <c r="V84" a="1"/>
  <c r="T84" a="1"/>
  <c r="T84" s="1"/>
  <c r="U84" s="1" a="1"/>
  <c r="U84" s="1"/>
  <c r="V155" a="1"/>
  <c r="T155" a="1"/>
  <c r="T155" s="1"/>
  <c r="U155" s="1" a="1"/>
  <c r="U155" s="1"/>
  <c r="V207" a="1"/>
  <c r="T207" a="1"/>
  <c r="T207" s="1"/>
  <c r="U207" s="1" a="1"/>
  <c r="U207" s="1"/>
  <c r="V188" a="1"/>
  <c r="T188" a="1"/>
  <c r="T188" s="1"/>
  <c r="U188" s="1" a="1"/>
  <c r="U188" s="1"/>
  <c r="V28" a="1"/>
  <c r="T28" a="1"/>
  <c r="T28" s="1"/>
  <c r="U28" s="1" a="1"/>
  <c r="U28" s="1"/>
  <c r="V101" a="1"/>
  <c r="T101" a="1"/>
  <c r="T101" s="1"/>
  <c r="U101" s="1" a="1"/>
  <c r="U101" s="1"/>
  <c r="V154" a="1"/>
  <c r="T154" a="1"/>
  <c r="T154" s="1"/>
  <c r="U154" s="1" a="1"/>
  <c r="U154" s="1"/>
  <c r="T12" a="1"/>
  <c r="T12" s="1"/>
  <c r="U12" s="1" a="1"/>
  <c r="U12" s="1"/>
  <c r="V12" s="1" a="1"/>
  <c r="V12" s="1"/>
  <c r="R8" a="1"/>
  <c r="R8" s="1"/>
  <c r="O10" i="9" a="1"/>
  <c r="O10" s="1"/>
  <c r="R10" a="1"/>
  <c r="R10"/>
  <c r="T10" s="1" a="1"/>
  <c r="T10" s="1"/>
  <c r="U10" s="1" a="1"/>
  <c r="U10" s="1"/>
  <c r="R8"/>
  <c r="Q9" a="1"/>
  <c r="Q9" s="1"/>
  <c r="Q258" s="1" a="1"/>
  <c r="O9" a="1"/>
  <c r="O9" s="1"/>
  <c r="O258" s="1" a="1"/>
  <c r="R15" i="4"/>
  <c r="S15" s="1"/>
  <c r="T15" s="1"/>
  <c r="U15" s="1" a="1"/>
  <c r="U15" s="1"/>
  <c r="O16" a="1"/>
  <c r="O16" s="1"/>
  <c r="S17"/>
  <c r="T17" s="1"/>
  <c r="U17" s="1" a="1"/>
  <c r="U17" s="1"/>
  <c r="T11"/>
  <c r="U11" s="1" a="1"/>
  <c r="S13"/>
  <c r="T13" s="1"/>
  <c r="U13" s="1" a="1"/>
  <c r="U13" s="1"/>
  <c r="S16"/>
  <c r="T16" s="1"/>
  <c r="U16" s="1" a="1"/>
  <c r="U16" s="1"/>
  <c r="S12"/>
  <c r="T12" s="1"/>
  <c r="U12" s="1" a="1"/>
  <c r="U12" s="1"/>
  <c r="N21"/>
  <c r="Q10" a="1"/>
  <c r="Q10" s="1"/>
  <c r="Q18" s="1"/>
  <c r="R9" a="1"/>
  <c r="R9" s="1"/>
  <c r="Q8"/>
  <c r="R8" s="1" a="1"/>
  <c r="R8" s="1"/>
  <c r="O8" a="1"/>
  <c r="O8" s="1"/>
  <c r="O18" l="1"/>
  <c r="V214" i="9"/>
  <c r="T46"/>
  <c r="U46" s="1" a="1"/>
  <c r="U46" s="1"/>
  <c r="V46" s="1" a="1"/>
  <c r="V46" s="1"/>
  <c r="T54"/>
  <c r="U54" s="1" a="1"/>
  <c r="U54" s="1"/>
  <c r="V54" s="1" a="1"/>
  <c r="V54" s="1"/>
  <c r="V31"/>
  <c r="R180"/>
  <c r="V228"/>
  <c r="V215"/>
  <c r="V254"/>
  <c r="V251"/>
  <c r="V184"/>
  <c r="V209"/>
  <c r="V183"/>
  <c r="Q12" a="1"/>
  <c r="Q12" s="1"/>
  <c r="R12" s="1" a="1"/>
  <c r="R12" s="1"/>
  <c r="T12" s="1" a="1"/>
  <c r="T12" s="1"/>
  <c r="U12" s="1" a="1"/>
  <c r="U12" s="1"/>
  <c r="V12" s="1" a="1"/>
  <c r="V12" s="1"/>
  <c r="O258"/>
  <c r="T18" i="10"/>
  <c r="U18" s="1" a="1"/>
  <c r="U18" s="1"/>
  <c r="V18" s="1" a="1"/>
  <c r="V18" s="1"/>
  <c r="V101"/>
  <c r="V188"/>
  <c r="V155"/>
  <c r="T29"/>
  <c r="U29" s="1" a="1"/>
  <c r="U29" s="1"/>
  <c r="V29" s="1" a="1"/>
  <c r="V29" s="1"/>
  <c r="V162"/>
  <c r="V137"/>
  <c r="T69"/>
  <c r="U69" s="1" a="1"/>
  <c r="U69" s="1"/>
  <c r="V69" s="1" a="1"/>
  <c r="V69" s="1"/>
  <c r="V198"/>
  <c r="V206"/>
  <c r="V79"/>
  <c r="V10"/>
  <c r="V70"/>
  <c r="V107"/>
  <c r="V20"/>
  <c r="V157"/>
  <c r="V169"/>
  <c r="T143"/>
  <c r="U143" s="1" a="1"/>
  <c r="U143" s="1"/>
  <c r="V143" s="1" a="1"/>
  <c r="V143" s="1"/>
  <c r="T63"/>
  <c r="U63" s="1" a="1"/>
  <c r="U63" s="1"/>
  <c r="V63" s="1" a="1"/>
  <c r="V63" s="1"/>
  <c r="T150"/>
  <c r="U150" s="1" a="1"/>
  <c r="U150" s="1"/>
  <c r="V150" s="1" a="1"/>
  <c r="V150" s="1"/>
  <c r="T37"/>
  <c r="U37" s="1" a="1"/>
  <c r="U37" s="1"/>
  <c r="V37" s="1" a="1"/>
  <c r="V37" s="1"/>
  <c r="T151"/>
  <c r="U151" s="1" a="1"/>
  <c r="U151" s="1"/>
  <c r="V151" s="1" a="1"/>
  <c r="V151" s="1"/>
  <c r="V154"/>
  <c r="V28"/>
  <c r="V207"/>
  <c r="V84"/>
  <c r="V68"/>
  <c r="V98"/>
  <c r="V205"/>
  <c r="V182"/>
  <c r="V146"/>
  <c r="T191"/>
  <c r="U191" s="1" a="1"/>
  <c r="U191" s="1"/>
  <c r="V191" s="1"/>
  <c r="V9"/>
  <c r="V113"/>
  <c r="V149"/>
  <c r="V193"/>
  <c r="V78"/>
  <c r="V60"/>
  <c r="V144"/>
  <c r="V104"/>
  <c r="V52"/>
  <c r="V185"/>
  <c r="V39"/>
  <c r="V187"/>
  <c r="V131"/>
  <c r="R66"/>
  <c r="T66" s="1" a="1"/>
  <c r="T66" s="1"/>
  <c r="U66" s="1" a="1"/>
  <c r="U66" s="1"/>
  <c r="V66" s="1" a="1"/>
  <c r="V66" s="1"/>
  <c r="V136"/>
  <c r="V122"/>
  <c r="V72"/>
  <c r="T186" a="1"/>
  <c r="T186" s="1"/>
  <c r="U186" s="1" a="1"/>
  <c r="U186" s="1"/>
  <c r="V186" a="1"/>
  <c r="V186" s="1"/>
  <c r="T82" a="1"/>
  <c r="T82" s="1"/>
  <c r="U82" s="1" a="1"/>
  <c r="U82" s="1"/>
  <c r="V82" a="1"/>
  <c r="V82" s="1"/>
  <c r="O208" a="1"/>
  <c r="O208" s="1"/>
  <c r="T8" i="9" a="1"/>
  <c r="T8" s="1"/>
  <c r="S24"/>
  <c r="R24" a="1"/>
  <c r="R24" s="1"/>
  <c r="T24" s="1" a="1"/>
  <c r="S15"/>
  <c r="R15" a="1"/>
  <c r="R15" s="1"/>
  <c r="T15" s="1" a="1"/>
  <c r="T15" s="1"/>
  <c r="U15" s="1" a="1"/>
  <c r="U15" s="1"/>
  <c r="V15" s="1" a="1"/>
  <c r="V15" s="1"/>
  <c r="T23" a="1"/>
  <c r="T23" s="1"/>
  <c r="S16"/>
  <c r="R16" a="1"/>
  <c r="R16" s="1"/>
  <c r="T16" s="1" a="1"/>
  <c r="N258" a="1"/>
  <c r="N258" s="1"/>
  <c r="T221" a="1"/>
  <c r="T221" s="1"/>
  <c r="U221" s="1" a="1"/>
  <c r="U221" s="1"/>
  <c r="V221" s="1" a="1"/>
  <c r="V221" s="1"/>
  <c r="T195" a="1"/>
  <c r="T195" s="1"/>
  <c r="U195" s="1" a="1"/>
  <c r="U195" s="1"/>
  <c r="V195" s="1" a="1"/>
  <c r="V195" s="1"/>
  <c r="P258" a="1"/>
  <c r="P258" s="1"/>
  <c r="N260" s="1"/>
  <c r="T202" a="1"/>
  <c r="T202" s="1"/>
  <c r="U202" s="1" a="1"/>
  <c r="U202" s="1"/>
  <c r="V202" s="1" a="1"/>
  <c r="V202" s="1"/>
  <c r="T180" a="1"/>
  <c r="T242" a="1"/>
  <c r="T242" s="1"/>
  <c r="U242" s="1" a="1"/>
  <c r="U242" s="1"/>
  <c r="V242" s="1" a="1"/>
  <c r="V242" s="1"/>
  <c r="T131" a="1"/>
  <c r="T131" s="1"/>
  <c r="U131" s="1" a="1"/>
  <c r="U131" s="1"/>
  <c r="V131" s="1" a="1"/>
  <c r="V131" s="1"/>
  <c r="T135" a="1"/>
  <c r="T135" s="1"/>
  <c r="U135" s="1" a="1"/>
  <c r="U135" s="1"/>
  <c r="V135" s="1" a="1"/>
  <c r="V135" s="1"/>
  <c r="T142" a="1"/>
  <c r="T142" s="1"/>
  <c r="U142" s="1" a="1"/>
  <c r="U142" s="1"/>
  <c r="V142" s="1" a="1"/>
  <c r="V142" s="1"/>
  <c r="T102" a="1"/>
  <c r="T102" s="1"/>
  <c r="U102" s="1" a="1"/>
  <c r="U102" s="1"/>
  <c r="V102" s="1" a="1"/>
  <c r="V102" s="1"/>
  <c r="T125" a="1"/>
  <c r="T125" s="1"/>
  <c r="U125" s="1" a="1"/>
  <c r="U125" s="1"/>
  <c r="V125" s="1" a="1"/>
  <c r="V125" s="1"/>
  <c r="T112" a="1"/>
  <c r="T112" s="1"/>
  <c r="U112" s="1" a="1"/>
  <c r="U112" s="1"/>
  <c r="V112" s="1" a="1"/>
  <c r="V112" s="1"/>
  <c r="T132" a="1"/>
  <c r="T132" s="1"/>
  <c r="U132" s="1" a="1"/>
  <c r="U132" s="1"/>
  <c r="V132" s="1" a="1"/>
  <c r="V132" s="1"/>
  <c r="T129" a="1"/>
  <c r="T129" s="1"/>
  <c r="U129" s="1" a="1"/>
  <c r="U129" s="1"/>
  <c r="V129" s="1" a="1"/>
  <c r="V129" s="1"/>
  <c r="T62" a="1"/>
  <c r="T62" s="1"/>
  <c r="U62" s="1" a="1"/>
  <c r="U62" s="1"/>
  <c r="V62" s="1" a="1"/>
  <c r="V62" s="1"/>
  <c r="T72" a="1"/>
  <c r="T72" s="1"/>
  <c r="U72" s="1" a="1"/>
  <c r="U72" s="1"/>
  <c r="V72" s="1" a="1"/>
  <c r="V72" s="1"/>
  <c r="T32" a="1"/>
  <c r="T32" s="1"/>
  <c r="U32" s="1" a="1"/>
  <c r="U32" s="1"/>
  <c r="V32" s="1" a="1"/>
  <c r="V32" s="1"/>
  <c r="T24"/>
  <c r="U24" s="1" a="1"/>
  <c r="U24" s="1"/>
  <c r="V24" s="1" a="1"/>
  <c r="V24" s="1"/>
  <c r="T20"/>
  <c r="U20" s="1" a="1"/>
  <c r="U20" s="1"/>
  <c r="V19"/>
  <c r="T26" a="1"/>
  <c r="T26" s="1"/>
  <c r="U26" s="1" a="1"/>
  <c r="U26" s="1"/>
  <c r="V26" s="1" a="1"/>
  <c r="V26" s="1"/>
  <c r="T16"/>
  <c r="U16" s="1" a="1"/>
  <c r="U16" s="1"/>
  <c r="V16" s="1" a="1"/>
  <c r="V16" s="1"/>
  <c r="R208" i="10" a="1"/>
  <c r="T8" a="1"/>
  <c r="T8" s="1"/>
  <c r="T129" a="1"/>
  <c r="T129" s="1"/>
  <c r="U129" s="1" a="1"/>
  <c r="U129" s="1"/>
  <c r="V129" s="1" a="1"/>
  <c r="V129" s="1"/>
  <c r="T171" a="1"/>
  <c r="T171" s="1"/>
  <c r="U171" s="1" a="1"/>
  <c r="U171" s="1"/>
  <c r="V171" a="1"/>
  <c r="T14" a="1"/>
  <c r="T14" s="1"/>
  <c r="U14" s="1" a="1"/>
  <c r="U14" s="1"/>
  <c r="V14" s="1" a="1"/>
  <c r="V14" s="1"/>
  <c r="Q208" a="1"/>
  <c r="Q208" s="1"/>
  <c r="N211" s="1"/>
  <c r="T71" a="1"/>
  <c r="T71" s="1"/>
  <c r="U71" s="1" a="1"/>
  <c r="U71" s="1"/>
  <c r="V71" s="1" a="1"/>
  <c r="V71" s="1"/>
  <c r="T22" a="1"/>
  <c r="T22" s="1"/>
  <c r="U22" s="1" a="1"/>
  <c r="U22" s="1"/>
  <c r="V22" s="1" a="1"/>
  <c r="V22" s="1"/>
  <c r="T133" a="1"/>
  <c r="T133" s="1"/>
  <c r="U133" s="1" a="1"/>
  <c r="U133" s="1"/>
  <c r="V133" s="1" a="1"/>
  <c r="V133" s="1"/>
  <c r="T179" a="1"/>
  <c r="T179" s="1"/>
  <c r="U179" s="1" a="1"/>
  <c r="U179" s="1"/>
  <c r="V179" s="1" a="1"/>
  <c r="V179" s="1"/>
  <c r="T195" a="1"/>
  <c r="T195" s="1"/>
  <c r="U195" s="1" a="1"/>
  <c r="U195" s="1"/>
  <c r="V195" s="1" a="1"/>
  <c r="V195" s="1"/>
  <c r="T121" a="1"/>
  <c r="T121" s="1"/>
  <c r="U121" s="1" a="1"/>
  <c r="U121" s="1"/>
  <c r="V121" s="1" a="1"/>
  <c r="V121" s="1"/>
  <c r="T159" a="1"/>
  <c r="T159" s="1"/>
  <c r="U159" s="1" a="1"/>
  <c r="U159" s="1"/>
  <c r="V159" s="1" a="1"/>
  <c r="V159" s="1"/>
  <c r="V10" i="9" a="1"/>
  <c r="V10" s="1"/>
  <c r="R9" a="1"/>
  <c r="R9" s="1"/>
  <c r="R258" s="1" a="1"/>
  <c r="U11" i="4"/>
  <c r="U9" a="1"/>
  <c r="T9"/>
  <c r="S8"/>
  <c r="R10" a="1"/>
  <c r="R10" s="1"/>
  <c r="N22"/>
  <c r="S10" l="1"/>
  <c r="R18"/>
  <c r="N23" s="1"/>
  <c r="T180" i="9"/>
  <c r="U180" s="1" a="1"/>
  <c r="U180" s="1"/>
  <c r="V180" s="1" a="1"/>
  <c r="V180" s="1"/>
  <c r="Q258"/>
  <c r="N261" s="1"/>
  <c r="R258"/>
  <c r="N262" s="1"/>
  <c r="V171" i="10"/>
  <c r="R208"/>
  <c r="N212" s="1"/>
  <c r="V20" i="9" a="1"/>
  <c r="V20" s="1"/>
  <c r="U8" a="1"/>
  <c r="U8" s="1"/>
  <c r="S258" a="1"/>
  <c r="S258" s="1"/>
  <c r="N263" s="1"/>
  <c r="U23" a="1"/>
  <c r="U23" s="1"/>
  <c r="T9" a="1"/>
  <c r="T9" s="1"/>
  <c r="U9" s="1" a="1"/>
  <c r="U9" s="1"/>
  <c r="V9" s="1" a="1"/>
  <c r="V9" s="1"/>
  <c r="T208" i="10" a="1"/>
  <c r="T208" s="1"/>
  <c r="N214" s="1"/>
  <c r="U8" a="1"/>
  <c r="U8" s="1"/>
  <c r="V8" i="9" a="1"/>
  <c r="V8" s="1"/>
  <c r="U9" i="4"/>
  <c r="T8"/>
  <c r="U10" a="1"/>
  <c r="T10" l="1"/>
  <c r="T18" s="1"/>
  <c r="N25" s="1"/>
  <c r="N26" s="1"/>
  <c r="S18"/>
  <c r="N24" s="1"/>
  <c r="V23" i="9" a="1"/>
  <c r="V23" s="1"/>
  <c r="V258" s="1" a="1"/>
  <c r="V258" s="1"/>
  <c r="U258" a="1"/>
  <c r="U258" s="1"/>
  <c r="N265" s="1"/>
  <c r="N266" s="1"/>
  <c r="T258" a="1"/>
  <c r="T258" s="1"/>
  <c r="N264" s="1"/>
  <c r="U208" i="10" a="1"/>
  <c r="U208" s="1"/>
  <c r="N215" s="1"/>
  <c r="N216" s="1"/>
  <c r="V8" a="1"/>
  <c r="V8" s="1"/>
  <c r="V208" s="1" a="1"/>
  <c r="V208" s="1"/>
  <c r="U8" i="4" a="1"/>
  <c r="U8" s="1"/>
  <c r="U10" l="1"/>
  <c r="U18" s="1"/>
</calcChain>
</file>

<file path=xl/sharedStrings.xml><?xml version="1.0" encoding="utf-8"?>
<sst xmlns="http://schemas.openxmlformats.org/spreadsheetml/2006/main" count="339" uniqueCount="69">
  <si>
    <t>BASIC</t>
  </si>
  <si>
    <t>DA</t>
  </si>
  <si>
    <t>TOTAL</t>
  </si>
  <si>
    <t>Total</t>
  </si>
  <si>
    <t>1-</t>
  </si>
  <si>
    <t>2-</t>
  </si>
  <si>
    <t>Basic</t>
  </si>
  <si>
    <t>D.A.</t>
  </si>
  <si>
    <t>Total Allowances And Deuctions Summry</t>
  </si>
  <si>
    <t>Deductions</t>
  </si>
  <si>
    <t>NET AMOUNT TO BE PAY</t>
  </si>
  <si>
    <t>Allowances (Difference)</t>
  </si>
  <si>
    <t>S. N0.</t>
  </si>
  <si>
    <t>TOTAL DED.</t>
  </si>
  <si>
    <t>NET AMOUNT CASH PAYMENT (ARREAR)</t>
  </si>
  <si>
    <t>Total Allowances</t>
  </si>
  <si>
    <t>Total Deductions</t>
  </si>
  <si>
    <t>Amount in words :-</t>
  </si>
  <si>
    <t>हस्ताक्षर डीडीओ मय मुहर</t>
  </si>
  <si>
    <t>…………………………………………………………….. …………………………………………………………</t>
  </si>
  <si>
    <t>Employee Name</t>
  </si>
  <si>
    <t>Post</t>
  </si>
  <si>
    <t>GPF-2004</t>
  </si>
  <si>
    <t>After Revise DA</t>
  </si>
  <si>
    <t>Before Revise DA</t>
  </si>
  <si>
    <t>Difference</t>
  </si>
  <si>
    <t>GPF</t>
  </si>
  <si>
    <t>GPF 2004</t>
  </si>
  <si>
    <t>Month</t>
  </si>
  <si>
    <t>Sr. Teacher</t>
  </si>
  <si>
    <t>TV NUMBER</t>
  </si>
  <si>
    <t>TV DATE</t>
  </si>
  <si>
    <t>Employee Cat. (After-04, Before-04)</t>
  </si>
  <si>
    <t>After-2004</t>
  </si>
  <si>
    <t>Before-2004</t>
  </si>
  <si>
    <t>DA AREAR</t>
  </si>
  <si>
    <t>Surrender Month</t>
  </si>
  <si>
    <t>SURRENDER AREAR</t>
  </si>
  <si>
    <t>Employee Basic Pay</t>
  </si>
  <si>
    <t>GPF/GPF-2004</t>
  </si>
  <si>
    <t>GPF/ GPF-2004</t>
  </si>
  <si>
    <t>GOVT. SR. SEC. SCHOOL....................................................................................</t>
  </si>
  <si>
    <t>Teacher</t>
  </si>
  <si>
    <t>B</t>
  </si>
  <si>
    <t>A</t>
  </si>
  <si>
    <t>Yes</t>
  </si>
  <si>
    <t>No</t>
  </si>
  <si>
    <t>PROGRAMER</t>
  </si>
  <si>
    <r>
      <t xml:space="preserve">UMMED TARAD
</t>
    </r>
    <r>
      <rPr>
        <sz val="16"/>
        <color theme="0"/>
        <rFont val="BookmanITC Lt BT"/>
        <family val="1"/>
      </rPr>
      <t xml:space="preserve">(GSSS RAIMALWADA)
</t>
    </r>
    <r>
      <rPr>
        <sz val="24"/>
        <color theme="0"/>
        <rFont val="BookmanITC Lt BT"/>
        <family val="1"/>
      </rPr>
      <t xml:space="preserve">
Email:-
</t>
    </r>
    <r>
      <rPr>
        <sz val="14"/>
        <color theme="0"/>
        <rFont val="BookmanITC Lt BT"/>
        <family val="1"/>
      </rPr>
      <t>ummedtrdedu@gmail.com</t>
    </r>
  </si>
  <si>
    <r>
      <rPr>
        <b/>
        <sz val="48"/>
        <color rgb="FFFFFF00"/>
        <rFont val="Century"/>
        <family val="1"/>
      </rPr>
      <t xml:space="preserve">Click Here </t>
    </r>
    <r>
      <rPr>
        <b/>
        <sz val="48"/>
        <color rgb="FFFFFF00"/>
        <rFont val="Calibri"/>
        <family val="2"/>
      </rPr>
      <t>↓</t>
    </r>
    <r>
      <rPr>
        <b/>
        <sz val="26"/>
        <color rgb="FFFFFF00"/>
        <rFont val="Century"/>
        <family val="1"/>
      </rPr>
      <t xml:space="preserve">
(For More Help and Guide )</t>
    </r>
  </si>
  <si>
    <t xml:space="preserve"> Click Here</t>
  </si>
  <si>
    <t>GOVT. SR. SEC. SCHOOL RAIMALWADA, BAPINI (PHALODI)</t>
  </si>
  <si>
    <t>PEON</t>
  </si>
  <si>
    <t>TEACHER</t>
  </si>
  <si>
    <t>SR. TEACHER</t>
  </si>
  <si>
    <t>uksV%&amp; Ø-la-&amp;1 ij vafdr dkfeZd Jherh deyk Nkij fnukad 31-08-2023 dks lsokfuo`r gks tkus ds dkj.k budh mDr jkf'k dk udn Hkqxrku fd;k tk jgk gSA</t>
  </si>
  <si>
    <t>Last Updated:-29-10-2024</t>
  </si>
  <si>
    <t>C</t>
  </si>
  <si>
    <t xml:space="preserve">    वित्त विभाग राजस्थान सरकार के आदेशांक-F.6(3) FD (Rules)/2017/ Jaipur, दिनांक-24-10-2024 के अनुसरण में स्थानीय कार्यालय के अधीनस्थ नियमित कार्मिकों का Jul-2024 से महंगाई भत्ता 50% से बढ़ाकर 53%  किया जाकर Jul- 2024  से Oct-2024 तक नियमानुसार 3%  महंगाई भत्ते का अंतर D.A. एरियर के रूप में निम्नानुसार गणना कर सम्बंधित खातों में/GPF/GPF-2004 में आहरित करने की स्वीकृति एतद द्वारा दी जाती है l</t>
  </si>
  <si>
    <t>Aug-2024</t>
  </si>
  <si>
    <t xml:space="preserve">             वित्त विभाग राजस्थान सरकार के आदेशांक-F.6(3) FD (Rules)/2017/ Jaipur, दिनांक-24-10-2024 के अनुसरण में स्थानीय कार्यालय के अधीनस्थ नियमित कार्मिकों का Jul-2024 से महंगाई भत्ता 50% से बढ़ाकर 53%  किया जाने के क्रम में निम्न विवरणानुसार पूर्व में भुगतान किये जा चुके वित्तीय वर्ष 2024-25 के उपार्जित अवकाश के नकद भुगतान का अंतर एरियर निम्नानुसार गणना कर सम्बंधित खातों में आहरित करने कि स्वीकृति एतद द्वारा दी जाती है l</t>
  </si>
  <si>
    <t>uksV%&amp; dkfeZd Jh ------------------------------------ fnukad 31-08-2024 dks lsokfuo`r gks tkus ds dkj.k budh mDr jkf'k dk udn Hkqxrku fd;k tk jgk gSA</t>
  </si>
  <si>
    <t xml:space="preserve">             वित्त विभाग राजस्थान सरकार के आदेशांक-F.6(3) FD (Rules)/2017/ Jaipur, दिनांक-24-10-2024 के अनुसरण में स्थानीय कार्यालय के अधीनस्थ नियमित कार्मिकों का Jul-2024 से महंगाई भत्ता 50% से बढ़ाकर 53%  किया जाने के क्रम में निम्न विवरणानुसार सेवानिवृत्ति पश्चात कार्मिक के खाते में बकाया उपार्जित अवकाश (Leave Encashment) के नकद भुगतान का अंतर एरियर निम्नानुसार गणना कर सम्बंधित खातों में आहरित करने कि स्वीकृति एतद द्वारा दी जाती है l</t>
  </si>
  <si>
    <t>Ret. PL/LE Bill Month</t>
  </si>
  <si>
    <t>Balance PL For Leave Encashment Pay</t>
  </si>
  <si>
    <t>Main Bill's 
TV NUMBER</t>
  </si>
  <si>
    <t>Main Bill's
TV DATE</t>
  </si>
  <si>
    <t xml:space="preserve"> dkfeZd Jh ---------- fnukad 31-07-2024 dks lsokfuo`r gks tkus ds dkj.k buds [kkrs esa vftZr mikftZr vodk'k ds ,ot esa fu;ekuqlkj Hkqxrku dh xbZ jkf'k esa egaxkbZ HkRrs dh o`f) i'pkr bldk vUrj dks udn Hkqxrku fd;k tk jgk gSA lacaf/kr dk;kZy; }kjk dkfeZd ds fy, tkjh fd;s x;s ih-ih-vks- dh la[;k --------------gSA</t>
  </si>
  <si>
    <t>LEAVE ENCASHMENT DA ARREAR</t>
  </si>
</sst>
</file>

<file path=xl/styles.xml><?xml version="1.0" encoding="utf-8"?>
<styleSheet xmlns="http://schemas.openxmlformats.org/spreadsheetml/2006/main">
  <numFmts count="2">
    <numFmt numFmtId="164" formatCode="mmm\-yy"/>
    <numFmt numFmtId="165" formatCode="m/d/yyyy"/>
  </numFmts>
  <fonts count="54">
    <font>
      <sz val="10"/>
      <name val="Arial"/>
    </font>
    <font>
      <sz val="10"/>
      <name val="Arial"/>
      <family val="2"/>
    </font>
    <font>
      <b/>
      <sz val="14"/>
      <color rgb="FFFF0000"/>
      <name val="Cambria"/>
      <family val="1"/>
    </font>
    <font>
      <b/>
      <i/>
      <u/>
      <sz val="14"/>
      <color rgb="FF000000"/>
      <name val="Cambria"/>
      <family val="1"/>
    </font>
    <font>
      <b/>
      <sz val="14"/>
      <name val="Calibri"/>
      <family val="2"/>
    </font>
    <font>
      <b/>
      <sz val="14"/>
      <name val="Cambria"/>
      <family val="1"/>
    </font>
    <font>
      <b/>
      <sz val="10"/>
      <name val="Calibri"/>
      <family val="2"/>
    </font>
    <font>
      <sz val="10"/>
      <name val="Arial"/>
      <family val="2"/>
    </font>
    <font>
      <sz val="11"/>
      <name val="Arial"/>
      <family val="2"/>
    </font>
    <font>
      <sz val="16"/>
      <name val="Calibri"/>
      <family val="2"/>
    </font>
    <font>
      <sz val="11"/>
      <name val="Calibri"/>
      <family val="2"/>
    </font>
    <font>
      <b/>
      <sz val="11"/>
      <name val="Calibri"/>
      <family val="2"/>
    </font>
    <font>
      <b/>
      <sz val="11"/>
      <color rgb="FFC00000"/>
      <name val="Cambria"/>
      <family val="1"/>
    </font>
    <font>
      <b/>
      <sz val="16"/>
      <color rgb="FFC00000"/>
      <name val="Cambria"/>
      <family val="1"/>
    </font>
    <font>
      <sz val="14"/>
      <name val="Cambria"/>
      <family val="1"/>
    </font>
    <font>
      <b/>
      <sz val="18"/>
      <name val="Cambria"/>
      <family val="1"/>
    </font>
    <font>
      <sz val="14"/>
      <name val="Arial"/>
      <family val="2"/>
    </font>
    <font>
      <b/>
      <sz val="20"/>
      <name val="Calibri"/>
      <family val="2"/>
    </font>
    <font>
      <sz val="16"/>
      <name val="Calibri"/>
      <family val="2"/>
    </font>
    <font>
      <b/>
      <sz val="14"/>
      <name val="Cambria"/>
      <family val="1"/>
    </font>
    <font>
      <b/>
      <sz val="18"/>
      <name val="Calibri"/>
      <family val="2"/>
    </font>
    <font>
      <b/>
      <sz val="24"/>
      <color rgb="FF000000"/>
      <name val="Cambria"/>
      <family val="1"/>
    </font>
    <font>
      <b/>
      <sz val="16"/>
      <color rgb="FFFF0000"/>
      <name val="Cambria"/>
      <family val="1"/>
    </font>
    <font>
      <b/>
      <sz val="26"/>
      <color rgb="FF000000"/>
      <name val="Cambria"/>
      <family val="1"/>
    </font>
    <font>
      <b/>
      <sz val="16"/>
      <name val="Calibri"/>
      <family val="2"/>
    </font>
    <font>
      <sz val="18"/>
      <name val="Calibri"/>
      <family val="2"/>
    </font>
    <font>
      <sz val="18"/>
      <name val="Cambria"/>
      <family val="1"/>
    </font>
    <font>
      <b/>
      <sz val="22"/>
      <name val="Cambria"/>
      <family val="1"/>
    </font>
    <font>
      <b/>
      <i/>
      <u/>
      <sz val="18"/>
      <color rgb="FF000000"/>
      <name val="Cambria"/>
      <family val="1"/>
    </font>
    <font>
      <sz val="16"/>
      <color rgb="FF000000"/>
      <name val="Cambria"/>
      <family val="1"/>
    </font>
    <font>
      <sz val="16"/>
      <name val="Cambria"/>
      <family val="1"/>
      <scheme val="major"/>
    </font>
    <font>
      <sz val="11"/>
      <name val="Cambria"/>
      <family val="1"/>
      <scheme val="major"/>
    </font>
    <font>
      <b/>
      <sz val="11"/>
      <name val="Cambria"/>
      <family val="1"/>
      <scheme val="major"/>
    </font>
    <font>
      <i/>
      <sz val="14"/>
      <color rgb="FF7030A0"/>
      <name val="Cambria"/>
      <family val="1"/>
      <scheme val="major"/>
    </font>
    <font>
      <i/>
      <sz val="16"/>
      <name val="Cambria"/>
      <family val="1"/>
      <scheme val="major"/>
    </font>
    <font>
      <i/>
      <sz val="11"/>
      <name val="Cambria"/>
      <family val="1"/>
      <scheme val="major"/>
    </font>
    <font>
      <b/>
      <i/>
      <sz val="11"/>
      <name val="Cambria"/>
      <family val="1"/>
      <scheme val="major"/>
    </font>
    <font>
      <b/>
      <sz val="18"/>
      <name val="Cambria"/>
      <family val="1"/>
      <scheme val="major"/>
    </font>
    <font>
      <b/>
      <sz val="14"/>
      <name val="Cambria"/>
      <family val="1"/>
      <scheme val="major"/>
    </font>
    <font>
      <sz val="18"/>
      <name val="Cambria"/>
      <family val="1"/>
      <scheme val="major"/>
    </font>
    <font>
      <b/>
      <u/>
      <sz val="16"/>
      <color rgb="FF000000"/>
      <name val="Century"/>
      <family val="1"/>
    </font>
    <font>
      <sz val="24"/>
      <color theme="0"/>
      <name val="BookmanITC Lt BT"/>
      <family val="1"/>
    </font>
    <font>
      <sz val="11"/>
      <color rgb="FF000000"/>
      <name val="Century"/>
      <family val="1"/>
    </font>
    <font>
      <sz val="11"/>
      <color rgb="FF000000"/>
      <name val="Calibri"/>
      <family val="2"/>
    </font>
    <font>
      <b/>
      <sz val="26"/>
      <color rgb="FF000000"/>
      <name val="Calibri"/>
      <family val="2"/>
    </font>
    <font>
      <sz val="16"/>
      <color theme="0"/>
      <name val="BookmanITC Lt BT"/>
      <family val="1"/>
    </font>
    <font>
      <sz val="14"/>
      <color theme="0"/>
      <name val="BookmanITC Lt BT"/>
      <family val="1"/>
    </font>
    <font>
      <b/>
      <sz val="26"/>
      <color rgb="FFFFFF00"/>
      <name val="Century"/>
      <family val="1"/>
    </font>
    <font>
      <b/>
      <sz val="48"/>
      <color rgb="FFFFFF00"/>
      <name val="Century"/>
      <family val="1"/>
    </font>
    <font>
      <b/>
      <sz val="48"/>
      <color rgb="FFFFFF00"/>
      <name val="Calibri"/>
      <family val="2"/>
    </font>
    <font>
      <b/>
      <sz val="48"/>
      <color theme="0"/>
      <name val="Copperplate Gothic Bold"/>
      <family val="2"/>
    </font>
    <font>
      <u/>
      <sz val="5.5"/>
      <color theme="10"/>
      <name val="Arial"/>
      <family val="2"/>
    </font>
    <font>
      <b/>
      <sz val="20"/>
      <color rgb="FFFF0000"/>
      <name val="DevLys 010"/>
    </font>
    <font>
      <sz val="72"/>
      <color theme="0"/>
      <name val="Amelia BT"/>
      <family val="5"/>
    </font>
  </fonts>
  <fills count="14">
    <fill>
      <patternFill patternType="none"/>
    </fill>
    <fill>
      <patternFill patternType="gray125"/>
    </fill>
    <fill>
      <patternFill patternType="solid">
        <fgColor rgb="FFFF0000"/>
        <bgColor indexed="64"/>
      </patternFill>
    </fill>
    <fill>
      <patternFill patternType="solid">
        <fgColor rgb="FFF2F2F2"/>
        <bgColor indexed="64"/>
      </patternFill>
    </fill>
    <fill>
      <patternFill patternType="solid">
        <fgColor rgb="FFF2DCDB"/>
        <bgColor indexed="64"/>
      </patternFill>
    </fill>
    <fill>
      <patternFill patternType="solid">
        <fgColor rgb="FFFFFFFF"/>
        <bgColor indexed="64"/>
      </patternFill>
    </fill>
    <fill>
      <patternFill patternType="solid">
        <fgColor rgb="FFD8D8D8"/>
        <bgColor indexed="64"/>
      </patternFill>
    </fill>
    <fill>
      <patternFill patternType="solid">
        <fgColor theme="1"/>
        <bgColor indexed="64"/>
      </patternFill>
    </fill>
    <fill>
      <patternFill patternType="solid">
        <fgColor rgb="FFFFFF00"/>
        <bgColor indexed="64"/>
      </patternFill>
    </fill>
    <fill>
      <patternFill patternType="solid">
        <fgColor theme="0"/>
        <bgColor indexed="64"/>
      </patternFill>
    </fill>
    <fill>
      <patternFill patternType="solid">
        <fgColor rgb="FF00B0F0"/>
        <bgColor indexed="64"/>
      </patternFill>
    </fill>
    <fill>
      <gradientFill type="path" left="0.5" right="0.5" top="0.5" bottom="0.5">
        <stop position="0">
          <color rgb="FF002060"/>
        </stop>
        <stop position="1">
          <color rgb="FFFF0000"/>
        </stop>
      </gradientFill>
    </fill>
    <fill>
      <gradientFill type="path" left="0.5" right="0.5" top="0.5" bottom="0.5">
        <stop position="0">
          <color rgb="FF002060"/>
        </stop>
        <stop position="1">
          <color rgb="FFC00000"/>
        </stop>
      </gradientFill>
    </fill>
    <fill>
      <gradientFill type="path" left="0.5" right="0.5" top="0.5" bottom="0.5">
        <stop position="0">
          <color rgb="FF002060"/>
        </stop>
        <stop position="1">
          <color theme="1"/>
        </stop>
      </gradientFill>
    </fill>
  </fills>
  <borders count="71">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diagonal/>
    </border>
    <border>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right style="thin">
        <color indexed="64"/>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hair">
        <color indexed="64"/>
      </bottom>
      <diagonal/>
    </border>
    <border>
      <left style="medium">
        <color indexed="64"/>
      </left>
      <right style="medium">
        <color indexed="64"/>
      </right>
      <top/>
      <bottom style="hair">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s>
  <cellStyleXfs count="2">
    <xf numFmtId="0" fontId="0" fillId="0" borderId="0">
      <alignment vertical="center"/>
    </xf>
    <xf numFmtId="0" fontId="51" fillId="0" borderId="0" applyNumberFormat="0" applyFill="0" applyBorder="0" applyAlignment="0" applyProtection="0">
      <alignment vertical="top"/>
      <protection locked="0"/>
    </xf>
  </cellStyleXfs>
  <cellXfs count="397">
    <xf numFmtId="0" fontId="0" fillId="0" borderId="0" xfId="0">
      <alignment vertical="center"/>
    </xf>
    <xf numFmtId="0" fontId="1" fillId="0" borderId="0" xfId="0" applyFont="1" applyAlignment="1" applyProtection="1">
      <protection hidden="1"/>
    </xf>
    <xf numFmtId="0" fontId="1" fillId="2" borderId="4" xfId="0" applyFont="1" applyFill="1" applyBorder="1" applyAlignment="1" applyProtection="1">
      <protection hidden="1"/>
    </xf>
    <xf numFmtId="9" fontId="4" fillId="4" borderId="23" xfId="0" applyNumberFormat="1" applyFont="1" applyFill="1" applyBorder="1" applyAlignment="1" applyProtection="1">
      <alignment horizontal="center" vertical="center"/>
      <protection locked="0" hidden="1"/>
    </xf>
    <xf numFmtId="0" fontId="8" fillId="0" borderId="0" xfId="0" applyFont="1" applyAlignment="1" applyProtection="1">
      <protection hidden="1"/>
    </xf>
    <xf numFmtId="0" fontId="8" fillId="0" borderId="0" xfId="0" applyFont="1" applyProtection="1">
      <alignment vertical="center"/>
      <protection hidden="1"/>
    </xf>
    <xf numFmtId="1" fontId="10" fillId="5" borderId="13" xfId="0" applyNumberFormat="1" applyFont="1" applyFill="1" applyBorder="1" applyAlignment="1" applyProtection="1">
      <alignment horizontal="center" vertical="center"/>
      <protection locked="0" hidden="1"/>
    </xf>
    <xf numFmtId="1" fontId="11" fillId="5" borderId="26" xfId="0" applyNumberFormat="1" applyFont="1" applyFill="1" applyBorder="1" applyAlignment="1" applyProtection="1">
      <alignment horizontal="center" vertical="center"/>
      <protection locked="0" hidden="1"/>
    </xf>
    <xf numFmtId="1" fontId="11" fillId="5" borderId="25" xfId="0" applyNumberFormat="1" applyFont="1" applyFill="1" applyBorder="1" applyAlignment="1" applyProtection="1">
      <alignment horizontal="center" vertical="center"/>
      <protection locked="0" hidden="1"/>
    </xf>
    <xf numFmtId="1" fontId="11" fillId="5" borderId="25" xfId="0" applyNumberFormat="1" applyFont="1" applyFill="1" applyBorder="1" applyAlignment="1" applyProtection="1">
      <alignment horizontal="center" vertical="center"/>
      <protection locked="0"/>
    </xf>
    <xf numFmtId="165" fontId="11" fillId="5" borderId="25" xfId="0" applyNumberFormat="1" applyFont="1" applyFill="1" applyBorder="1" applyAlignment="1" applyProtection="1">
      <alignment horizontal="center" vertical="center"/>
      <protection locked="0"/>
    </xf>
    <xf numFmtId="0" fontId="8" fillId="2" borderId="0" xfId="0" applyFont="1" applyFill="1" applyBorder="1" applyAlignment="1" applyProtection="1">
      <protection hidden="1"/>
    </xf>
    <xf numFmtId="1" fontId="10" fillId="5" borderId="29" xfId="0" applyNumberFormat="1" applyFont="1" applyFill="1" applyBorder="1" applyAlignment="1" applyProtection="1">
      <alignment horizontal="center" vertical="center"/>
      <protection locked="0" hidden="1"/>
    </xf>
    <xf numFmtId="1" fontId="11" fillId="5" borderId="32" xfId="0" applyNumberFormat="1" applyFont="1" applyFill="1" applyBorder="1" applyAlignment="1" applyProtection="1">
      <alignment horizontal="center" vertical="center"/>
      <protection locked="0" hidden="1"/>
    </xf>
    <xf numFmtId="1" fontId="11" fillId="5" borderId="33" xfId="0" applyNumberFormat="1" applyFont="1" applyFill="1" applyBorder="1" applyAlignment="1" applyProtection="1">
      <alignment horizontal="center" vertical="center"/>
      <protection locked="0" hidden="1"/>
    </xf>
    <xf numFmtId="1" fontId="11" fillId="5" borderId="32" xfId="0" applyNumberFormat="1" applyFont="1" applyFill="1" applyBorder="1" applyAlignment="1" applyProtection="1">
      <alignment horizontal="center" vertical="center"/>
      <protection locked="0"/>
    </xf>
    <xf numFmtId="165" fontId="11" fillId="5" borderId="33" xfId="0" applyNumberFormat="1" applyFont="1" applyFill="1" applyBorder="1" applyAlignment="1" applyProtection="1">
      <alignment horizontal="center" vertical="center"/>
      <protection locked="0"/>
    </xf>
    <xf numFmtId="1" fontId="10" fillId="5" borderId="36" xfId="0" applyNumberFormat="1" applyFont="1" applyFill="1" applyBorder="1" applyAlignment="1" applyProtection="1">
      <alignment horizontal="center" vertical="center"/>
      <protection locked="0" hidden="1"/>
    </xf>
    <xf numFmtId="1" fontId="11" fillId="5" borderId="38" xfId="0" applyNumberFormat="1" applyFont="1" applyFill="1" applyBorder="1" applyAlignment="1" applyProtection="1">
      <alignment horizontal="center" vertical="center"/>
      <protection locked="0" hidden="1"/>
    </xf>
    <xf numFmtId="1" fontId="11" fillId="5" borderId="16" xfId="0" applyNumberFormat="1" applyFont="1" applyFill="1" applyBorder="1" applyAlignment="1" applyProtection="1">
      <alignment horizontal="center" vertical="center"/>
      <protection locked="0" hidden="1"/>
    </xf>
    <xf numFmtId="1" fontId="11" fillId="5" borderId="38" xfId="0" applyNumberFormat="1" applyFont="1" applyFill="1" applyBorder="1" applyAlignment="1" applyProtection="1">
      <alignment horizontal="center" vertical="center"/>
      <protection locked="0"/>
    </xf>
    <xf numFmtId="165" fontId="11" fillId="5" borderId="34" xfId="0" applyNumberFormat="1" applyFont="1" applyFill="1" applyBorder="1" applyAlignment="1" applyProtection="1">
      <alignment horizontal="center" vertical="center"/>
      <protection locked="0"/>
    </xf>
    <xf numFmtId="0" fontId="12" fillId="2" borderId="0" xfId="0" applyFont="1" applyFill="1" applyBorder="1" applyAlignment="1" applyProtection="1">
      <alignment vertical="top" wrapText="1"/>
      <protection hidden="1"/>
    </xf>
    <xf numFmtId="1" fontId="4" fillId="6" borderId="42" xfId="0" applyNumberFormat="1" applyFont="1" applyFill="1" applyBorder="1" applyAlignment="1" applyProtection="1">
      <alignment horizontal="center" vertical="center" textRotation="90"/>
      <protection hidden="1"/>
    </xf>
    <xf numFmtId="165" fontId="4" fillId="6" borderId="47" xfId="0" applyNumberFormat="1" applyFont="1" applyFill="1" applyBorder="1" applyAlignment="1" applyProtection="1">
      <alignment horizontal="center" vertical="center" textRotation="90"/>
      <protection hidden="1"/>
    </xf>
    <xf numFmtId="0" fontId="13" fillId="2" borderId="4" xfId="0" applyFont="1" applyFill="1" applyBorder="1" applyAlignment="1" applyProtection="1">
      <alignment vertical="top" wrapText="1"/>
      <protection hidden="1"/>
    </xf>
    <xf numFmtId="0" fontId="5" fillId="0" borderId="39" xfId="0" applyFont="1" applyBorder="1" applyAlignment="1" applyProtection="1">
      <alignment horizontal="right" vertical="center"/>
      <protection hidden="1"/>
    </xf>
    <xf numFmtId="0" fontId="5" fillId="0" borderId="18" xfId="0" applyFont="1" applyBorder="1" applyAlignment="1" applyProtection="1">
      <alignment horizontal="right" vertical="center"/>
      <protection hidden="1"/>
    </xf>
    <xf numFmtId="0" fontId="5" fillId="0" borderId="31" xfId="0" applyFont="1" applyBorder="1" applyAlignment="1" applyProtection="1">
      <alignment horizontal="right" vertical="center"/>
      <protection hidden="1"/>
    </xf>
    <xf numFmtId="0" fontId="16" fillId="0" borderId="31" xfId="0" applyFont="1" applyBorder="1" applyAlignment="1" applyProtection="1">
      <alignment horizontal="center" vertical="center"/>
      <protection hidden="1"/>
    </xf>
    <xf numFmtId="49" fontId="4" fillId="6" borderId="2" xfId="0" applyNumberFormat="1" applyFont="1" applyFill="1" applyBorder="1" applyAlignment="1" applyProtection="1">
      <alignment horizontal="center" vertical="center"/>
      <protection hidden="1"/>
    </xf>
    <xf numFmtId="0" fontId="4" fillId="0" borderId="19" xfId="0" applyFont="1" applyBorder="1" applyAlignment="1" applyProtection="1">
      <alignment horizontal="center" vertical="center" textRotation="90"/>
      <protection hidden="1"/>
    </xf>
    <xf numFmtId="17" fontId="10" fillId="5" borderId="25" xfId="0" applyNumberFormat="1" applyFont="1" applyFill="1" applyBorder="1" applyAlignment="1" applyProtection="1">
      <alignment horizontal="center" vertical="center"/>
      <protection locked="0" hidden="1"/>
    </xf>
    <xf numFmtId="0" fontId="10" fillId="8" borderId="15" xfId="0" applyFont="1" applyFill="1" applyBorder="1" applyAlignment="1" applyProtection="1">
      <alignment horizontal="center" vertical="center"/>
      <protection locked="0" hidden="1"/>
    </xf>
    <xf numFmtId="1" fontId="11" fillId="5" borderId="14" xfId="0" applyNumberFormat="1" applyFont="1" applyFill="1" applyBorder="1" applyAlignment="1" applyProtection="1">
      <alignment horizontal="center" vertical="center"/>
      <protection locked="0" hidden="1"/>
    </xf>
    <xf numFmtId="1" fontId="10" fillId="5" borderId="15" xfId="0" applyNumberFormat="1" applyFont="1" applyFill="1" applyBorder="1" applyAlignment="1" applyProtection="1">
      <alignment horizontal="center" vertical="center"/>
      <protection locked="0" hidden="1"/>
    </xf>
    <xf numFmtId="1" fontId="10" fillId="5" borderId="12" xfId="0" applyNumberFormat="1" applyFont="1" applyFill="1" applyBorder="1" applyAlignment="1" applyProtection="1">
      <alignment horizontal="center" vertical="center"/>
      <protection locked="0" hidden="1"/>
    </xf>
    <xf numFmtId="17" fontId="10" fillId="5" borderId="27" xfId="0" applyNumberFormat="1" applyFont="1" applyFill="1" applyBorder="1" applyAlignment="1" applyProtection="1">
      <alignment horizontal="center" vertical="center"/>
      <protection locked="0" hidden="1"/>
    </xf>
    <xf numFmtId="1" fontId="10" fillId="5" borderId="28" xfId="0" applyNumberFormat="1" applyFont="1" applyFill="1" applyBorder="1" applyAlignment="1" applyProtection="1">
      <alignment horizontal="center" vertical="center"/>
      <protection locked="0" hidden="1"/>
    </xf>
    <xf numFmtId="1" fontId="11" fillId="5" borderId="30" xfId="0" applyNumberFormat="1" applyFont="1" applyFill="1" applyBorder="1" applyAlignment="1" applyProtection="1">
      <alignment horizontal="center" vertical="center"/>
      <protection locked="0" hidden="1"/>
    </xf>
    <xf numFmtId="1" fontId="10" fillId="5" borderId="31" xfId="0" applyNumberFormat="1" applyFont="1" applyFill="1" applyBorder="1" applyAlignment="1" applyProtection="1">
      <alignment horizontal="center" vertical="center"/>
      <protection locked="0" hidden="1"/>
    </xf>
    <xf numFmtId="17" fontId="10" fillId="5" borderId="33" xfId="0" applyNumberFormat="1" applyFont="1" applyFill="1" applyBorder="1" applyAlignment="1" applyProtection="1">
      <alignment horizontal="center" vertical="center"/>
      <protection locked="0" hidden="1"/>
    </xf>
    <xf numFmtId="1" fontId="10" fillId="5" borderId="35" xfId="0" applyNumberFormat="1" applyFont="1" applyFill="1" applyBorder="1" applyAlignment="1" applyProtection="1">
      <alignment horizontal="center" vertical="center"/>
      <protection locked="0" hidden="1"/>
    </xf>
    <xf numFmtId="1" fontId="11" fillId="5" borderId="20" xfId="0" applyNumberFormat="1" applyFont="1" applyFill="1" applyBorder="1" applyAlignment="1" applyProtection="1">
      <alignment horizontal="center" vertical="center"/>
      <protection locked="0" hidden="1"/>
    </xf>
    <xf numFmtId="1" fontId="10" fillId="5" borderId="37" xfId="0" applyNumberFormat="1" applyFont="1" applyFill="1" applyBorder="1" applyAlignment="1" applyProtection="1">
      <alignment horizontal="center" vertical="center"/>
      <protection locked="0" hidden="1"/>
    </xf>
    <xf numFmtId="1" fontId="10" fillId="5" borderId="18" xfId="0" applyNumberFormat="1" applyFont="1" applyFill="1" applyBorder="1" applyAlignment="1" applyProtection="1">
      <alignment horizontal="center" vertical="center"/>
      <protection locked="0" hidden="1"/>
    </xf>
    <xf numFmtId="1" fontId="10" fillId="5" borderId="19" xfId="0" applyNumberFormat="1" applyFont="1" applyFill="1" applyBorder="1" applyAlignment="1" applyProtection="1">
      <alignment horizontal="center" vertical="center"/>
      <protection locked="0" hidden="1"/>
    </xf>
    <xf numFmtId="1" fontId="11" fillId="5" borderId="34" xfId="0" applyNumberFormat="1" applyFont="1" applyFill="1" applyBorder="1" applyAlignment="1" applyProtection="1">
      <alignment horizontal="center" vertical="center"/>
      <protection locked="0" hidden="1"/>
    </xf>
    <xf numFmtId="49" fontId="4" fillId="6" borderId="2" xfId="0" applyNumberFormat="1" applyFont="1" applyFill="1" applyBorder="1" applyAlignment="1" applyProtection="1">
      <alignment horizontal="center" vertical="center"/>
      <protection locked="0" hidden="1"/>
    </xf>
    <xf numFmtId="1" fontId="25" fillId="6" borderId="42" xfId="0" applyNumberFormat="1" applyFont="1" applyFill="1" applyBorder="1" applyAlignment="1" applyProtection="1">
      <alignment horizontal="center" vertical="center" textRotation="90"/>
      <protection locked="0" hidden="1"/>
    </xf>
    <xf numFmtId="1" fontId="25" fillId="6" borderId="43" xfId="0" applyNumberFormat="1" applyFont="1" applyFill="1" applyBorder="1" applyAlignment="1" applyProtection="1">
      <alignment horizontal="center" vertical="center" textRotation="90"/>
      <protection locked="0" hidden="1"/>
    </xf>
    <xf numFmtId="1" fontId="20" fillId="6" borderId="44" xfId="0" applyNumberFormat="1" applyFont="1" applyFill="1" applyBorder="1" applyAlignment="1" applyProtection="1">
      <alignment horizontal="center" vertical="center" textRotation="90"/>
      <protection locked="0" hidden="1"/>
    </xf>
    <xf numFmtId="1" fontId="20" fillId="6" borderId="45" xfId="0" applyNumberFormat="1" applyFont="1" applyFill="1" applyBorder="1" applyAlignment="1" applyProtection="1">
      <alignment horizontal="center" vertical="center" textRotation="90"/>
      <protection locked="0" hidden="1"/>
    </xf>
    <xf numFmtId="1" fontId="20" fillId="6" borderId="46" xfId="0" applyNumberFormat="1" applyFont="1" applyFill="1" applyBorder="1" applyAlignment="1" applyProtection="1">
      <alignment horizontal="center" vertical="center" textRotation="90"/>
      <protection locked="0" hidden="1"/>
    </xf>
    <xf numFmtId="1" fontId="20" fillId="6" borderId="42" xfId="0" applyNumberFormat="1" applyFont="1" applyFill="1" applyBorder="1" applyAlignment="1" applyProtection="1">
      <alignment horizontal="center" vertical="center" textRotation="90"/>
      <protection locked="0" hidden="1"/>
    </xf>
    <xf numFmtId="17" fontId="31" fillId="5" borderId="25" xfId="0" applyNumberFormat="1" applyFont="1" applyFill="1" applyBorder="1" applyAlignment="1" applyProtection="1">
      <alignment horizontal="center" vertical="center"/>
      <protection locked="0" hidden="1"/>
    </xf>
    <xf numFmtId="0" fontId="31" fillId="8" borderId="12" xfId="0" applyFont="1" applyFill="1" applyBorder="1" applyAlignment="1" applyProtection="1">
      <alignment horizontal="center" vertical="center"/>
      <protection locked="0" hidden="1"/>
    </xf>
    <xf numFmtId="1" fontId="31" fillId="5" borderId="13" xfId="0" applyNumberFormat="1" applyFont="1" applyFill="1" applyBorder="1" applyAlignment="1" applyProtection="1">
      <alignment horizontal="center" vertical="center"/>
      <protection locked="0" hidden="1"/>
    </xf>
    <xf numFmtId="1" fontId="32" fillId="5" borderId="14" xfId="0" applyNumberFormat="1" applyFont="1" applyFill="1" applyBorder="1" applyAlignment="1" applyProtection="1">
      <alignment horizontal="center" vertical="center"/>
      <protection locked="0" hidden="1"/>
    </xf>
    <xf numFmtId="1" fontId="31" fillId="5" borderId="12" xfId="0" applyNumberFormat="1" applyFont="1" applyFill="1" applyBorder="1" applyAlignment="1" applyProtection="1">
      <alignment horizontal="center" vertical="center"/>
      <protection locked="0" hidden="1"/>
    </xf>
    <xf numFmtId="1" fontId="32" fillId="5" borderId="25" xfId="0" applyNumberFormat="1" applyFont="1" applyFill="1" applyBorder="1" applyAlignment="1" applyProtection="1">
      <alignment horizontal="center" vertical="center"/>
      <protection locked="0" hidden="1"/>
    </xf>
    <xf numFmtId="1" fontId="32" fillId="5" borderId="25" xfId="0" applyNumberFormat="1" applyFont="1" applyFill="1" applyBorder="1" applyAlignment="1" applyProtection="1">
      <alignment horizontal="center" vertical="center"/>
      <protection locked="0"/>
    </xf>
    <xf numFmtId="165" fontId="32" fillId="5" borderId="26" xfId="0" applyNumberFormat="1" applyFont="1" applyFill="1" applyBorder="1" applyAlignment="1" applyProtection="1">
      <alignment horizontal="center" vertical="center"/>
      <protection locked="0"/>
    </xf>
    <xf numFmtId="17" fontId="31" fillId="5" borderId="27" xfId="0" applyNumberFormat="1" applyFont="1" applyFill="1" applyBorder="1" applyAlignment="1" applyProtection="1">
      <alignment horizontal="center" vertical="center"/>
      <protection locked="0" hidden="1"/>
    </xf>
    <xf numFmtId="1" fontId="31" fillId="5" borderId="31" xfId="0" applyNumberFormat="1" applyFont="1" applyFill="1" applyBorder="1" applyAlignment="1" applyProtection="1">
      <alignment horizontal="center" vertical="center"/>
      <protection locked="0" hidden="1"/>
    </xf>
    <xf numFmtId="1" fontId="31" fillId="5" borderId="29" xfId="0" applyNumberFormat="1" applyFont="1" applyFill="1" applyBorder="1" applyAlignment="1" applyProtection="1">
      <alignment horizontal="center" vertical="center"/>
      <protection locked="0" hidden="1"/>
    </xf>
    <xf numFmtId="1" fontId="32" fillId="5" borderId="30" xfId="0" applyNumberFormat="1" applyFont="1" applyFill="1" applyBorder="1" applyAlignment="1" applyProtection="1">
      <alignment horizontal="center" vertical="center"/>
      <protection locked="0" hidden="1"/>
    </xf>
    <xf numFmtId="1" fontId="32" fillId="5" borderId="33" xfId="0" applyNumberFormat="1" applyFont="1" applyFill="1" applyBorder="1" applyAlignment="1" applyProtection="1">
      <alignment horizontal="center" vertical="center"/>
      <protection locked="0" hidden="1"/>
    </xf>
    <xf numFmtId="1" fontId="32" fillId="5" borderId="33" xfId="0" applyNumberFormat="1" applyFont="1" applyFill="1" applyBorder="1" applyAlignment="1" applyProtection="1">
      <alignment horizontal="center" vertical="center"/>
      <protection locked="0"/>
    </xf>
    <xf numFmtId="165" fontId="32" fillId="5" borderId="32" xfId="0" applyNumberFormat="1" applyFont="1" applyFill="1" applyBorder="1" applyAlignment="1" applyProtection="1">
      <alignment horizontal="center" vertical="center"/>
      <protection locked="0"/>
    </xf>
    <xf numFmtId="17" fontId="31" fillId="5" borderId="33" xfId="0" applyNumberFormat="1" applyFont="1" applyFill="1" applyBorder="1" applyAlignment="1" applyProtection="1">
      <alignment horizontal="center" vertical="center"/>
      <protection locked="0" hidden="1"/>
    </xf>
    <xf numFmtId="1" fontId="31" fillId="5" borderId="39" xfId="0" applyNumberFormat="1" applyFont="1" applyFill="1" applyBorder="1" applyAlignment="1" applyProtection="1">
      <alignment horizontal="center" vertical="center"/>
      <protection locked="0" hidden="1"/>
    </xf>
    <xf numFmtId="1" fontId="31" fillId="5" borderId="53" xfId="0" applyNumberFormat="1" applyFont="1" applyFill="1" applyBorder="1" applyAlignment="1" applyProtection="1">
      <alignment horizontal="center" vertical="center"/>
      <protection locked="0" hidden="1"/>
    </xf>
    <xf numFmtId="1" fontId="32" fillId="5" borderId="61" xfId="0" applyNumberFormat="1" applyFont="1" applyFill="1" applyBorder="1" applyAlignment="1" applyProtection="1">
      <alignment horizontal="center" vertical="center"/>
      <protection locked="0" hidden="1"/>
    </xf>
    <xf numFmtId="1" fontId="32" fillId="5" borderId="27" xfId="0" applyNumberFormat="1" applyFont="1" applyFill="1" applyBorder="1" applyAlignment="1" applyProtection="1">
      <alignment horizontal="center" vertical="center"/>
      <protection locked="0" hidden="1"/>
    </xf>
    <xf numFmtId="1" fontId="32" fillId="5" borderId="27" xfId="0" applyNumberFormat="1" applyFont="1" applyFill="1" applyBorder="1" applyAlignment="1" applyProtection="1">
      <alignment horizontal="center" vertical="center"/>
      <protection locked="0"/>
    </xf>
    <xf numFmtId="165" fontId="32" fillId="5" borderId="59" xfId="0" applyNumberFormat="1" applyFont="1" applyFill="1" applyBorder="1" applyAlignment="1" applyProtection="1">
      <alignment horizontal="center" vertical="center"/>
      <protection locked="0"/>
    </xf>
    <xf numFmtId="0" fontId="33" fillId="5" borderId="5" xfId="0" applyFont="1" applyFill="1" applyBorder="1" applyAlignment="1" applyProtection="1">
      <alignment horizontal="right" vertical="center"/>
      <protection locked="0"/>
    </xf>
    <xf numFmtId="0" fontId="34" fillId="5" borderId="21" xfId="0" applyFont="1" applyFill="1" applyBorder="1" applyAlignment="1" applyProtection="1">
      <alignment horizontal="center" vertical="center" wrapText="1"/>
      <protection locked="0"/>
    </xf>
    <xf numFmtId="17" fontId="35" fillId="5" borderId="21" xfId="0" applyNumberFormat="1" applyFont="1" applyFill="1" applyBorder="1" applyAlignment="1" applyProtection="1">
      <alignment horizontal="center" vertical="center"/>
      <protection locked="0"/>
    </xf>
    <xf numFmtId="1" fontId="35" fillId="5" borderId="41" xfId="0" applyNumberFormat="1" applyFont="1" applyFill="1" applyBorder="1" applyAlignment="1" applyProtection="1">
      <alignment horizontal="center" vertical="center"/>
      <protection locked="0" hidden="1"/>
    </xf>
    <xf numFmtId="1" fontId="35" fillId="5" borderId="40" xfId="0" applyNumberFormat="1" applyFont="1" applyFill="1" applyBorder="1" applyAlignment="1" applyProtection="1">
      <alignment horizontal="center" vertical="center"/>
      <protection locked="0" hidden="1"/>
    </xf>
    <xf numFmtId="1" fontId="36" fillId="5" borderId="61" xfId="0" applyNumberFormat="1" applyFont="1" applyFill="1" applyBorder="1" applyAlignment="1" applyProtection="1">
      <alignment horizontal="center" vertical="center"/>
      <protection locked="0" hidden="1"/>
    </xf>
    <xf numFmtId="1" fontId="35" fillId="5" borderId="22" xfId="0" applyNumberFormat="1" applyFont="1" applyFill="1" applyBorder="1" applyAlignment="1" applyProtection="1">
      <alignment horizontal="center" vertical="center"/>
      <protection locked="0" hidden="1"/>
    </xf>
    <xf numFmtId="1" fontId="35" fillId="5" borderId="23" xfId="0" applyNumberFormat="1" applyFont="1" applyFill="1" applyBorder="1" applyAlignment="1" applyProtection="1">
      <alignment horizontal="center" vertical="center"/>
      <protection locked="0" hidden="1"/>
    </xf>
    <xf numFmtId="1" fontId="36" fillId="5" borderId="24" xfId="0" applyNumberFormat="1" applyFont="1" applyFill="1" applyBorder="1" applyAlignment="1" applyProtection="1">
      <alignment horizontal="center" vertical="center"/>
      <protection locked="0" hidden="1"/>
    </xf>
    <xf numFmtId="1" fontId="36" fillId="5" borderId="21" xfId="0" applyNumberFormat="1" applyFont="1" applyFill="1" applyBorder="1" applyAlignment="1" applyProtection="1">
      <alignment horizontal="center" vertical="center"/>
      <protection locked="0" hidden="1"/>
    </xf>
    <xf numFmtId="1" fontId="36" fillId="5" borderId="21" xfId="0" applyNumberFormat="1" applyFont="1" applyFill="1" applyBorder="1" applyAlignment="1" applyProtection="1">
      <alignment horizontal="center" vertical="center"/>
      <protection locked="0"/>
    </xf>
    <xf numFmtId="165" fontId="36" fillId="5" borderId="17" xfId="0" applyNumberFormat="1" applyFont="1" applyFill="1" applyBorder="1" applyAlignment="1" applyProtection="1">
      <alignment horizontal="center" vertical="center"/>
      <protection locked="0"/>
    </xf>
    <xf numFmtId="49" fontId="38" fillId="6" borderId="2" xfId="0" applyNumberFormat="1" applyFont="1" applyFill="1" applyBorder="1" applyAlignment="1" applyProtection="1">
      <alignment horizontal="center" vertical="center"/>
      <protection hidden="1"/>
    </xf>
    <xf numFmtId="49" fontId="38" fillId="6" borderId="2" xfId="0" applyNumberFormat="1" applyFont="1" applyFill="1" applyBorder="1" applyAlignment="1" applyProtection="1">
      <alignment horizontal="center" vertical="center"/>
      <protection locked="0" hidden="1"/>
    </xf>
    <xf numFmtId="1" fontId="39" fillId="6" borderId="42" xfId="0" applyNumberFormat="1" applyFont="1" applyFill="1" applyBorder="1" applyAlignment="1" applyProtection="1">
      <alignment horizontal="center" vertical="center" textRotation="90"/>
      <protection locked="0" hidden="1"/>
    </xf>
    <xf numFmtId="1" fontId="39" fillId="6" borderId="43" xfId="0" applyNumberFormat="1" applyFont="1" applyFill="1" applyBorder="1" applyAlignment="1" applyProtection="1">
      <alignment horizontal="center" vertical="center" textRotation="90"/>
      <protection locked="0" hidden="1"/>
    </xf>
    <xf numFmtId="1" fontId="37" fillId="6" borderId="44" xfId="0" applyNumberFormat="1" applyFont="1" applyFill="1" applyBorder="1" applyAlignment="1" applyProtection="1">
      <alignment horizontal="center" vertical="center" textRotation="90"/>
      <protection locked="0" hidden="1"/>
    </xf>
    <xf numFmtId="1" fontId="37" fillId="6" borderId="45" xfId="0" applyNumberFormat="1" applyFont="1" applyFill="1" applyBorder="1" applyAlignment="1" applyProtection="1">
      <alignment horizontal="center" vertical="center" textRotation="90"/>
      <protection locked="0" hidden="1"/>
    </xf>
    <xf numFmtId="1" fontId="37" fillId="6" borderId="46" xfId="0" applyNumberFormat="1" applyFont="1" applyFill="1" applyBorder="1" applyAlignment="1" applyProtection="1">
      <alignment horizontal="center" vertical="center" textRotation="90"/>
      <protection locked="0" hidden="1"/>
    </xf>
    <xf numFmtId="1" fontId="37" fillId="6" borderId="42" xfId="0" applyNumberFormat="1" applyFont="1" applyFill="1" applyBorder="1" applyAlignment="1" applyProtection="1">
      <alignment horizontal="center" vertical="center" textRotation="90"/>
      <protection locked="0" hidden="1"/>
    </xf>
    <xf numFmtId="1" fontId="38" fillId="6" borderId="42" xfId="0" applyNumberFormat="1" applyFont="1" applyFill="1" applyBorder="1" applyAlignment="1" applyProtection="1">
      <alignment horizontal="center" vertical="center" textRotation="90"/>
      <protection hidden="1"/>
    </xf>
    <xf numFmtId="165" fontId="38" fillId="6" borderId="47" xfId="0" applyNumberFormat="1" applyFont="1" applyFill="1" applyBorder="1" applyAlignment="1" applyProtection="1">
      <alignment horizontal="center" vertical="center" textRotation="90"/>
      <protection hidden="1"/>
    </xf>
    <xf numFmtId="0" fontId="42" fillId="0" borderId="0" xfId="0" applyFont="1" applyBorder="1" applyAlignment="1" applyProtection="1">
      <alignment horizontal="center" vertical="center"/>
      <protection hidden="1"/>
    </xf>
    <xf numFmtId="0" fontId="43" fillId="0" borderId="0" xfId="0" applyFont="1" applyBorder="1" applyAlignment="1" applyProtection="1">
      <protection hidden="1"/>
    </xf>
    <xf numFmtId="0" fontId="43" fillId="0" borderId="0" xfId="0" applyFont="1" applyAlignment="1" applyProtection="1">
      <protection hidden="1"/>
    </xf>
    <xf numFmtId="0" fontId="44" fillId="8" borderId="4" xfId="0" applyFont="1" applyFill="1" applyBorder="1" applyAlignment="1" applyProtection="1">
      <protection hidden="1"/>
    </xf>
    <xf numFmtId="0" fontId="44" fillId="8" borderId="9" xfId="0" applyFont="1" applyFill="1" applyBorder="1" applyAlignment="1" applyProtection="1">
      <protection hidden="1"/>
    </xf>
    <xf numFmtId="0" fontId="41" fillId="7" borderId="0" xfId="0" applyFont="1" applyFill="1" applyAlignment="1" applyProtection="1">
      <alignment horizontal="center" vertical="center" wrapText="1"/>
      <protection hidden="1"/>
    </xf>
    <xf numFmtId="0" fontId="0" fillId="0" borderId="0" xfId="0" applyProtection="1">
      <alignment vertical="center"/>
      <protection hidden="1"/>
    </xf>
    <xf numFmtId="0" fontId="40" fillId="7" borderId="0" xfId="0" applyFont="1" applyFill="1" applyBorder="1" applyAlignment="1" applyProtection="1">
      <alignment vertical="center"/>
      <protection hidden="1"/>
    </xf>
    <xf numFmtId="1" fontId="24" fillId="6" borderId="42" xfId="0" applyNumberFormat="1" applyFont="1" applyFill="1" applyBorder="1" applyAlignment="1" applyProtection="1">
      <alignment horizontal="center" vertical="center" textRotation="90"/>
      <protection locked="0" hidden="1"/>
    </xf>
    <xf numFmtId="1" fontId="24" fillId="6" borderId="43" xfId="0" applyNumberFormat="1" applyFont="1" applyFill="1" applyBorder="1" applyAlignment="1" applyProtection="1">
      <alignment horizontal="center" vertical="center" textRotation="90"/>
      <protection locked="0" hidden="1"/>
    </xf>
    <xf numFmtId="1" fontId="24" fillId="6" borderId="45" xfId="0" applyNumberFormat="1" applyFont="1" applyFill="1" applyBorder="1" applyAlignment="1" applyProtection="1">
      <alignment horizontal="center" vertical="center" textRotation="90"/>
      <protection locked="0" hidden="1"/>
    </xf>
    <xf numFmtId="1" fontId="24" fillId="6" borderId="46" xfId="0" applyNumberFormat="1" applyFont="1" applyFill="1" applyBorder="1" applyAlignment="1" applyProtection="1">
      <alignment horizontal="center" vertical="center" textRotation="90"/>
      <protection locked="0" hidden="1"/>
    </xf>
    <xf numFmtId="0" fontId="1" fillId="2" borderId="0" xfId="0" applyFont="1" applyFill="1" applyBorder="1" applyAlignment="1" applyProtection="1">
      <alignment horizontal="center"/>
      <protection hidden="1"/>
    </xf>
    <xf numFmtId="0" fontId="1" fillId="2" borderId="0" xfId="0" applyFont="1" applyFill="1" applyBorder="1" applyAlignment="1" applyProtection="1">
      <alignment horizontal="center"/>
      <protection hidden="1"/>
    </xf>
    <xf numFmtId="0" fontId="1" fillId="2" borderId="0" xfId="0" applyFont="1" applyFill="1" applyBorder="1" applyAlignment="1" applyProtection="1">
      <protection hidden="1"/>
    </xf>
    <xf numFmtId="0" fontId="13" fillId="2" borderId="0" xfId="0" applyFont="1" applyFill="1" applyBorder="1" applyAlignment="1" applyProtection="1">
      <alignment vertical="top" wrapText="1"/>
      <protection hidden="1"/>
    </xf>
    <xf numFmtId="0" fontId="4" fillId="0" borderId="53" xfId="0" applyFont="1" applyBorder="1" applyAlignment="1" applyProtection="1">
      <alignment horizontal="center" vertical="center" textRotation="90"/>
      <protection hidden="1"/>
    </xf>
    <xf numFmtId="0" fontId="9" fillId="5" borderId="53" xfId="0" applyFont="1" applyFill="1" applyBorder="1" applyAlignment="1" applyProtection="1">
      <alignment horizontal="center" vertical="center"/>
      <protection locked="0"/>
    </xf>
    <xf numFmtId="1" fontId="10" fillId="5" borderId="53" xfId="0" applyNumberFormat="1" applyFont="1" applyFill="1" applyBorder="1" applyAlignment="1" applyProtection="1">
      <alignment horizontal="center" vertical="center"/>
      <protection locked="0" hidden="1"/>
    </xf>
    <xf numFmtId="1" fontId="11" fillId="5" borderId="53" xfId="0" applyNumberFormat="1" applyFont="1" applyFill="1" applyBorder="1" applyAlignment="1" applyProtection="1">
      <alignment horizontal="center" vertical="center"/>
      <protection locked="0" hidden="1"/>
    </xf>
    <xf numFmtId="1" fontId="11" fillId="5" borderId="53" xfId="0" applyNumberFormat="1" applyFont="1" applyFill="1" applyBorder="1" applyAlignment="1" applyProtection="1">
      <alignment horizontal="center" vertical="center"/>
      <protection locked="0"/>
    </xf>
    <xf numFmtId="1" fontId="11" fillId="5" borderId="53" xfId="0" applyNumberFormat="1" applyFont="1" applyFill="1" applyBorder="1" applyAlignment="1" applyProtection="1">
      <alignment horizontal="center" vertical="center" wrapText="1"/>
      <protection locked="0"/>
    </xf>
    <xf numFmtId="0" fontId="18" fillId="5" borderId="53" xfId="0" applyFont="1" applyFill="1" applyBorder="1" applyAlignment="1" applyProtection="1">
      <alignment horizontal="center" vertical="center"/>
      <protection locked="0"/>
    </xf>
    <xf numFmtId="0" fontId="9" fillId="5" borderId="29" xfId="0" applyFont="1" applyFill="1" applyBorder="1" applyAlignment="1" applyProtection="1">
      <alignment horizontal="center" vertical="center"/>
      <protection locked="0"/>
    </xf>
    <xf numFmtId="1" fontId="11" fillId="5" borderId="29" xfId="0" applyNumberFormat="1" applyFont="1" applyFill="1" applyBorder="1" applyAlignment="1" applyProtection="1">
      <alignment horizontal="center" vertical="center"/>
      <protection locked="0" hidden="1"/>
    </xf>
    <xf numFmtId="1" fontId="11" fillId="5" borderId="29" xfId="0" applyNumberFormat="1" applyFont="1" applyFill="1" applyBorder="1" applyAlignment="1" applyProtection="1">
      <alignment horizontal="center" vertical="center"/>
      <protection locked="0"/>
    </xf>
    <xf numFmtId="9" fontId="4" fillId="4" borderId="64" xfId="0" applyNumberFormat="1" applyFont="1" applyFill="1" applyBorder="1" applyAlignment="1" applyProtection="1">
      <alignment horizontal="center" vertical="center"/>
      <protection locked="0"/>
    </xf>
    <xf numFmtId="1" fontId="11" fillId="5" borderId="29" xfId="0" applyNumberFormat="1" applyFont="1" applyFill="1" applyBorder="1" applyAlignment="1" applyProtection="1">
      <alignment horizontal="center" vertical="center" wrapText="1"/>
      <protection locked="0"/>
    </xf>
    <xf numFmtId="17" fontId="10" fillId="5" borderId="55" xfId="0" applyNumberFormat="1" applyFont="1" applyFill="1" applyBorder="1" applyAlignment="1" applyProtection="1">
      <alignment horizontal="center" vertical="center"/>
      <protection locked="0"/>
    </xf>
    <xf numFmtId="17" fontId="10" fillId="5" borderId="56" xfId="0" applyNumberFormat="1" applyFont="1" applyFill="1" applyBorder="1" applyAlignment="1" applyProtection="1">
      <alignment horizontal="center" vertical="center"/>
      <protection locked="0"/>
    </xf>
    <xf numFmtId="1" fontId="11" fillId="5" borderId="28" xfId="0" applyNumberFormat="1" applyFont="1" applyFill="1" applyBorder="1" applyAlignment="1" applyProtection="1">
      <alignment horizontal="center" vertical="center"/>
      <protection locked="0" hidden="1"/>
    </xf>
    <xf numFmtId="1" fontId="11" fillId="5" borderId="58" xfId="0" applyNumberFormat="1" applyFont="1" applyFill="1" applyBorder="1" applyAlignment="1" applyProtection="1">
      <alignment horizontal="center" vertical="center"/>
      <protection locked="0" hidden="1"/>
    </xf>
    <xf numFmtId="0" fontId="10" fillId="0" borderId="31" xfId="0" applyFont="1" applyBorder="1" applyAlignment="1" applyProtection="1">
      <alignment horizontal="center" vertical="center"/>
      <protection locked="0" hidden="1"/>
    </xf>
    <xf numFmtId="0" fontId="10" fillId="0" borderId="39" xfId="0" applyFont="1" applyBorder="1" applyAlignment="1" applyProtection="1">
      <alignment horizontal="center" vertical="center"/>
      <protection locked="0" hidden="1"/>
    </xf>
    <xf numFmtId="1" fontId="11" fillId="5" borderId="61" xfId="0" applyNumberFormat="1" applyFont="1" applyFill="1" applyBorder="1" applyAlignment="1" applyProtection="1">
      <alignment horizontal="center" vertical="center"/>
      <protection locked="0" hidden="1"/>
    </xf>
    <xf numFmtId="1" fontId="10" fillId="5" borderId="39" xfId="0" applyNumberFormat="1" applyFont="1" applyFill="1" applyBorder="1" applyAlignment="1" applyProtection="1">
      <alignment horizontal="center" vertical="center"/>
      <protection locked="0" hidden="1"/>
    </xf>
    <xf numFmtId="1" fontId="11" fillId="5" borderId="19" xfId="0" applyNumberFormat="1" applyFont="1" applyFill="1" applyBorder="1" applyAlignment="1" applyProtection="1">
      <alignment horizontal="center" vertical="center"/>
      <protection locked="0" hidden="1"/>
    </xf>
    <xf numFmtId="0" fontId="9" fillId="5" borderId="19" xfId="0" applyFont="1" applyFill="1" applyBorder="1" applyAlignment="1" applyProtection="1">
      <alignment horizontal="center" vertical="center"/>
      <protection locked="0"/>
    </xf>
    <xf numFmtId="1" fontId="11" fillId="5" borderId="19" xfId="0" applyNumberFormat="1" applyFont="1" applyFill="1" applyBorder="1" applyAlignment="1" applyProtection="1">
      <alignment horizontal="center" vertical="center"/>
      <protection locked="0"/>
    </xf>
    <xf numFmtId="1" fontId="24" fillId="6" borderId="43" xfId="0" applyNumberFormat="1" applyFont="1" applyFill="1" applyBorder="1" applyAlignment="1" applyProtection="1">
      <alignment horizontal="center" vertical="center" textRotation="90"/>
      <protection hidden="1"/>
    </xf>
    <xf numFmtId="165" fontId="24" fillId="6" borderId="45" xfId="0" applyNumberFormat="1" applyFont="1" applyFill="1" applyBorder="1" applyAlignment="1" applyProtection="1">
      <alignment horizontal="center" vertical="center" textRotation="90"/>
      <protection hidden="1"/>
    </xf>
    <xf numFmtId="0" fontId="9" fillId="5" borderId="31" xfId="0" applyFont="1" applyFill="1" applyBorder="1" applyAlignment="1" applyProtection="1">
      <alignment horizontal="center" vertical="center"/>
      <protection locked="0"/>
    </xf>
    <xf numFmtId="0" fontId="9" fillId="5" borderId="39" xfId="0" applyFont="1" applyFill="1" applyBorder="1" applyAlignment="1" applyProtection="1">
      <alignment horizontal="center" vertical="center"/>
      <protection locked="0"/>
    </xf>
    <xf numFmtId="165" fontId="11" fillId="5" borderId="61" xfId="0" applyNumberFormat="1" applyFont="1" applyFill="1" applyBorder="1" applyAlignment="1" applyProtection="1">
      <alignment horizontal="center" vertical="center"/>
      <protection locked="0"/>
    </xf>
    <xf numFmtId="0" fontId="9" fillId="5" borderId="18" xfId="0" applyFont="1" applyFill="1" applyBorder="1" applyAlignment="1" applyProtection="1">
      <alignment horizontal="center" vertical="center"/>
      <protection locked="0"/>
    </xf>
    <xf numFmtId="165" fontId="11" fillId="5" borderId="20" xfId="0" applyNumberFormat="1" applyFont="1" applyFill="1" applyBorder="1" applyAlignment="1" applyProtection="1">
      <alignment horizontal="center" vertical="center"/>
      <protection locked="0"/>
    </xf>
    <xf numFmtId="17" fontId="10" fillId="5" borderId="51" xfId="0" applyNumberFormat="1" applyFont="1" applyFill="1" applyBorder="1" applyAlignment="1" applyProtection="1">
      <alignment horizontal="center" vertical="center"/>
      <protection locked="0"/>
    </xf>
    <xf numFmtId="1" fontId="11" fillId="5" borderId="35" xfId="0" applyNumberFormat="1" applyFont="1" applyFill="1" applyBorder="1" applyAlignment="1" applyProtection="1">
      <alignment horizontal="center" vertical="center"/>
      <protection locked="0" hidden="1"/>
    </xf>
    <xf numFmtId="0" fontId="10" fillId="0" borderId="18" xfId="0" applyFont="1" applyBorder="1" applyAlignment="1" applyProtection="1">
      <alignment horizontal="center" vertical="center"/>
      <protection locked="0" hidden="1"/>
    </xf>
    <xf numFmtId="14" fontId="11" fillId="5" borderId="30" xfId="0" applyNumberFormat="1" applyFont="1" applyFill="1" applyBorder="1" applyAlignment="1" applyProtection="1">
      <alignment horizontal="center" vertical="center"/>
      <protection locked="0"/>
    </xf>
    <xf numFmtId="14" fontId="11" fillId="5" borderId="61" xfId="0" applyNumberFormat="1" applyFont="1" applyFill="1" applyBorder="1" applyAlignment="1" applyProtection="1">
      <alignment horizontal="center" vertical="center"/>
      <protection locked="0"/>
    </xf>
    <xf numFmtId="0" fontId="40" fillId="10" borderId="0" xfId="0" applyFont="1" applyFill="1" applyBorder="1" applyAlignment="1" applyProtection="1">
      <alignment horizontal="center" vertical="center"/>
      <protection hidden="1"/>
    </xf>
    <xf numFmtId="0" fontId="42" fillId="10" borderId="0" xfId="0" applyFont="1" applyFill="1" applyBorder="1" applyAlignment="1" applyProtection="1">
      <alignment horizontal="center" vertical="center"/>
      <protection hidden="1"/>
    </xf>
    <xf numFmtId="0" fontId="50" fillId="11" borderId="0" xfId="0" applyFont="1" applyFill="1" applyBorder="1" applyAlignment="1" applyProtection="1">
      <alignment horizontal="center" vertical="center"/>
      <protection hidden="1"/>
    </xf>
    <xf numFmtId="0" fontId="47" fillId="12" borderId="0" xfId="0" applyFont="1" applyFill="1" applyBorder="1" applyAlignment="1" applyProtection="1">
      <alignment horizontal="center" vertical="center" wrapText="1"/>
      <protection hidden="1"/>
    </xf>
    <xf numFmtId="0" fontId="47" fillId="12" borderId="0" xfId="0" applyFont="1" applyFill="1" applyBorder="1" applyAlignment="1" applyProtection="1">
      <alignment horizontal="center" vertical="center"/>
      <protection hidden="1"/>
    </xf>
    <xf numFmtId="0" fontId="1" fillId="2" borderId="0" xfId="0" applyFont="1" applyFill="1" applyAlignment="1" applyProtection="1">
      <alignment horizontal="center"/>
      <protection hidden="1"/>
    </xf>
    <xf numFmtId="0" fontId="15" fillId="0" borderId="51" xfId="0" applyFont="1" applyBorder="1" applyAlignment="1" applyProtection="1">
      <alignment horizontal="center" vertical="center"/>
      <protection hidden="1"/>
    </xf>
    <xf numFmtId="0" fontId="15" fillId="0" borderId="52" xfId="0" applyFont="1" applyBorder="1" applyAlignment="1" applyProtection="1">
      <alignment horizontal="center" vertical="center"/>
      <protection hidden="1"/>
    </xf>
    <xf numFmtId="0" fontId="15" fillId="0" borderId="35" xfId="0" applyFont="1" applyBorder="1" applyAlignment="1" applyProtection="1">
      <alignment horizontal="center" vertical="center"/>
      <protection hidden="1"/>
    </xf>
    <xf numFmtId="0" fontId="15" fillId="0" borderId="54" xfId="0" applyFont="1" applyBorder="1" applyAlignment="1" applyProtection="1">
      <alignment horizontal="center" vertical="center"/>
      <protection hidden="1"/>
    </xf>
    <xf numFmtId="0" fontId="15" fillId="0" borderId="0" xfId="0" applyFont="1" applyBorder="1" applyAlignment="1" applyProtection="1">
      <alignment horizontal="center" vertical="center"/>
      <protection hidden="1"/>
    </xf>
    <xf numFmtId="0" fontId="15" fillId="0" borderId="37" xfId="0" applyFont="1" applyBorder="1" applyAlignment="1" applyProtection="1">
      <alignment horizontal="center" vertical="center"/>
      <protection hidden="1"/>
    </xf>
    <xf numFmtId="0" fontId="15" fillId="0" borderId="60" xfId="0" applyFont="1" applyBorder="1" applyAlignment="1" applyProtection="1">
      <alignment horizontal="center" vertical="center"/>
      <protection hidden="1"/>
    </xf>
    <xf numFmtId="0" fontId="15" fillId="0" borderId="6" xfId="0" applyFont="1" applyBorder="1" applyAlignment="1" applyProtection="1">
      <alignment horizontal="center" vertical="center"/>
      <protection hidden="1"/>
    </xf>
    <xf numFmtId="0" fontId="15" fillId="0" borderId="40" xfId="0" applyFont="1" applyBorder="1" applyAlignment="1" applyProtection="1">
      <alignment horizontal="center" vertical="center"/>
      <protection hidden="1"/>
    </xf>
    <xf numFmtId="0" fontId="5" fillId="0" borderId="56" xfId="0" applyFont="1" applyBorder="1" applyAlignment="1" applyProtection="1">
      <alignment horizontal="center" vertical="center"/>
      <protection hidden="1"/>
    </xf>
    <xf numFmtId="0" fontId="5" fillId="0" borderId="57" xfId="0" applyFont="1" applyBorder="1" applyAlignment="1" applyProtection="1">
      <alignment horizontal="center" vertical="center"/>
      <protection hidden="1"/>
    </xf>
    <xf numFmtId="0" fontId="5" fillId="0" borderId="58" xfId="0" applyFont="1" applyBorder="1" applyAlignment="1" applyProtection="1">
      <alignment horizontal="center" vertical="center"/>
      <protection hidden="1"/>
    </xf>
    <xf numFmtId="1" fontId="5" fillId="0" borderId="53" xfId="0" applyNumberFormat="1" applyFont="1" applyFill="1" applyBorder="1" applyAlignment="1" applyProtection="1">
      <alignment horizontal="center" vertical="center"/>
      <protection locked="0" hidden="1"/>
    </xf>
    <xf numFmtId="0" fontId="5" fillId="0" borderId="53" xfId="0" applyFont="1" applyFill="1" applyBorder="1" applyAlignment="1" applyProtection="1">
      <alignment horizontal="center" vertical="center"/>
      <protection locked="0" hidden="1"/>
    </xf>
    <xf numFmtId="0" fontId="5" fillId="0" borderId="53" xfId="0" applyFont="1" applyBorder="1" applyAlignment="1" applyProtection="1">
      <alignment horizontal="center" vertical="center"/>
      <protection hidden="1"/>
    </xf>
    <xf numFmtId="1" fontId="5" fillId="0" borderId="56" xfId="0" applyNumberFormat="1" applyFont="1" applyFill="1" applyBorder="1" applyAlignment="1" applyProtection="1">
      <alignment horizontal="center" vertical="center"/>
      <protection locked="0" hidden="1"/>
    </xf>
    <xf numFmtId="1" fontId="5" fillId="0" borderId="57" xfId="0" applyNumberFormat="1" applyFont="1" applyFill="1" applyBorder="1" applyAlignment="1" applyProtection="1">
      <alignment horizontal="center" vertical="center"/>
      <protection locked="0" hidden="1"/>
    </xf>
    <xf numFmtId="1" fontId="5" fillId="0" borderId="59" xfId="0" applyNumberFormat="1" applyFont="1" applyFill="1" applyBorder="1" applyAlignment="1" applyProtection="1">
      <alignment horizontal="center" vertical="center"/>
      <protection locked="0" hidden="1"/>
    </xf>
    <xf numFmtId="0" fontId="5" fillId="3" borderId="53" xfId="0" applyFont="1" applyFill="1" applyBorder="1" applyAlignment="1" applyProtection="1">
      <alignment horizontal="center" vertical="center"/>
      <protection hidden="1"/>
    </xf>
    <xf numFmtId="1" fontId="15" fillId="3" borderId="53" xfId="0" applyNumberFormat="1" applyFont="1" applyFill="1" applyBorder="1" applyAlignment="1" applyProtection="1">
      <alignment horizontal="center" vertical="center"/>
      <protection locked="0" hidden="1"/>
    </xf>
    <xf numFmtId="0" fontId="15" fillId="3" borderId="53" xfId="0" applyFont="1" applyFill="1" applyBorder="1" applyAlignment="1" applyProtection="1">
      <alignment horizontal="center" vertical="center"/>
      <protection locked="0" hidden="1"/>
    </xf>
    <xf numFmtId="0" fontId="1" fillId="2" borderId="17" xfId="0" applyFont="1" applyFill="1" applyBorder="1" applyAlignment="1" applyProtection="1">
      <alignment horizontal="center"/>
      <protection hidden="1"/>
    </xf>
    <xf numFmtId="0" fontId="2" fillId="2" borderId="1" xfId="0" applyFont="1" applyFill="1" applyBorder="1" applyAlignment="1" applyProtection="1">
      <alignment horizontal="center" vertical="center"/>
      <protection hidden="1"/>
    </xf>
    <xf numFmtId="0" fontId="2" fillId="2" borderId="2" xfId="0" applyFont="1" applyFill="1" applyBorder="1" applyAlignment="1" applyProtection="1">
      <alignment horizontal="center" vertical="center"/>
      <protection hidden="1"/>
    </xf>
    <xf numFmtId="0" fontId="2" fillId="2" borderId="3" xfId="0" applyFont="1" applyFill="1" applyBorder="1" applyAlignment="1" applyProtection="1">
      <alignment horizontal="center" vertical="center"/>
      <protection hidden="1"/>
    </xf>
    <xf numFmtId="0" fontId="1" fillId="2" borderId="4" xfId="0" applyFont="1" applyFill="1" applyBorder="1" applyAlignment="1" applyProtection="1">
      <alignment horizontal="center"/>
      <protection hidden="1"/>
    </xf>
    <xf numFmtId="0" fontId="21" fillId="5" borderId="9" xfId="0" applyFont="1" applyFill="1" applyBorder="1" applyAlignment="1" applyProtection="1">
      <alignment horizontal="center" vertical="center"/>
      <protection locked="0"/>
    </xf>
    <xf numFmtId="0" fontId="21" fillId="5" borderId="10" xfId="0" applyFont="1" applyFill="1" applyBorder="1" applyAlignment="1" applyProtection="1">
      <alignment horizontal="center" vertical="center"/>
      <protection locked="0"/>
    </xf>
    <xf numFmtId="0" fontId="21" fillId="5" borderId="11" xfId="0" applyFont="1" applyFill="1" applyBorder="1" applyAlignment="1" applyProtection="1">
      <alignment horizontal="center" vertical="center"/>
      <protection locked="0"/>
    </xf>
    <xf numFmtId="0" fontId="28" fillId="0" borderId="4" xfId="0" applyFont="1" applyBorder="1" applyAlignment="1" applyProtection="1">
      <alignment horizontal="center" vertical="center"/>
      <protection hidden="1"/>
    </xf>
    <xf numFmtId="0" fontId="28" fillId="0" borderId="0" xfId="0" applyFont="1" applyBorder="1" applyAlignment="1" applyProtection="1">
      <alignment horizontal="center" vertical="center"/>
      <protection hidden="1"/>
    </xf>
    <xf numFmtId="0" fontId="28" fillId="0" borderId="17" xfId="0" applyFont="1" applyBorder="1" applyAlignment="1" applyProtection="1">
      <alignment horizontal="center" vertical="center"/>
      <protection hidden="1"/>
    </xf>
    <xf numFmtId="0" fontId="29" fillId="9" borderId="5" xfId="0" applyFont="1" applyFill="1" applyBorder="1" applyAlignment="1" applyProtection="1">
      <alignment horizontal="justify" vertical="justify" wrapText="1"/>
      <protection locked="0"/>
    </xf>
    <xf numFmtId="0" fontId="29" fillId="9" borderId="6" xfId="0" applyFont="1" applyFill="1" applyBorder="1" applyAlignment="1" applyProtection="1">
      <alignment horizontal="justify" vertical="justify" wrapText="1"/>
      <protection locked="0"/>
    </xf>
    <xf numFmtId="0" fontId="29" fillId="9" borderId="7" xfId="0" applyFont="1" applyFill="1" applyBorder="1" applyAlignment="1" applyProtection="1">
      <alignment horizontal="justify" vertical="justify" wrapText="1"/>
      <protection locked="0"/>
    </xf>
    <xf numFmtId="0" fontId="26" fillId="0" borderId="4" xfId="0" applyFont="1" applyFill="1" applyBorder="1" applyAlignment="1" applyProtection="1">
      <alignment horizontal="center" vertical="center" wrapText="1"/>
      <protection hidden="1"/>
    </xf>
    <xf numFmtId="0" fontId="26" fillId="0" borderId="10" xfId="0" applyFont="1" applyFill="1" applyBorder="1" applyAlignment="1" applyProtection="1">
      <alignment horizontal="center" vertical="center" wrapText="1"/>
      <protection hidden="1"/>
    </xf>
    <xf numFmtId="0" fontId="26" fillId="0" borderId="11" xfId="0" applyFont="1" applyFill="1" applyBorder="1" applyAlignment="1" applyProtection="1">
      <alignment horizontal="center" vertical="center" wrapText="1"/>
      <protection hidden="1"/>
    </xf>
    <xf numFmtId="0" fontId="15" fillId="0" borderId="51" xfId="0" applyFont="1" applyBorder="1" applyAlignment="1" applyProtection="1">
      <alignment horizontal="center" vertical="center" wrapText="1"/>
      <protection hidden="1"/>
    </xf>
    <xf numFmtId="0" fontId="15" fillId="0" borderId="52" xfId="0" applyFont="1" applyBorder="1" applyAlignment="1" applyProtection="1">
      <alignment horizontal="center" vertical="center" wrapText="1"/>
      <protection hidden="1"/>
    </xf>
    <xf numFmtId="0" fontId="15" fillId="0" borderId="35" xfId="0" applyFont="1" applyBorder="1" applyAlignment="1" applyProtection="1">
      <alignment horizontal="center" vertical="center" wrapText="1"/>
      <protection hidden="1"/>
    </xf>
    <xf numFmtId="0" fontId="15" fillId="0" borderId="54" xfId="0" applyFont="1" applyBorder="1" applyAlignment="1" applyProtection="1">
      <alignment horizontal="center" vertical="center" wrapText="1"/>
      <protection hidden="1"/>
    </xf>
    <xf numFmtId="0" fontId="15" fillId="0" borderId="0" xfId="0" applyFont="1" applyBorder="1" applyAlignment="1" applyProtection="1">
      <alignment horizontal="center" vertical="center" wrapText="1"/>
      <protection hidden="1"/>
    </xf>
    <xf numFmtId="0" fontId="15" fillId="0" borderId="37" xfId="0" applyFont="1" applyBorder="1" applyAlignment="1" applyProtection="1">
      <alignment horizontal="center" vertical="center" wrapText="1"/>
      <protection hidden="1"/>
    </xf>
    <xf numFmtId="0" fontId="15" fillId="0" borderId="55" xfId="0" applyFont="1" applyBorder="1" applyAlignment="1" applyProtection="1">
      <alignment horizontal="center" vertical="center" wrapText="1"/>
      <protection hidden="1"/>
    </xf>
    <xf numFmtId="0" fontId="15" fillId="0" borderId="50" xfId="0" applyFont="1" applyBorder="1" applyAlignment="1" applyProtection="1">
      <alignment horizontal="center" vertical="center" wrapText="1"/>
      <protection hidden="1"/>
    </xf>
    <xf numFmtId="0" fontId="15" fillId="0" borderId="28" xfId="0" applyFont="1" applyBorder="1" applyAlignment="1" applyProtection="1">
      <alignment horizontal="center" vertical="center" wrapText="1"/>
      <protection hidden="1"/>
    </xf>
    <xf numFmtId="0" fontId="2" fillId="0" borderId="4" xfId="0" applyFont="1" applyFill="1" applyBorder="1" applyAlignment="1" applyProtection="1">
      <alignment horizontal="center" vertical="center" wrapText="1"/>
      <protection locked="0"/>
    </xf>
    <xf numFmtId="0" fontId="2" fillId="0" borderId="0" xfId="0" applyFont="1" applyFill="1" applyBorder="1" applyAlignment="1" applyProtection="1">
      <alignment horizontal="center" vertical="center" wrapText="1"/>
      <protection locked="0"/>
    </xf>
    <xf numFmtId="0" fontId="2" fillId="0" borderId="17" xfId="0" applyFont="1" applyFill="1" applyBorder="1" applyAlignment="1" applyProtection="1">
      <alignment horizontal="center" vertical="center" wrapText="1"/>
      <protection locked="0"/>
    </xf>
    <xf numFmtId="0" fontId="5" fillId="0" borderId="4" xfId="0" applyFont="1" applyFill="1" applyBorder="1" applyAlignment="1" applyProtection="1">
      <alignment horizontal="center" wrapText="1"/>
      <protection hidden="1"/>
    </xf>
    <xf numFmtId="0" fontId="5" fillId="0" borderId="0" xfId="0" applyFont="1" applyFill="1" applyBorder="1" applyAlignment="1" applyProtection="1">
      <alignment horizontal="center" wrapText="1"/>
      <protection hidden="1"/>
    </xf>
    <xf numFmtId="0" fontId="5" fillId="0" borderId="17" xfId="0" applyFont="1" applyFill="1" applyBorder="1" applyAlignment="1" applyProtection="1">
      <alignment horizontal="center" wrapText="1"/>
      <protection hidden="1"/>
    </xf>
    <xf numFmtId="0" fontId="5" fillId="0" borderId="5" xfId="0" applyFont="1" applyFill="1" applyBorder="1" applyAlignment="1" applyProtection="1">
      <alignment horizontal="center" wrapText="1"/>
      <protection hidden="1"/>
    </xf>
    <xf numFmtId="0" fontId="5" fillId="0" borderId="6" xfId="0" applyFont="1" applyFill="1" applyBorder="1" applyAlignment="1" applyProtection="1">
      <alignment horizontal="center" wrapText="1"/>
      <protection hidden="1"/>
    </xf>
    <xf numFmtId="0" fontId="5" fillId="0" borderId="7" xfId="0" applyFont="1" applyFill="1" applyBorder="1" applyAlignment="1" applyProtection="1">
      <alignment horizontal="center" wrapText="1"/>
      <protection hidden="1"/>
    </xf>
    <xf numFmtId="0" fontId="5" fillId="6" borderId="1" xfId="0" applyFont="1" applyFill="1" applyBorder="1" applyAlignment="1" applyProtection="1">
      <alignment horizontal="left" vertical="center" indent="59"/>
      <protection hidden="1"/>
    </xf>
    <xf numFmtId="0" fontId="5" fillId="6" borderId="2" xfId="0" applyFont="1" applyFill="1" applyBorder="1" applyAlignment="1" applyProtection="1">
      <alignment horizontal="left" vertical="center" indent="59"/>
      <protection hidden="1"/>
    </xf>
    <xf numFmtId="0" fontId="5" fillId="6" borderId="46" xfId="0" applyFont="1" applyFill="1" applyBorder="1" applyAlignment="1" applyProtection="1">
      <alignment horizontal="left" vertical="center" indent="59"/>
      <protection hidden="1"/>
    </xf>
    <xf numFmtId="1" fontId="5" fillId="6" borderId="43" xfId="0" applyNumberFormat="1" applyFont="1" applyFill="1" applyBorder="1" applyAlignment="1" applyProtection="1">
      <alignment horizontal="center" vertical="center"/>
      <protection locked="0" hidden="1"/>
    </xf>
    <xf numFmtId="0" fontId="5" fillId="6" borderId="43" xfId="0" applyFont="1" applyFill="1" applyBorder="1" applyAlignment="1" applyProtection="1">
      <alignment horizontal="center" vertical="center"/>
      <protection locked="0" hidden="1"/>
    </xf>
    <xf numFmtId="0" fontId="9" fillId="5" borderId="8" xfId="0" applyFont="1" applyFill="1" applyBorder="1" applyAlignment="1" applyProtection="1">
      <alignment horizontal="center" vertical="center"/>
      <protection locked="0"/>
    </xf>
    <xf numFmtId="0" fontId="9" fillId="5" borderId="16" xfId="0" applyFont="1" applyFill="1" applyBorder="1" applyAlignment="1" applyProtection="1">
      <alignment horizontal="center" vertical="center"/>
      <protection locked="0"/>
    </xf>
    <xf numFmtId="164" fontId="9" fillId="5" borderId="9" xfId="0" applyNumberFormat="1" applyFont="1" applyFill="1" applyBorder="1" applyAlignment="1" applyProtection="1">
      <alignment horizontal="center" vertical="center"/>
      <protection locked="0"/>
    </xf>
    <xf numFmtId="164" fontId="9" fillId="5" borderId="10" xfId="0" applyNumberFormat="1" applyFont="1" applyFill="1" applyBorder="1" applyAlignment="1" applyProtection="1">
      <alignment horizontal="center" vertical="center"/>
      <protection locked="0"/>
    </xf>
    <xf numFmtId="164" fontId="9" fillId="5" borderId="11" xfId="0" applyNumberFormat="1" applyFont="1" applyFill="1" applyBorder="1" applyAlignment="1" applyProtection="1">
      <alignment horizontal="center" vertical="center"/>
      <protection locked="0"/>
    </xf>
    <xf numFmtId="164" fontId="9" fillId="5" borderId="4" xfId="0" applyNumberFormat="1" applyFont="1" applyFill="1" applyBorder="1" applyAlignment="1" applyProtection="1">
      <alignment horizontal="center" vertical="center"/>
      <protection locked="0"/>
    </xf>
    <xf numFmtId="164" fontId="9" fillId="5" borderId="0" xfId="0" applyNumberFormat="1" applyFont="1" applyFill="1" applyBorder="1" applyAlignment="1" applyProtection="1">
      <alignment horizontal="center" vertical="center"/>
      <protection locked="0"/>
    </xf>
    <xf numFmtId="164" fontId="9" fillId="5" borderId="17" xfId="0" applyNumberFormat="1" applyFont="1" applyFill="1" applyBorder="1" applyAlignment="1" applyProtection="1">
      <alignment horizontal="center" vertical="center"/>
      <protection locked="0"/>
    </xf>
    <xf numFmtId="0" fontId="9" fillId="5" borderId="9" xfId="0" applyFont="1" applyFill="1" applyBorder="1" applyAlignment="1" applyProtection="1">
      <alignment horizontal="center" vertical="center" wrapText="1"/>
      <protection locked="0"/>
    </xf>
    <xf numFmtId="0" fontId="9" fillId="5" borderId="4" xfId="0" applyFont="1" applyFill="1" applyBorder="1" applyAlignment="1" applyProtection="1">
      <alignment horizontal="center" vertical="center" wrapText="1"/>
      <protection locked="0"/>
    </xf>
    <xf numFmtId="49" fontId="20" fillId="6" borderId="1" xfId="0" applyNumberFormat="1" applyFont="1" applyFill="1" applyBorder="1" applyAlignment="1" applyProtection="1">
      <alignment horizontal="center" vertical="center"/>
      <protection hidden="1"/>
    </xf>
    <xf numFmtId="49" fontId="20" fillId="6" borderId="2" xfId="0" applyNumberFormat="1" applyFont="1" applyFill="1" applyBorder="1" applyAlignment="1" applyProtection="1">
      <alignment horizontal="center" vertical="center"/>
      <protection hidden="1"/>
    </xf>
    <xf numFmtId="0" fontId="27" fillId="0" borderId="48" xfId="0" applyFont="1" applyBorder="1" applyAlignment="1" applyProtection="1">
      <alignment horizontal="center" vertical="center"/>
      <protection hidden="1"/>
    </xf>
    <xf numFmtId="0" fontId="27" fillId="0" borderId="49" xfId="0" applyFont="1" applyBorder="1" applyAlignment="1" applyProtection="1">
      <alignment horizontal="center" vertical="center"/>
      <protection hidden="1"/>
    </xf>
    <xf numFmtId="0" fontId="27" fillId="0" borderId="50" xfId="0" applyFont="1" applyBorder="1" applyAlignment="1" applyProtection="1">
      <alignment horizontal="center" vertical="center"/>
      <protection hidden="1"/>
    </xf>
    <xf numFmtId="0" fontId="4" fillId="0" borderId="19" xfId="0" applyFont="1" applyBorder="1" applyAlignment="1" applyProtection="1">
      <alignment horizontal="center" vertical="center" textRotation="90"/>
      <protection hidden="1"/>
    </xf>
    <xf numFmtId="0" fontId="4" fillId="0" borderId="23" xfId="0" applyFont="1" applyBorder="1" applyAlignment="1" applyProtection="1">
      <alignment horizontal="center" vertical="center" textRotation="90"/>
      <protection hidden="1"/>
    </xf>
    <xf numFmtId="0" fontId="4" fillId="0" borderId="8" xfId="0" applyFont="1" applyBorder="1" applyAlignment="1" applyProtection="1">
      <alignment horizontal="center" vertical="center" wrapText="1"/>
      <protection hidden="1"/>
    </xf>
    <xf numFmtId="0" fontId="4" fillId="0" borderId="16" xfId="0" applyFont="1" applyBorder="1" applyAlignment="1" applyProtection="1">
      <alignment horizontal="center" vertical="center" wrapText="1"/>
      <protection hidden="1"/>
    </xf>
    <xf numFmtId="0" fontId="4" fillId="0" borderId="21" xfId="0" applyFont="1" applyBorder="1" applyAlignment="1" applyProtection="1">
      <alignment horizontal="center" vertical="center" wrapText="1"/>
      <protection hidden="1"/>
    </xf>
    <xf numFmtId="0" fontId="4" fillId="0" borderId="8" xfId="0" applyFont="1" applyBorder="1" applyAlignment="1" applyProtection="1">
      <alignment horizontal="center" vertical="center" textRotation="90" wrapText="1"/>
      <protection hidden="1"/>
    </xf>
    <xf numFmtId="0" fontId="4" fillId="0" borderId="16" xfId="0" applyFont="1" applyBorder="1" applyAlignment="1" applyProtection="1">
      <alignment horizontal="center" vertical="center" textRotation="90" wrapText="1"/>
      <protection hidden="1"/>
    </xf>
    <xf numFmtId="0" fontId="4" fillId="0" borderId="21" xfId="0" applyFont="1" applyBorder="1" applyAlignment="1" applyProtection="1">
      <alignment horizontal="center" vertical="center" textRotation="90" wrapText="1"/>
      <protection hidden="1"/>
    </xf>
    <xf numFmtId="0" fontId="6" fillId="0" borderId="8" xfId="0" applyFont="1" applyBorder="1" applyAlignment="1" applyProtection="1">
      <alignment horizontal="center" vertical="center" textRotation="90" wrapText="1"/>
      <protection hidden="1"/>
    </xf>
    <xf numFmtId="0" fontId="6" fillId="0" borderId="16" xfId="0" applyFont="1" applyBorder="1" applyAlignment="1" applyProtection="1">
      <alignment horizontal="center" vertical="center" textRotation="90" wrapText="1"/>
      <protection hidden="1"/>
    </xf>
    <xf numFmtId="0" fontId="6" fillId="0" borderId="21" xfId="0" applyFont="1" applyBorder="1" applyAlignment="1" applyProtection="1">
      <alignment horizontal="center" vertical="center" textRotation="90" wrapText="1"/>
      <protection hidden="1"/>
    </xf>
    <xf numFmtId="0" fontId="4" fillId="0" borderId="18" xfId="0" applyFont="1" applyBorder="1" applyAlignment="1" applyProtection="1">
      <alignment horizontal="center" vertical="center" textRotation="90"/>
      <protection hidden="1"/>
    </xf>
    <xf numFmtId="0" fontId="4" fillId="0" borderId="22" xfId="0" applyFont="1" applyBorder="1" applyAlignment="1" applyProtection="1">
      <alignment horizontal="center" vertical="center" textRotation="90"/>
      <protection hidden="1"/>
    </xf>
    <xf numFmtId="0" fontId="4" fillId="0" borderId="20" xfId="0" applyFont="1" applyBorder="1" applyAlignment="1" applyProtection="1">
      <alignment horizontal="center" vertical="center" textRotation="90"/>
      <protection hidden="1"/>
    </xf>
    <xf numFmtId="0" fontId="4" fillId="0" borderId="24" xfId="0" applyFont="1" applyBorder="1" applyAlignment="1" applyProtection="1">
      <alignment horizontal="center" vertical="center" textRotation="90"/>
      <protection hidden="1"/>
    </xf>
    <xf numFmtId="0" fontId="4" fillId="0" borderId="9" xfId="0" applyFont="1" applyBorder="1" applyAlignment="1" applyProtection="1">
      <alignment horizontal="center" vertical="center" wrapText="1"/>
      <protection hidden="1"/>
    </xf>
    <xf numFmtId="0" fontId="4" fillId="0" borderId="10" xfId="0" applyFont="1" applyBorder="1" applyAlignment="1" applyProtection="1">
      <alignment horizontal="center" vertical="center" wrapText="1"/>
      <protection hidden="1"/>
    </xf>
    <xf numFmtId="0" fontId="4" fillId="0" borderId="11" xfId="0" applyFont="1" applyBorder="1" applyAlignment="1" applyProtection="1">
      <alignment horizontal="center" vertical="center" wrapText="1"/>
      <protection hidden="1"/>
    </xf>
    <xf numFmtId="0" fontId="4" fillId="0" borderId="4" xfId="0" applyFont="1" applyBorder="1" applyAlignment="1" applyProtection="1">
      <alignment horizontal="center" vertical="center" wrapText="1"/>
      <protection hidden="1"/>
    </xf>
    <xf numFmtId="0" fontId="4" fillId="0" borderId="0" xfId="0" applyFont="1" applyBorder="1" applyAlignment="1" applyProtection="1">
      <alignment horizontal="center" vertical="center" wrapText="1"/>
      <protection hidden="1"/>
    </xf>
    <xf numFmtId="0" fontId="4" fillId="0" borderId="17" xfId="0" applyFont="1" applyBorder="1" applyAlignment="1" applyProtection="1">
      <alignment horizontal="center" vertical="center" wrapText="1"/>
      <protection hidden="1"/>
    </xf>
    <xf numFmtId="0" fontId="4" fillId="0" borderId="5" xfId="0" applyFont="1" applyBorder="1" applyAlignment="1" applyProtection="1">
      <alignment horizontal="center" vertical="center" wrapText="1"/>
      <protection hidden="1"/>
    </xf>
    <xf numFmtId="0" fontId="4" fillId="0" borderId="6" xfId="0" applyFont="1" applyBorder="1" applyAlignment="1" applyProtection="1">
      <alignment horizontal="center" vertical="center" wrapText="1"/>
      <protection hidden="1"/>
    </xf>
    <xf numFmtId="0" fontId="4" fillId="0" borderId="7" xfId="0" applyFont="1" applyBorder="1" applyAlignment="1" applyProtection="1">
      <alignment horizontal="center" vertical="center" wrapText="1"/>
      <protection hidden="1"/>
    </xf>
    <xf numFmtId="0" fontId="7" fillId="0" borderId="16" xfId="0" applyFont="1" applyBorder="1" applyProtection="1">
      <alignment vertical="center"/>
      <protection hidden="1"/>
    </xf>
    <xf numFmtId="0" fontId="7" fillId="0" borderId="21" xfId="0" applyFont="1" applyBorder="1" applyProtection="1">
      <alignment vertical="center"/>
      <protection hidden="1"/>
    </xf>
    <xf numFmtId="0" fontId="5" fillId="0" borderId="12" xfId="0" applyFont="1" applyBorder="1" applyAlignment="1" applyProtection="1">
      <alignment horizontal="center" vertical="center" wrapText="1"/>
      <protection hidden="1"/>
    </xf>
    <xf numFmtId="0" fontId="5" fillId="0" borderId="13" xfId="0" applyFont="1" applyBorder="1" applyAlignment="1" applyProtection="1">
      <alignment horizontal="center" vertical="center" wrapText="1"/>
      <protection hidden="1"/>
    </xf>
    <xf numFmtId="0" fontId="5" fillId="0" borderId="14" xfId="0" applyFont="1" applyBorder="1" applyAlignment="1" applyProtection="1">
      <alignment horizontal="center" vertical="center" wrapText="1"/>
      <protection hidden="1"/>
    </xf>
    <xf numFmtId="0" fontId="5" fillId="0" borderId="15" xfId="0" applyFont="1" applyBorder="1" applyAlignment="1" applyProtection="1">
      <alignment horizontal="center" vertical="center" wrapText="1"/>
      <protection hidden="1"/>
    </xf>
    <xf numFmtId="0" fontId="5" fillId="0" borderId="8" xfId="0" applyFont="1" applyBorder="1" applyAlignment="1" applyProtection="1">
      <alignment horizontal="center" vertical="center" wrapText="1"/>
      <protection hidden="1"/>
    </xf>
    <xf numFmtId="0" fontId="5" fillId="0" borderId="16" xfId="0" applyFont="1" applyBorder="1" applyAlignment="1" applyProtection="1">
      <alignment horizontal="center" vertical="center" wrapText="1"/>
      <protection hidden="1"/>
    </xf>
    <xf numFmtId="0" fontId="5" fillId="0" borderId="21" xfId="0" applyFont="1" applyBorder="1" applyAlignment="1" applyProtection="1">
      <alignment horizontal="center" vertical="center" wrapText="1"/>
      <protection hidden="1"/>
    </xf>
    <xf numFmtId="0" fontId="30" fillId="5" borderId="8" xfId="0" applyFont="1" applyFill="1" applyBorder="1" applyAlignment="1" applyProtection="1">
      <alignment horizontal="center" vertical="center"/>
      <protection locked="0"/>
    </xf>
    <xf numFmtId="0" fontId="30" fillId="5" borderId="16" xfId="0" applyFont="1" applyFill="1" applyBorder="1" applyAlignment="1" applyProtection="1">
      <alignment horizontal="center" vertical="center"/>
      <protection locked="0"/>
    </xf>
    <xf numFmtId="0" fontId="30" fillId="5" borderId="21" xfId="0" applyFont="1" applyFill="1" applyBorder="1" applyAlignment="1" applyProtection="1">
      <alignment horizontal="center" vertical="center"/>
      <protection locked="0"/>
    </xf>
    <xf numFmtId="164" fontId="30" fillId="5" borderId="9" xfId="0" applyNumberFormat="1" applyFont="1" applyFill="1" applyBorder="1" applyAlignment="1" applyProtection="1">
      <alignment horizontal="center" vertical="center"/>
      <protection locked="0"/>
    </xf>
    <xf numFmtId="164" fontId="30" fillId="5" borderId="10" xfId="0" applyNumberFormat="1" applyFont="1" applyFill="1" applyBorder="1" applyAlignment="1" applyProtection="1">
      <alignment horizontal="center" vertical="center"/>
      <protection locked="0"/>
    </xf>
    <xf numFmtId="164" fontId="30" fillId="5" borderId="11" xfId="0" applyNumberFormat="1" applyFont="1" applyFill="1" applyBorder="1" applyAlignment="1" applyProtection="1">
      <alignment horizontal="center" vertical="center"/>
      <protection locked="0"/>
    </xf>
    <xf numFmtId="164" fontId="30" fillId="5" borderId="4" xfId="0" applyNumberFormat="1" applyFont="1" applyFill="1" applyBorder="1" applyAlignment="1" applyProtection="1">
      <alignment horizontal="center" vertical="center"/>
      <protection locked="0"/>
    </xf>
    <xf numFmtId="164" fontId="30" fillId="5" borderId="0" xfId="0" applyNumberFormat="1" applyFont="1" applyFill="1" applyBorder="1" applyAlignment="1" applyProtection="1">
      <alignment horizontal="center" vertical="center"/>
      <protection locked="0"/>
    </xf>
    <xf numFmtId="164" fontId="30" fillId="5" borderId="17" xfId="0" applyNumberFormat="1" applyFont="1" applyFill="1" applyBorder="1" applyAlignment="1" applyProtection="1">
      <alignment horizontal="center" vertical="center"/>
      <protection locked="0"/>
    </xf>
    <xf numFmtId="164" fontId="30" fillId="5" borderId="5" xfId="0" applyNumberFormat="1" applyFont="1" applyFill="1" applyBorder="1" applyAlignment="1" applyProtection="1">
      <alignment horizontal="center" vertical="center"/>
      <protection locked="0"/>
    </xf>
    <xf numFmtId="164" fontId="30" fillId="5" borderId="6" xfId="0" applyNumberFormat="1" applyFont="1" applyFill="1" applyBorder="1" applyAlignment="1" applyProtection="1">
      <alignment horizontal="center" vertical="center"/>
      <protection locked="0"/>
    </xf>
    <xf numFmtId="164" fontId="30" fillId="5" borderId="7" xfId="0" applyNumberFormat="1" applyFont="1" applyFill="1" applyBorder="1" applyAlignment="1" applyProtection="1">
      <alignment horizontal="center" vertical="center"/>
      <protection locked="0"/>
    </xf>
    <xf numFmtId="0" fontId="30" fillId="5" borderId="9" xfId="0" applyFont="1" applyFill="1" applyBorder="1" applyAlignment="1" applyProtection="1">
      <alignment horizontal="center" vertical="center"/>
      <protection locked="0"/>
    </xf>
    <xf numFmtId="0" fontId="30" fillId="5" borderId="4" xfId="0" applyFont="1" applyFill="1" applyBorder="1" applyAlignment="1" applyProtection="1">
      <alignment horizontal="center" vertical="center"/>
      <protection locked="0"/>
    </xf>
    <xf numFmtId="0" fontId="30" fillId="5" borderId="62" xfId="0" applyFont="1" applyFill="1" applyBorder="1" applyAlignment="1" applyProtection="1">
      <alignment horizontal="center" vertical="center"/>
      <protection locked="0"/>
    </xf>
    <xf numFmtId="0" fontId="30" fillId="5" borderId="8" xfId="0" applyFont="1" applyFill="1" applyBorder="1" applyAlignment="1" applyProtection="1">
      <alignment horizontal="center" vertical="center" wrapText="1"/>
      <protection locked="0"/>
    </xf>
    <xf numFmtId="0" fontId="30" fillId="5" borderId="16" xfId="0" applyFont="1" applyFill="1" applyBorder="1" applyAlignment="1" applyProtection="1">
      <alignment horizontal="center" vertical="center" wrapText="1"/>
      <protection locked="0"/>
    </xf>
    <xf numFmtId="0" fontId="30" fillId="5" borderId="63" xfId="0" applyFont="1" applyFill="1" applyBorder="1" applyAlignment="1" applyProtection="1">
      <alignment horizontal="center" vertical="center" wrapText="1"/>
      <protection locked="0"/>
    </xf>
    <xf numFmtId="49" fontId="37" fillId="6" borderId="1" xfId="0" applyNumberFormat="1" applyFont="1" applyFill="1" applyBorder="1" applyAlignment="1" applyProtection="1">
      <alignment horizontal="center" vertical="center"/>
      <protection hidden="1"/>
    </xf>
    <xf numFmtId="49" fontId="37" fillId="6" borderId="2" xfId="0" applyNumberFormat="1" applyFont="1" applyFill="1" applyBorder="1" applyAlignment="1" applyProtection="1">
      <alignment horizontal="center" vertical="center"/>
      <protection hidden="1"/>
    </xf>
    <xf numFmtId="0" fontId="5" fillId="0" borderId="51" xfId="0" applyFont="1" applyBorder="1" applyAlignment="1" applyProtection="1">
      <alignment horizontal="center" vertical="center"/>
      <protection hidden="1"/>
    </xf>
    <xf numFmtId="0" fontId="5" fillId="0" borderId="52" xfId="0" applyFont="1" applyBorder="1" applyAlignment="1" applyProtection="1">
      <alignment horizontal="center" vertical="center"/>
      <protection hidden="1"/>
    </xf>
    <xf numFmtId="0" fontId="5" fillId="0" borderId="35" xfId="0" applyFont="1" applyBorder="1" applyAlignment="1" applyProtection="1">
      <alignment horizontal="center" vertical="center"/>
      <protection hidden="1"/>
    </xf>
    <xf numFmtId="0" fontId="5" fillId="0" borderId="60" xfId="0" applyFont="1" applyBorder="1" applyAlignment="1" applyProtection="1">
      <alignment horizontal="center" vertical="center"/>
      <protection hidden="1"/>
    </xf>
    <xf numFmtId="0" fontId="5" fillId="0" borderId="6" xfId="0" applyFont="1" applyBorder="1" applyAlignment="1" applyProtection="1">
      <alignment horizontal="center" vertical="center"/>
      <protection hidden="1"/>
    </xf>
    <xf numFmtId="0" fontId="5" fillId="0" borderId="40" xfId="0" applyFont="1" applyBorder="1" applyAlignment="1" applyProtection="1">
      <alignment horizontal="center" vertical="center"/>
      <protection hidden="1"/>
    </xf>
    <xf numFmtId="0" fontId="5" fillId="6" borderId="42" xfId="0" applyFont="1" applyFill="1" applyBorder="1" applyAlignment="1" applyProtection="1">
      <alignment horizontal="center" vertical="center"/>
      <protection hidden="1"/>
    </xf>
    <xf numFmtId="0" fontId="5" fillId="6" borderId="46" xfId="0" applyFont="1" applyFill="1" applyBorder="1" applyAlignment="1" applyProtection="1">
      <alignment horizontal="center" vertical="center"/>
      <protection hidden="1"/>
    </xf>
    <xf numFmtId="0" fontId="5" fillId="6" borderId="43" xfId="0" applyFont="1" applyFill="1" applyBorder="1" applyAlignment="1" applyProtection="1">
      <alignment horizontal="center" vertical="center"/>
      <protection hidden="1"/>
    </xf>
    <xf numFmtId="0" fontId="19" fillId="0" borderId="15" xfId="0" applyFont="1" applyBorder="1" applyAlignment="1" applyProtection="1">
      <alignment horizontal="center" vertical="center" wrapText="1"/>
      <protection hidden="1"/>
    </xf>
    <xf numFmtId="0" fontId="5" fillId="0" borderId="58" xfId="0" applyFont="1" applyBorder="1" applyAlignment="1" applyProtection="1">
      <alignment horizontal="center" vertical="center" wrapText="1"/>
      <protection hidden="1"/>
    </xf>
    <xf numFmtId="0" fontId="5" fillId="0" borderId="68" xfId="0" applyFont="1" applyBorder="1" applyAlignment="1" applyProtection="1">
      <alignment horizontal="center" vertical="center" wrapText="1"/>
      <protection hidden="1"/>
    </xf>
    <xf numFmtId="1" fontId="15" fillId="3" borderId="53" xfId="0" applyNumberFormat="1" applyFont="1" applyFill="1" applyBorder="1" applyAlignment="1" applyProtection="1">
      <alignment horizontal="center" vertical="center"/>
      <protection hidden="1"/>
    </xf>
    <xf numFmtId="0" fontId="15" fillId="3" borderId="53" xfId="0" applyFont="1" applyFill="1" applyBorder="1" applyAlignment="1" applyProtection="1">
      <alignment horizontal="center" vertical="center"/>
      <protection hidden="1"/>
    </xf>
    <xf numFmtId="1" fontId="5" fillId="0" borderId="53" xfId="0" applyNumberFormat="1" applyFont="1" applyFill="1" applyBorder="1" applyAlignment="1" applyProtection="1">
      <alignment horizontal="center" vertical="center"/>
      <protection hidden="1"/>
    </xf>
    <xf numFmtId="0" fontId="5" fillId="0" borderId="53" xfId="0" applyFont="1" applyFill="1" applyBorder="1" applyAlignment="1" applyProtection="1">
      <alignment horizontal="center" vertical="center"/>
      <protection hidden="1"/>
    </xf>
    <xf numFmtId="0" fontId="19" fillId="0" borderId="56" xfId="0" applyFont="1" applyBorder="1" applyAlignment="1" applyProtection="1">
      <alignment horizontal="center" vertical="center"/>
      <protection hidden="1"/>
    </xf>
    <xf numFmtId="0" fontId="4" fillId="0" borderId="61" xfId="0" applyFont="1" applyBorder="1" applyAlignment="1" applyProtection="1">
      <alignment horizontal="center" vertical="center" textRotation="90"/>
      <protection hidden="1"/>
    </xf>
    <xf numFmtId="0" fontId="4" fillId="0" borderId="65" xfId="0" applyFont="1" applyBorder="1" applyAlignment="1" applyProtection="1">
      <alignment horizontal="center" vertical="center" textRotation="90"/>
      <protection hidden="1"/>
    </xf>
    <xf numFmtId="1" fontId="5" fillId="6" borderId="43" xfId="0" applyNumberFormat="1" applyFont="1" applyFill="1" applyBorder="1" applyAlignment="1" applyProtection="1">
      <alignment horizontal="center" vertical="center"/>
      <protection hidden="1"/>
    </xf>
    <xf numFmtId="164" fontId="9" fillId="5" borderId="53" xfId="0" applyNumberFormat="1" applyFont="1" applyFill="1" applyBorder="1" applyAlignment="1" applyProtection="1">
      <alignment horizontal="center" vertical="center"/>
      <protection locked="0"/>
    </xf>
    <xf numFmtId="0" fontId="4" fillId="0" borderId="13" xfId="0" applyFont="1" applyBorder="1" applyAlignment="1" applyProtection="1">
      <alignment horizontal="center" vertical="center" wrapText="1"/>
      <protection hidden="1"/>
    </xf>
    <xf numFmtId="0" fontId="4" fillId="0" borderId="53" xfId="0" applyFont="1" applyBorder="1" applyAlignment="1" applyProtection="1">
      <alignment horizontal="center" vertical="center" wrapText="1"/>
      <protection hidden="1"/>
    </xf>
    <xf numFmtId="0" fontId="4" fillId="0" borderId="64" xfId="0" applyFont="1" applyBorder="1" applyAlignment="1" applyProtection="1">
      <alignment horizontal="center" vertical="center" wrapText="1"/>
      <protection hidden="1"/>
    </xf>
    <xf numFmtId="0" fontId="4" fillId="0" borderId="66" xfId="0" applyFont="1" applyBorder="1" applyAlignment="1" applyProtection="1">
      <alignment horizontal="center" vertical="center" wrapText="1"/>
      <protection hidden="1"/>
    </xf>
    <xf numFmtId="0" fontId="4" fillId="0" borderId="56" xfId="0" applyFont="1" applyBorder="1" applyAlignment="1" applyProtection="1">
      <alignment horizontal="center" vertical="center" wrapText="1"/>
      <protection hidden="1"/>
    </xf>
    <xf numFmtId="0" fontId="4" fillId="0" borderId="67" xfId="0" applyFont="1" applyBorder="1" applyAlignment="1" applyProtection="1">
      <alignment horizontal="center" vertical="center" wrapText="1"/>
      <protection hidden="1"/>
    </xf>
    <xf numFmtId="0" fontId="4" fillId="0" borderId="39" xfId="0" applyFont="1" applyBorder="1" applyAlignment="1" applyProtection="1">
      <alignment horizontal="center" vertical="center" textRotation="90"/>
      <protection hidden="1"/>
    </xf>
    <xf numFmtId="0" fontId="4" fillId="0" borderId="41" xfId="0" applyFont="1" applyBorder="1" applyAlignment="1" applyProtection="1">
      <alignment horizontal="center" vertical="center" textRotation="90"/>
      <protection hidden="1"/>
    </xf>
    <xf numFmtId="0" fontId="6" fillId="0" borderId="13" xfId="0" applyFont="1" applyBorder="1" applyAlignment="1" applyProtection="1">
      <alignment horizontal="center" vertical="center" textRotation="90" wrapText="1"/>
      <protection hidden="1"/>
    </xf>
    <xf numFmtId="0" fontId="6" fillId="0" borderId="53" xfId="0" applyFont="1" applyBorder="1" applyAlignment="1" applyProtection="1">
      <alignment horizontal="center" vertical="center" textRotation="90" wrapText="1"/>
      <protection hidden="1"/>
    </xf>
    <xf numFmtId="0" fontId="6" fillId="0" borderId="64" xfId="0" applyFont="1" applyBorder="1" applyAlignment="1" applyProtection="1">
      <alignment horizontal="center" vertical="center" textRotation="90" wrapText="1"/>
      <protection hidden="1"/>
    </xf>
    <xf numFmtId="0" fontId="22" fillId="2" borderId="1" xfId="0" applyFont="1" applyFill="1" applyBorder="1" applyAlignment="1" applyProtection="1">
      <alignment horizontal="center" vertical="center"/>
      <protection hidden="1"/>
    </xf>
    <xf numFmtId="0" fontId="22" fillId="2" borderId="2" xfId="0" applyFont="1" applyFill="1" applyBorder="1" applyAlignment="1" applyProtection="1">
      <alignment horizontal="center" vertical="center"/>
      <protection hidden="1"/>
    </xf>
    <xf numFmtId="0" fontId="22" fillId="2" borderId="3" xfId="0" applyFont="1" applyFill="1" applyBorder="1" applyAlignment="1" applyProtection="1">
      <alignment horizontal="center" vertical="center"/>
      <protection hidden="1"/>
    </xf>
    <xf numFmtId="0" fontId="5" fillId="0" borderId="51" xfId="0" applyFont="1" applyBorder="1" applyAlignment="1" applyProtection="1">
      <alignment horizontal="center" vertical="center" wrapText="1"/>
      <protection hidden="1"/>
    </xf>
    <xf numFmtId="0" fontId="5" fillId="0" borderId="52" xfId="0" applyFont="1" applyBorder="1" applyAlignment="1" applyProtection="1">
      <alignment horizontal="center" vertical="center" wrapText="1"/>
      <protection hidden="1"/>
    </xf>
    <xf numFmtId="0" fontId="5" fillId="0" borderId="35" xfId="0" applyFont="1" applyBorder="1" applyAlignment="1" applyProtection="1">
      <alignment horizontal="center" vertical="center" wrapText="1"/>
      <protection hidden="1"/>
    </xf>
    <xf numFmtId="0" fontId="5" fillId="0" borderId="54" xfId="0" applyFont="1" applyBorder="1" applyAlignment="1" applyProtection="1">
      <alignment horizontal="center" vertical="center" wrapText="1"/>
      <protection hidden="1"/>
    </xf>
    <xf numFmtId="0" fontId="5" fillId="0" borderId="0" xfId="0" applyFont="1" applyBorder="1" applyAlignment="1" applyProtection="1">
      <alignment horizontal="center" vertical="center" wrapText="1"/>
      <protection hidden="1"/>
    </xf>
    <xf numFmtId="0" fontId="5" fillId="0" borderId="37" xfId="0" applyFont="1" applyBorder="1" applyAlignment="1" applyProtection="1">
      <alignment horizontal="center" vertical="center" wrapText="1"/>
      <protection hidden="1"/>
    </xf>
    <xf numFmtId="0" fontId="5" fillId="0" borderId="55" xfId="0" applyFont="1" applyBorder="1" applyAlignment="1" applyProtection="1">
      <alignment horizontal="center" vertical="center" wrapText="1"/>
      <protection hidden="1"/>
    </xf>
    <xf numFmtId="0" fontId="5" fillId="0" borderId="50" xfId="0" applyFont="1" applyBorder="1" applyAlignment="1" applyProtection="1">
      <alignment horizontal="center" vertical="center" wrapText="1"/>
      <protection hidden="1"/>
    </xf>
    <xf numFmtId="0" fontId="5" fillId="0" borderId="28" xfId="0" applyFont="1" applyBorder="1" applyAlignment="1" applyProtection="1">
      <alignment horizontal="center" vertical="center" wrapText="1"/>
      <protection hidden="1"/>
    </xf>
    <xf numFmtId="0" fontId="23" fillId="5" borderId="9" xfId="0" applyFont="1" applyFill="1" applyBorder="1" applyAlignment="1" applyProtection="1">
      <alignment horizontal="center" vertical="center"/>
      <protection locked="0"/>
    </xf>
    <xf numFmtId="0" fontId="23" fillId="5" borderId="10" xfId="0" applyFont="1" applyFill="1" applyBorder="1" applyAlignment="1" applyProtection="1">
      <alignment horizontal="center" vertical="center"/>
      <protection locked="0"/>
    </xf>
    <xf numFmtId="0" fontId="23" fillId="5" borderId="11" xfId="0" applyFont="1" applyFill="1" applyBorder="1" applyAlignment="1" applyProtection="1">
      <alignment horizontal="center" vertical="center"/>
      <protection locked="0"/>
    </xf>
    <xf numFmtId="0" fontId="3" fillId="0" borderId="4" xfId="0" applyFont="1" applyBorder="1" applyAlignment="1" applyProtection="1">
      <alignment horizontal="center"/>
      <protection hidden="1"/>
    </xf>
    <xf numFmtId="0" fontId="3" fillId="0" borderId="0" xfId="0" applyFont="1" applyBorder="1" applyAlignment="1" applyProtection="1">
      <alignment horizontal="center"/>
      <protection hidden="1"/>
    </xf>
    <xf numFmtId="0" fontId="3" fillId="0" borderId="17" xfId="0" applyFont="1" applyBorder="1" applyAlignment="1" applyProtection="1">
      <alignment horizontal="center"/>
      <protection hidden="1"/>
    </xf>
    <xf numFmtId="0" fontId="29" fillId="9" borderId="4" xfId="0" applyFont="1" applyFill="1" applyBorder="1" applyAlignment="1" applyProtection="1">
      <alignment horizontal="justify" vertical="justify" wrapText="1"/>
      <protection locked="0"/>
    </xf>
    <xf numFmtId="0" fontId="29" fillId="9" borderId="0" xfId="0" applyFont="1" applyFill="1" applyBorder="1" applyAlignment="1" applyProtection="1">
      <alignment horizontal="justify" vertical="justify" wrapText="1"/>
      <protection locked="0"/>
    </xf>
    <xf numFmtId="0" fontId="29" fillId="9" borderId="17" xfId="0" applyFont="1" applyFill="1" applyBorder="1" applyAlignment="1" applyProtection="1">
      <alignment horizontal="justify" vertical="justify" wrapText="1"/>
      <protection locked="0"/>
    </xf>
    <xf numFmtId="0" fontId="1" fillId="2" borderId="0" xfId="0" applyFont="1" applyFill="1" applyBorder="1" applyAlignment="1" applyProtection="1">
      <alignment horizontal="center"/>
      <protection hidden="1"/>
    </xf>
    <xf numFmtId="164" fontId="9" fillId="5" borderId="29" xfId="0" applyNumberFormat="1" applyFont="1" applyFill="1" applyBorder="1" applyAlignment="1" applyProtection="1">
      <alignment horizontal="center" vertical="center"/>
      <protection locked="0"/>
    </xf>
    <xf numFmtId="0" fontId="6" fillId="0" borderId="14" xfId="0" applyFont="1" applyBorder="1" applyAlignment="1" applyProtection="1">
      <alignment horizontal="center" vertical="center" textRotation="90" wrapText="1"/>
      <protection hidden="1"/>
    </xf>
    <xf numFmtId="0" fontId="6" fillId="0" borderId="61" xfId="0" applyFont="1" applyBorder="1" applyAlignment="1" applyProtection="1">
      <alignment horizontal="center" vertical="center" textRotation="90" wrapText="1"/>
      <protection hidden="1"/>
    </xf>
    <xf numFmtId="0" fontId="6" fillId="0" borderId="65" xfId="0" applyFont="1" applyBorder="1" applyAlignment="1" applyProtection="1">
      <alignment horizontal="center" vertical="center" textRotation="90" wrapText="1"/>
      <protection hidden="1"/>
    </xf>
    <xf numFmtId="0" fontId="4" fillId="0" borderId="13" xfId="0" applyFont="1" applyBorder="1" applyAlignment="1" applyProtection="1">
      <alignment horizontal="center" vertical="center" textRotation="90" wrapText="1"/>
      <protection hidden="1"/>
    </xf>
    <xf numFmtId="0" fontId="4" fillId="0" borderId="53" xfId="0" applyFont="1" applyBorder="1" applyAlignment="1" applyProtection="1">
      <alignment horizontal="center" vertical="center" textRotation="90" wrapText="1"/>
      <protection hidden="1"/>
    </xf>
    <xf numFmtId="0" fontId="4" fillId="0" borderId="64" xfId="0" applyFont="1" applyBorder="1" applyAlignment="1" applyProtection="1">
      <alignment horizontal="center" vertical="center" textRotation="90" wrapText="1"/>
      <protection hidden="1"/>
    </xf>
    <xf numFmtId="0" fontId="7" fillId="0" borderId="53" xfId="0" applyFont="1" applyBorder="1" applyProtection="1">
      <alignment vertical="center"/>
      <protection hidden="1"/>
    </xf>
    <xf numFmtId="0" fontId="7" fillId="0" borderId="64" xfId="0" applyFont="1" applyBorder="1" applyProtection="1">
      <alignment vertical="center"/>
      <protection hidden="1"/>
    </xf>
    <xf numFmtId="49" fontId="17" fillId="6" borderId="42" xfId="0" applyNumberFormat="1" applyFont="1" applyFill="1" applyBorder="1" applyAlignment="1" applyProtection="1">
      <alignment horizontal="center" vertical="center"/>
      <protection hidden="1"/>
    </xf>
    <xf numFmtId="49" fontId="17" fillId="6" borderId="43" xfId="0" applyNumberFormat="1" applyFont="1" applyFill="1" applyBorder="1" applyAlignment="1" applyProtection="1">
      <alignment horizontal="center" vertical="center"/>
      <protection hidden="1"/>
    </xf>
    <xf numFmtId="49" fontId="17" fillId="6" borderId="44" xfId="0" applyNumberFormat="1" applyFont="1" applyFill="1" applyBorder="1" applyAlignment="1" applyProtection="1">
      <alignment horizontal="center" vertical="center"/>
      <protection hidden="1"/>
    </xf>
    <xf numFmtId="0" fontId="4" fillId="0" borderId="53" xfId="0" applyFont="1" applyBorder="1" applyAlignment="1" applyProtection="1">
      <alignment horizontal="center" vertical="center" textRotation="90"/>
      <protection hidden="1"/>
    </xf>
    <xf numFmtId="0" fontId="4" fillId="0" borderId="64" xfId="0" applyFont="1" applyBorder="1" applyAlignment="1" applyProtection="1">
      <alignment horizontal="center" vertical="center" textRotation="90"/>
      <protection hidden="1"/>
    </xf>
    <xf numFmtId="0" fontId="5" fillId="0" borderId="48" xfId="0" applyFont="1" applyBorder="1" applyAlignment="1" applyProtection="1">
      <alignment horizontal="center"/>
      <protection hidden="1"/>
    </xf>
    <xf numFmtId="0" fontId="5" fillId="0" borderId="49" xfId="0" applyFont="1" applyBorder="1" applyAlignment="1" applyProtection="1">
      <alignment horizontal="center"/>
      <protection hidden="1"/>
    </xf>
    <xf numFmtId="0" fontId="14" fillId="0" borderId="9" xfId="0" applyFont="1" applyFill="1" applyBorder="1" applyAlignment="1" applyProtection="1">
      <alignment horizontal="center" vertical="center" wrapText="1"/>
      <protection hidden="1"/>
    </xf>
    <xf numFmtId="0" fontId="14" fillId="0" borderId="10" xfId="0" applyFont="1" applyFill="1" applyBorder="1" applyAlignment="1" applyProtection="1">
      <alignment horizontal="center" vertical="center" wrapText="1"/>
      <protection hidden="1"/>
    </xf>
    <xf numFmtId="0" fontId="14" fillId="0" borderId="11" xfId="0" applyFont="1" applyFill="1" applyBorder="1" applyAlignment="1" applyProtection="1">
      <alignment horizontal="center" vertical="center" wrapText="1"/>
      <protection hidden="1"/>
    </xf>
    <xf numFmtId="0" fontId="4" fillId="0" borderId="12"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0" fontId="4" fillId="0" borderId="41" xfId="0" applyFont="1" applyBorder="1" applyAlignment="1" applyProtection="1">
      <alignment horizontal="center" vertical="center" textRotation="90" wrapText="1"/>
      <protection hidden="1"/>
    </xf>
    <xf numFmtId="164" fontId="9" fillId="5" borderId="19" xfId="0" applyNumberFormat="1" applyFont="1" applyFill="1" applyBorder="1" applyAlignment="1" applyProtection="1">
      <alignment horizontal="center" vertical="center"/>
      <protection locked="0"/>
    </xf>
    <xf numFmtId="49" fontId="52" fillId="9" borderId="4" xfId="0" applyNumberFormat="1" applyFont="1" applyFill="1" applyBorder="1" applyAlignment="1" applyProtection="1">
      <alignment horizontal="center" vertical="center"/>
      <protection hidden="1"/>
    </xf>
    <xf numFmtId="49" fontId="52" fillId="9" borderId="0" xfId="0" applyNumberFormat="1" applyFont="1" applyFill="1" applyBorder="1" applyAlignment="1" applyProtection="1">
      <alignment horizontal="center" vertical="center"/>
      <protection hidden="1"/>
    </xf>
    <xf numFmtId="49" fontId="52" fillId="9" borderId="17" xfId="0" applyNumberFormat="1" applyFont="1" applyFill="1" applyBorder="1" applyAlignment="1" applyProtection="1">
      <alignment horizontal="center" vertical="center"/>
      <protection hidden="1"/>
    </xf>
    <xf numFmtId="0" fontId="47" fillId="7" borderId="0" xfId="0" applyFont="1" applyFill="1" applyBorder="1" applyAlignment="1" applyProtection="1">
      <alignment horizontal="center" vertical="center"/>
      <protection hidden="1"/>
    </xf>
    <xf numFmtId="0" fontId="53" fillId="13" borderId="0" xfId="1" applyFont="1" applyFill="1" applyBorder="1" applyAlignment="1" applyProtection="1">
      <alignment horizontal="center" vertical="center"/>
      <protection locked="0" hidden="1"/>
    </xf>
    <xf numFmtId="0" fontId="5" fillId="0" borderId="9" xfId="0" applyFont="1" applyFill="1" applyBorder="1" applyAlignment="1" applyProtection="1">
      <alignment horizontal="center" wrapText="1"/>
      <protection hidden="1"/>
    </xf>
    <xf numFmtId="0" fontId="5" fillId="0" borderId="10" xfId="0" applyFont="1" applyFill="1" applyBorder="1" applyAlignment="1" applyProtection="1">
      <alignment horizontal="center" wrapText="1"/>
      <protection hidden="1"/>
    </xf>
    <xf numFmtId="0" fontId="5" fillId="0" borderId="11" xfId="0" applyFont="1" applyFill="1" applyBorder="1" applyAlignment="1" applyProtection="1">
      <alignment horizontal="center" wrapText="1"/>
      <protection hidden="1"/>
    </xf>
    <xf numFmtId="0" fontId="4" fillId="0" borderId="69" xfId="0" applyFont="1" applyBorder="1" applyAlignment="1" applyProtection="1">
      <alignment horizontal="center" vertical="center" wrapText="1"/>
      <protection hidden="1"/>
    </xf>
    <xf numFmtId="0" fontId="4" fillId="0" borderId="70" xfId="0" applyFont="1" applyBorder="1" applyAlignment="1" applyProtection="1">
      <alignment horizontal="center" vertical="center" wrapText="1"/>
      <protection hidden="1"/>
    </xf>
    <xf numFmtId="0" fontId="4" fillId="0" borderId="54" xfId="0" applyFont="1" applyBorder="1" applyAlignment="1" applyProtection="1">
      <alignment horizontal="center" vertical="center" wrapText="1"/>
      <protection hidden="1"/>
    </xf>
    <xf numFmtId="0" fontId="4" fillId="0" borderId="37" xfId="0" applyFont="1" applyBorder="1" applyAlignment="1" applyProtection="1">
      <alignment horizontal="center" vertical="center" wrapText="1"/>
      <protection hidden="1"/>
    </xf>
    <xf numFmtId="0" fontId="4" fillId="0" borderId="60" xfId="0" applyFont="1" applyBorder="1" applyAlignment="1" applyProtection="1">
      <alignment horizontal="center" vertical="center" wrapText="1"/>
      <protection hidden="1"/>
    </xf>
    <xf numFmtId="0" fontId="4" fillId="0" borderId="40" xfId="0" applyFont="1" applyBorder="1" applyAlignment="1" applyProtection="1">
      <alignment horizontal="center" vertical="center" wrapText="1"/>
      <protection hidden="1"/>
    </xf>
    <xf numFmtId="164" fontId="25" fillId="5" borderId="44" xfId="0" applyNumberFormat="1" applyFont="1" applyFill="1" applyBorder="1" applyAlignment="1" applyProtection="1">
      <alignment horizontal="center" vertical="center"/>
      <protection locked="0"/>
    </xf>
    <xf numFmtId="164" fontId="25" fillId="5" borderId="46" xfId="0" applyNumberFormat="1" applyFont="1" applyFill="1" applyBorder="1" applyAlignment="1" applyProtection="1">
      <alignment horizontal="center" vertical="center"/>
      <protection locked="0"/>
    </xf>
    <xf numFmtId="0" fontId="25" fillId="5" borderId="29" xfId="0" applyFont="1" applyFill="1" applyBorder="1" applyAlignment="1" applyProtection="1">
      <alignment horizontal="center" vertical="center"/>
      <protection locked="0"/>
    </xf>
    <xf numFmtId="17" fontId="25" fillId="5" borderId="55" xfId="0" applyNumberFormat="1" applyFont="1" applyFill="1" applyBorder="1" applyAlignment="1" applyProtection="1">
      <alignment horizontal="center" vertical="center"/>
      <protection locked="0"/>
    </xf>
    <xf numFmtId="1" fontId="25" fillId="5" borderId="55" xfId="0" applyNumberFormat="1" applyFont="1" applyFill="1" applyBorder="1" applyAlignment="1" applyProtection="1">
      <alignment horizontal="center" vertical="center"/>
      <protection locked="0"/>
    </xf>
    <xf numFmtId="0" fontId="9" fillId="0" borderId="31" xfId="0" applyFont="1" applyBorder="1" applyAlignment="1" applyProtection="1">
      <alignment horizontal="center" vertical="center"/>
      <protection locked="0" hidden="1"/>
    </xf>
    <xf numFmtId="1" fontId="9" fillId="5" borderId="29" xfId="0" applyNumberFormat="1" applyFont="1" applyFill="1" applyBorder="1" applyAlignment="1" applyProtection="1">
      <alignment horizontal="center" vertical="center"/>
      <protection locked="0" hidden="1"/>
    </xf>
    <xf numFmtId="1" fontId="24" fillId="5" borderId="30" xfId="0" applyNumberFormat="1" applyFont="1" applyFill="1" applyBorder="1" applyAlignment="1" applyProtection="1">
      <alignment horizontal="center" vertical="center"/>
      <protection locked="0" hidden="1"/>
    </xf>
    <xf numFmtId="1" fontId="9" fillId="5" borderId="31" xfId="0" applyNumberFormat="1" applyFont="1" applyFill="1" applyBorder="1" applyAlignment="1" applyProtection="1">
      <alignment horizontal="center" vertical="center"/>
      <protection locked="0" hidden="1"/>
    </xf>
    <xf numFmtId="1" fontId="24" fillId="5" borderId="28" xfId="0" applyNumberFormat="1" applyFont="1" applyFill="1" applyBorder="1" applyAlignment="1" applyProtection="1">
      <alignment horizontal="center" vertical="center"/>
      <protection locked="0" hidden="1"/>
    </xf>
    <xf numFmtId="1" fontId="24" fillId="5" borderId="29" xfId="0" applyNumberFormat="1" applyFont="1" applyFill="1" applyBorder="1" applyAlignment="1" applyProtection="1">
      <alignment horizontal="center" vertical="center"/>
      <protection locked="0" hidden="1"/>
    </xf>
    <xf numFmtId="0" fontId="4" fillId="0" borderId="14" xfId="0" applyFont="1" applyBorder="1" applyAlignment="1" applyProtection="1">
      <alignment horizontal="center" vertical="center" textRotation="90" wrapText="1"/>
      <protection hidden="1"/>
    </xf>
    <xf numFmtId="0" fontId="4" fillId="0" borderId="61" xfId="0" applyFont="1" applyBorder="1" applyAlignment="1" applyProtection="1">
      <alignment horizontal="center" vertical="center" textRotation="90" wrapText="1"/>
      <protection hidden="1"/>
    </xf>
    <xf numFmtId="0" fontId="4" fillId="0" borderId="65" xfId="0" applyFont="1" applyBorder="1" applyAlignment="1" applyProtection="1">
      <alignment horizontal="center" vertical="center" textRotation="90" wrapText="1"/>
      <protection hidden="1"/>
    </xf>
    <xf numFmtId="0" fontId="9" fillId="5" borderId="31" xfId="0" applyFont="1" applyFill="1" applyBorder="1" applyAlignment="1" applyProtection="1">
      <alignment horizontal="center" vertical="center"/>
      <protection hidden="1"/>
    </xf>
    <xf numFmtId="1" fontId="24" fillId="6" borderId="42" xfId="0" applyNumberFormat="1" applyFont="1" applyFill="1" applyBorder="1" applyAlignment="1" applyProtection="1">
      <alignment horizontal="center" vertical="center" textRotation="90"/>
      <protection hidden="1"/>
    </xf>
    <xf numFmtId="1" fontId="24" fillId="6" borderId="45" xfId="0" applyNumberFormat="1" applyFont="1" applyFill="1" applyBorder="1" applyAlignment="1" applyProtection="1">
      <alignment horizontal="center" vertical="center" textRotation="90"/>
      <protection hidden="1"/>
    </xf>
    <xf numFmtId="1" fontId="24" fillId="6" borderId="46" xfId="0" applyNumberFormat="1" applyFont="1" applyFill="1" applyBorder="1" applyAlignment="1" applyProtection="1">
      <alignment horizontal="center" vertical="center" textRotation="90"/>
      <protection hidden="1"/>
    </xf>
    <xf numFmtId="0" fontId="52" fillId="9" borderId="1" xfId="0" applyNumberFormat="1" applyFont="1" applyFill="1" applyBorder="1" applyAlignment="1" applyProtection="1">
      <alignment horizontal="justify" vertical="justify"/>
      <protection locked="0"/>
    </xf>
    <xf numFmtId="0" fontId="52" fillId="9" borderId="2" xfId="0" applyNumberFormat="1" applyFont="1" applyFill="1" applyBorder="1" applyAlignment="1" applyProtection="1">
      <alignment horizontal="justify" vertical="justify"/>
      <protection locked="0"/>
    </xf>
    <xf numFmtId="0" fontId="52" fillId="9" borderId="3" xfId="0" applyNumberFormat="1" applyFont="1" applyFill="1" applyBorder="1" applyAlignment="1" applyProtection="1">
      <alignment horizontal="justify" vertical="justify"/>
      <protection locked="0"/>
    </xf>
  </cellXfs>
  <cellStyles count="2">
    <cellStyle name="Hyperlink" xfId="1" builtinId="8"/>
    <cellStyle name="Normal" xfId="0" builtinId="0"/>
  </cellStyles>
  <dxfs count="7">
    <dxf>
      <font>
        <color theme="0"/>
      </font>
    </dxf>
    <dxf>
      <font>
        <color theme="0"/>
      </font>
    </dxf>
    <dxf>
      <font>
        <color theme="0"/>
      </font>
    </dxf>
    <dxf>
      <font>
        <color theme="0"/>
      </font>
    </dxf>
    <dxf>
      <font>
        <color theme="0"/>
      </font>
    </dxf>
    <dxf>
      <font>
        <color theme="0"/>
      </font>
      <fill>
        <patternFill>
          <bgColor theme="0"/>
        </patternFill>
      </fill>
    </dxf>
    <dxf>
      <font>
        <color theme="0"/>
      </font>
      <fill>
        <patternFill>
          <bgColor theme="0"/>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78241</xdr:colOff>
      <xdr:row>1</xdr:row>
      <xdr:rowOff>71437</xdr:rowOff>
    </xdr:from>
    <xdr:to>
      <xdr:col>2</xdr:col>
      <xdr:colOff>27215</xdr:colOff>
      <xdr:row>1</xdr:row>
      <xdr:rowOff>2027464</xdr:rowOff>
    </xdr:to>
    <xdr:pic>
      <xdr:nvPicPr>
        <xdr:cNvPr id="6" name="Picture 5" descr="download-300x300.png"/>
        <xdr:cNvPicPr>
          <a:picLocks noChangeAspect="1"/>
        </xdr:cNvPicPr>
      </xdr:nvPicPr>
      <xdr:blipFill>
        <a:blip xmlns:r="http://schemas.openxmlformats.org/officeDocument/2006/relationships" r:embed="rId1"/>
        <a:stretch>
          <a:fillRect/>
        </a:stretch>
      </xdr:blipFill>
      <xdr:spPr>
        <a:xfrm>
          <a:off x="17835562" y="1051151"/>
          <a:ext cx="2248581" cy="1956027"/>
        </a:xfrm>
        <a:prstGeom prst="roundRect">
          <a:avLst>
            <a:gd name="adj" fmla="val 16667"/>
          </a:avLst>
        </a:prstGeom>
        <a:ln>
          <a:noFill/>
        </a:ln>
        <a:effectLst>
          <a:outerShdw blurRad="76200" dist="38100" dir="7800000" algn="tl" rotWithShape="0">
            <a:srgbClr val="000000">
              <a:alpha val="40000"/>
            </a:srgbClr>
          </a:outerShdw>
        </a:effectLst>
        <a:scene3d>
          <a:camera prst="orthographicFront"/>
          <a:lightRig rig="contrasting" dir="t">
            <a:rot lat="0" lon="0" rev="4200000"/>
          </a:lightRig>
        </a:scene3d>
        <a:sp3d prstMaterial="plastic">
          <a:bevelT w="381000" h="114300" prst="relaxedInset"/>
          <a:contourClr>
            <a:srgbClr val="969696"/>
          </a:contourClr>
        </a:sp3d>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youtu.be/qV5Tw3VtSX8?si=l26UyclXa0Bn_fvB"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sheetPr>
    <tabColor rgb="FF00B050"/>
  </sheetPr>
  <dimension ref="A1:G62"/>
  <sheetViews>
    <sheetView showGridLines="0" tabSelected="1" zoomScale="55" zoomScaleNormal="55" workbookViewId="0">
      <selection activeCell="B4" sqref="B4:C4"/>
    </sheetView>
  </sheetViews>
  <sheetFormatPr defaultColWidth="0" defaultRowHeight="34.5" zeroHeight="1" thickBottom="1"/>
  <cols>
    <col min="1" max="1" width="2.28515625" style="101" customWidth="1"/>
    <col min="2" max="2" width="34.42578125" style="101" customWidth="1"/>
    <col min="3" max="3" width="40.7109375" style="103" customWidth="1"/>
    <col min="4" max="4" width="5.85546875" style="103" customWidth="1"/>
    <col min="5" max="7" width="0" style="105" hidden="1"/>
    <col min="8" max="16384" width="9.140625" style="105" hidden="1"/>
  </cols>
  <sheetData>
    <row r="1" spans="1:4" ht="60">
      <c r="A1" s="150"/>
      <c r="B1" s="152" t="s">
        <v>47</v>
      </c>
      <c r="C1" s="152"/>
      <c r="D1" s="150"/>
    </row>
    <row r="2" spans="1:4" ht="162" customHeight="1">
      <c r="A2" s="150"/>
      <c r="B2" s="106"/>
      <c r="C2" s="104" t="s">
        <v>48</v>
      </c>
      <c r="D2" s="150"/>
    </row>
    <row r="3" spans="1:4" ht="99.75" customHeight="1">
      <c r="A3" s="150"/>
      <c r="B3" s="153" t="s">
        <v>49</v>
      </c>
      <c r="C3" s="154"/>
      <c r="D3" s="150"/>
    </row>
    <row r="4" spans="1:4" ht="65.25" customHeight="1">
      <c r="A4" s="150"/>
      <c r="B4" s="366" t="s">
        <v>50</v>
      </c>
      <c r="C4" s="366"/>
      <c r="D4" s="150"/>
    </row>
    <row r="5" spans="1:4" ht="59.25" customHeight="1">
      <c r="A5" s="150"/>
      <c r="B5" s="365" t="s">
        <v>56</v>
      </c>
      <c r="C5" s="365"/>
      <c r="D5" s="150"/>
    </row>
    <row r="6" spans="1:4" ht="56.25" customHeight="1">
      <c r="A6" s="150"/>
      <c r="B6" s="150"/>
      <c r="C6" s="150"/>
      <c r="D6" s="150"/>
    </row>
    <row r="7" spans="1:4" ht="12.75" customHeight="1">
      <c r="A7" s="150"/>
      <c r="B7" s="150"/>
      <c r="C7" s="150"/>
      <c r="D7" s="150"/>
    </row>
    <row r="8" spans="1:4" ht="15" customHeight="1">
      <c r="A8" s="150"/>
      <c r="B8" s="150"/>
      <c r="C8" s="150"/>
      <c r="D8" s="150"/>
    </row>
    <row r="9" spans="1:4" ht="15" customHeight="1">
      <c r="A9" s="150"/>
      <c r="B9" s="150"/>
      <c r="C9" s="150"/>
      <c r="D9" s="150"/>
    </row>
    <row r="10" spans="1:4" ht="15" customHeight="1">
      <c r="A10" s="150"/>
      <c r="B10" s="150"/>
      <c r="C10" s="150"/>
      <c r="D10" s="150"/>
    </row>
    <row r="11" spans="1:4" ht="15" customHeight="1">
      <c r="A11" s="150"/>
      <c r="B11" s="150"/>
      <c r="C11" s="150"/>
      <c r="D11" s="150"/>
    </row>
    <row r="12" spans="1:4" ht="15" customHeight="1">
      <c r="A12" s="150"/>
      <c r="B12" s="150"/>
      <c r="C12" s="150"/>
      <c r="D12" s="150"/>
    </row>
    <row r="13" spans="1:4" ht="15" customHeight="1">
      <c r="A13" s="150"/>
      <c r="B13" s="150"/>
      <c r="C13" s="150"/>
      <c r="D13" s="150"/>
    </row>
    <row r="14" spans="1:4" ht="15" customHeight="1">
      <c r="A14" s="150"/>
      <c r="B14" s="150"/>
      <c r="C14" s="150"/>
      <c r="D14" s="150"/>
    </row>
    <row r="15" spans="1:4" ht="15" customHeight="1">
      <c r="A15" s="150"/>
      <c r="B15" s="150"/>
      <c r="C15" s="150"/>
      <c r="D15" s="150"/>
    </row>
    <row r="16" spans="1:4" ht="15" customHeight="1">
      <c r="A16" s="150"/>
      <c r="B16" s="150"/>
      <c r="C16" s="150"/>
      <c r="D16" s="150"/>
    </row>
    <row r="17" spans="1:4" ht="15" customHeight="1">
      <c r="A17" s="150"/>
      <c r="B17" s="150"/>
      <c r="C17" s="150"/>
      <c r="D17" s="150"/>
    </row>
    <row r="18" spans="1:4" ht="15" customHeight="1">
      <c r="A18" s="150"/>
      <c r="B18" s="150"/>
      <c r="C18" s="150"/>
      <c r="D18" s="150"/>
    </row>
    <row r="19" spans="1:4" ht="15" customHeight="1">
      <c r="A19" s="150"/>
      <c r="B19" s="150"/>
      <c r="C19" s="150"/>
      <c r="D19" s="150"/>
    </row>
    <row r="20" spans="1:4" ht="15" customHeight="1">
      <c r="A20" s="150"/>
      <c r="B20" s="150"/>
      <c r="C20" s="150"/>
      <c r="D20" s="150"/>
    </row>
    <row r="21" spans="1:4" ht="15" customHeight="1">
      <c r="A21" s="150"/>
      <c r="B21" s="150"/>
      <c r="C21" s="150"/>
      <c r="D21" s="150"/>
    </row>
    <row r="22" spans="1:4" ht="15" customHeight="1">
      <c r="A22" s="150"/>
      <c r="B22" s="150"/>
      <c r="C22" s="150"/>
      <c r="D22" s="150"/>
    </row>
    <row r="23" spans="1:4" ht="15" customHeight="1">
      <c r="A23" s="150"/>
      <c r="B23" s="150"/>
      <c r="C23" s="150"/>
      <c r="D23" s="150"/>
    </row>
    <row r="24" spans="1:4" ht="15" customHeight="1">
      <c r="A24" s="150"/>
      <c r="B24" s="150"/>
      <c r="C24" s="150"/>
      <c r="D24" s="150"/>
    </row>
    <row r="25" spans="1:4" ht="15" customHeight="1">
      <c r="A25" s="150"/>
      <c r="B25" s="150"/>
      <c r="C25" s="150"/>
      <c r="D25" s="150"/>
    </row>
    <row r="26" spans="1:4" ht="15" customHeight="1">
      <c r="A26" s="150"/>
      <c r="B26" s="150"/>
      <c r="C26" s="150"/>
      <c r="D26" s="150"/>
    </row>
    <row r="27" spans="1:4" ht="15" customHeight="1">
      <c r="A27" s="150"/>
      <c r="B27" s="150"/>
      <c r="C27" s="150"/>
      <c r="D27" s="150"/>
    </row>
    <row r="28" spans="1:4" ht="15" customHeight="1">
      <c r="A28" s="150"/>
      <c r="B28" s="150"/>
      <c r="C28" s="150"/>
      <c r="D28" s="150"/>
    </row>
    <row r="29" spans="1:4" ht="15" customHeight="1">
      <c r="A29" s="150"/>
      <c r="B29" s="150"/>
      <c r="C29" s="150"/>
      <c r="D29" s="150"/>
    </row>
    <row r="30" spans="1:4" ht="15" customHeight="1">
      <c r="A30" s="150"/>
      <c r="B30" s="150"/>
      <c r="C30" s="150"/>
      <c r="D30" s="150"/>
    </row>
    <row r="31" spans="1:4" ht="15" customHeight="1">
      <c r="A31" s="150"/>
      <c r="B31" s="150"/>
      <c r="C31" s="150"/>
      <c r="D31" s="150"/>
    </row>
    <row r="32" spans="1:4" ht="15" customHeight="1">
      <c r="A32" s="150"/>
      <c r="B32" s="150"/>
      <c r="C32" s="150"/>
      <c r="D32" s="150"/>
    </row>
    <row r="33" spans="1:4" ht="15" customHeight="1">
      <c r="A33" s="150"/>
      <c r="B33" s="150"/>
      <c r="C33" s="150"/>
      <c r="D33" s="150"/>
    </row>
    <row r="34" spans="1:4" ht="15" customHeight="1" thickBot="1">
      <c r="A34" s="151"/>
      <c r="B34" s="151"/>
      <c r="C34" s="151"/>
      <c r="D34" s="151"/>
    </row>
    <row r="35" spans="1:4" ht="15.75" hidden="1" thickBot="1">
      <c r="A35" s="99"/>
      <c r="B35" s="99"/>
      <c r="C35" s="100"/>
      <c r="D35" s="100"/>
    </row>
    <row r="36" spans="1:4" ht="15.75" hidden="1" thickBot="1">
      <c r="A36" s="99"/>
      <c r="B36" s="99"/>
      <c r="C36" s="100"/>
      <c r="D36" s="100"/>
    </row>
    <row r="37" spans="1:4" ht="15.75" hidden="1" thickBot="1">
      <c r="A37" s="99"/>
      <c r="B37" s="99"/>
      <c r="C37" s="100"/>
      <c r="D37" s="100"/>
    </row>
    <row r="38" spans="1:4" ht="15.75" hidden="1" thickBot="1">
      <c r="A38" s="99"/>
      <c r="B38" s="99"/>
      <c r="C38" s="100"/>
      <c r="D38" s="100"/>
    </row>
    <row r="39" spans="1:4" ht="15.75" hidden="1" thickBot="1">
      <c r="A39" s="99"/>
      <c r="B39" s="99"/>
      <c r="C39" s="100"/>
      <c r="D39" s="100"/>
    </row>
    <row r="40" spans="1:4" ht="15.75" hidden="1" thickBot="1">
      <c r="A40" s="99"/>
      <c r="B40" s="99"/>
      <c r="C40" s="100"/>
      <c r="D40" s="100"/>
    </row>
    <row r="41" spans="1:4" ht="15.75" hidden="1" thickBot="1">
      <c r="A41" s="99"/>
      <c r="B41" s="99"/>
      <c r="C41" s="100"/>
      <c r="D41" s="100"/>
    </row>
    <row r="42" spans="1:4" ht="15.75" hidden="1" thickBot="1">
      <c r="A42" s="99"/>
      <c r="B42" s="99"/>
      <c r="C42" s="100"/>
      <c r="D42" s="100"/>
    </row>
    <row r="43" spans="1:4" ht="15.75" hidden="1" thickBot="1">
      <c r="A43" s="99"/>
      <c r="B43" s="99"/>
      <c r="C43" s="100"/>
      <c r="D43" s="100"/>
    </row>
    <row r="44" spans="1:4" ht="15.75" hidden="1" thickBot="1">
      <c r="A44" s="99"/>
      <c r="B44" s="99"/>
      <c r="C44" s="100"/>
      <c r="D44" s="100"/>
    </row>
    <row r="45" spans="1:4" ht="15.75" hidden="1" thickBot="1">
      <c r="A45" s="99"/>
      <c r="B45" s="99"/>
      <c r="C45" s="100"/>
      <c r="D45" s="100"/>
    </row>
    <row r="46" spans="1:4" ht="15.75" hidden="1" thickBot="1">
      <c r="A46" s="99"/>
      <c r="B46" s="99"/>
      <c r="C46" s="100"/>
      <c r="D46" s="100"/>
    </row>
    <row r="47" spans="1:4" ht="15.75" hidden="1" thickBot="1">
      <c r="A47" s="99"/>
      <c r="B47" s="99"/>
      <c r="C47" s="100"/>
      <c r="D47" s="100"/>
    </row>
    <row r="48" spans="1:4" ht="15.75" hidden="1" thickBot="1">
      <c r="A48" s="99"/>
      <c r="B48" s="99"/>
      <c r="C48" s="100"/>
      <c r="D48" s="100"/>
    </row>
    <row r="49" spans="1:4" ht="15.75" hidden="1" thickBot="1">
      <c r="A49" s="99"/>
      <c r="B49" s="99"/>
      <c r="C49" s="100"/>
      <c r="D49" s="100"/>
    </row>
    <row r="50" spans="1:4" ht="15.75" hidden="1" thickBot="1">
      <c r="A50" s="99"/>
      <c r="B50" s="99"/>
      <c r="C50" s="100"/>
      <c r="D50" s="100"/>
    </row>
    <row r="51" spans="1:4" ht="15.75" hidden="1" thickBot="1">
      <c r="A51" s="99"/>
      <c r="B51" s="99"/>
      <c r="C51" s="100"/>
      <c r="D51" s="100"/>
    </row>
    <row r="52" spans="1:4" ht="15.75" hidden="1" thickBot="1">
      <c r="A52" s="99"/>
      <c r="B52" s="99"/>
      <c r="C52" s="100"/>
      <c r="D52" s="100"/>
    </row>
    <row r="53" spans="1:4" ht="15.75" hidden="1" thickBot="1">
      <c r="A53" s="99"/>
      <c r="B53" s="99"/>
      <c r="C53" s="100"/>
      <c r="D53" s="100"/>
    </row>
    <row r="54" spans="1:4" ht="15.75" hidden="1" thickBot="1">
      <c r="A54" s="99"/>
      <c r="B54" s="99"/>
      <c r="C54" s="100"/>
      <c r="D54" s="100"/>
    </row>
    <row r="55" spans="1:4" ht="15.75" hidden="1" thickBot="1">
      <c r="A55" s="99"/>
      <c r="B55" s="99"/>
      <c r="C55" s="100"/>
      <c r="D55" s="100"/>
    </row>
    <row r="56" spans="1:4" hidden="1" thickBot="1">
      <c r="C56" s="102"/>
      <c r="D56" s="102"/>
    </row>
    <row r="57" spans="1:4" hidden="1" thickBot="1"/>
    <row r="58" spans="1:4" hidden="1" thickBot="1"/>
    <row r="59" spans="1:4" hidden="1" thickBot="1"/>
    <row r="60" spans="1:4" hidden="1" thickBot="1"/>
    <row r="61" spans="1:4" hidden="1" thickBot="1"/>
    <row r="62" spans="1:4" hidden="1" thickBot="1"/>
  </sheetData>
  <sheetProtection password="E8FA" sheet="1" objects="1" scenarios="1" formatCells="0" formatColumns="0" formatRows="0" selectLockedCells="1"/>
  <mergeCells count="8">
    <mergeCell ref="B1:C1"/>
    <mergeCell ref="B3:C3"/>
    <mergeCell ref="B4:C4"/>
    <mergeCell ref="B6:C33"/>
    <mergeCell ref="B5:C5"/>
    <mergeCell ref="D1:D33"/>
    <mergeCell ref="A34:D34"/>
    <mergeCell ref="A1:A33"/>
  </mergeCells>
  <hyperlinks>
    <hyperlink ref="B4:C4" r:id="rId1" display=" Click Here"/>
  </hyperlinks>
  <pageMargins left="0.38" right="0.34" top="0.26" bottom="0.19" header="0.21" footer="0.13"/>
  <pageSetup paperSize="9" orientation="portrait" r:id="rId2"/>
  <drawing r:id="rId3"/>
</worksheet>
</file>

<file path=xl/worksheets/sheet2.xml><?xml version="1.0" encoding="utf-8"?>
<worksheet xmlns="http://schemas.openxmlformats.org/spreadsheetml/2006/main" xmlns:r="http://schemas.openxmlformats.org/officeDocument/2006/relationships">
  <sheetPr>
    <tabColor rgb="FFFFFF00"/>
  </sheetPr>
  <dimension ref="A1:XEN384"/>
  <sheetViews>
    <sheetView topLeftCell="B7" zoomScale="70" zoomScaleNormal="70" workbookViewId="0">
      <selection activeCell="D24" sqref="D24:F27"/>
    </sheetView>
  </sheetViews>
  <sheetFormatPr defaultColWidth="0" defaultRowHeight="0" customHeight="1" zeroHeight="1"/>
  <cols>
    <col min="1" max="1" width="7.28515625" style="1" hidden="1" customWidth="1"/>
    <col min="2" max="2" width="7.42578125" style="1" customWidth="1"/>
    <col min="3" max="3" width="5.42578125" style="1" customWidth="1"/>
    <col min="4" max="4" width="2.5703125" style="1" customWidth="1"/>
    <col min="5" max="7" width="17.85546875" style="1" customWidth="1"/>
    <col min="8" max="8" width="16.140625" style="1" customWidth="1"/>
    <col min="9" max="9" width="15.42578125" style="1" customWidth="1"/>
    <col min="10" max="21" width="9.5703125" style="1" customWidth="1"/>
    <col min="22" max="22" width="10.7109375" style="1" customWidth="1"/>
    <col min="23" max="24" width="13.140625" style="1" customWidth="1"/>
    <col min="25" max="25" width="7.85546875" style="1" customWidth="1"/>
    <col min="26" max="16368" width="7.85546875" style="1" hidden="1"/>
    <col min="16369" max="16384" width="4" style="1" hidden="1"/>
  </cols>
  <sheetData>
    <row r="1" spans="1:25" ht="12.75" customHeight="1" thickBot="1">
      <c r="B1" s="177"/>
      <c r="C1" s="178"/>
      <c r="D1" s="179"/>
      <c r="E1" s="179"/>
      <c r="F1" s="179"/>
      <c r="G1" s="179"/>
      <c r="H1" s="179"/>
      <c r="I1" s="179"/>
      <c r="J1" s="179"/>
      <c r="K1" s="179"/>
      <c r="L1" s="179"/>
      <c r="M1" s="179"/>
      <c r="N1" s="179"/>
      <c r="O1" s="179"/>
      <c r="P1" s="179"/>
      <c r="Q1" s="179"/>
      <c r="R1" s="179"/>
      <c r="S1" s="179"/>
      <c r="T1" s="179"/>
      <c r="U1" s="179"/>
      <c r="V1" s="179"/>
      <c r="W1" s="179"/>
      <c r="X1" s="180"/>
      <c r="Y1" s="181"/>
    </row>
    <row r="2" spans="1:25" ht="39" customHeight="1">
      <c r="B2" s="177"/>
      <c r="C2" s="182" t="s">
        <v>41</v>
      </c>
      <c r="D2" s="183"/>
      <c r="E2" s="183"/>
      <c r="F2" s="183"/>
      <c r="G2" s="183"/>
      <c r="H2" s="183"/>
      <c r="I2" s="183"/>
      <c r="J2" s="183"/>
      <c r="K2" s="183"/>
      <c r="L2" s="183"/>
      <c r="M2" s="183"/>
      <c r="N2" s="183"/>
      <c r="O2" s="183"/>
      <c r="P2" s="183"/>
      <c r="Q2" s="183"/>
      <c r="R2" s="183"/>
      <c r="S2" s="183"/>
      <c r="T2" s="183"/>
      <c r="U2" s="183"/>
      <c r="V2" s="183"/>
      <c r="W2" s="183"/>
      <c r="X2" s="184"/>
      <c r="Y2" s="181"/>
    </row>
    <row r="3" spans="1:25" ht="27.75" customHeight="1">
      <c r="B3" s="177"/>
      <c r="C3" s="185" t="s">
        <v>35</v>
      </c>
      <c r="D3" s="186"/>
      <c r="E3" s="186"/>
      <c r="F3" s="186"/>
      <c r="G3" s="186"/>
      <c r="H3" s="186"/>
      <c r="I3" s="186"/>
      <c r="J3" s="186"/>
      <c r="K3" s="186"/>
      <c r="L3" s="186"/>
      <c r="M3" s="186"/>
      <c r="N3" s="186"/>
      <c r="O3" s="186"/>
      <c r="P3" s="186"/>
      <c r="Q3" s="186"/>
      <c r="R3" s="186"/>
      <c r="S3" s="186"/>
      <c r="T3" s="186"/>
      <c r="U3" s="186"/>
      <c r="V3" s="186"/>
      <c r="W3" s="186"/>
      <c r="X3" s="187"/>
      <c r="Y3" s="181"/>
    </row>
    <row r="4" spans="1:25" ht="63" customHeight="1" thickBot="1">
      <c r="B4" s="177"/>
      <c r="C4" s="188" t="s">
        <v>58</v>
      </c>
      <c r="D4" s="189"/>
      <c r="E4" s="189"/>
      <c r="F4" s="189"/>
      <c r="G4" s="189"/>
      <c r="H4" s="189"/>
      <c r="I4" s="189"/>
      <c r="J4" s="189"/>
      <c r="K4" s="189"/>
      <c r="L4" s="189"/>
      <c r="M4" s="189"/>
      <c r="N4" s="189"/>
      <c r="O4" s="189"/>
      <c r="P4" s="189"/>
      <c r="Q4" s="189"/>
      <c r="R4" s="189"/>
      <c r="S4" s="189"/>
      <c r="T4" s="189"/>
      <c r="U4" s="189"/>
      <c r="V4" s="189"/>
      <c r="W4" s="189"/>
      <c r="X4" s="190"/>
      <c r="Y4" s="181"/>
    </row>
    <row r="5" spans="1:25" ht="32.25" customHeight="1">
      <c r="B5" s="177"/>
      <c r="C5" s="237" t="s">
        <v>12</v>
      </c>
      <c r="D5" s="247" t="s">
        <v>20</v>
      </c>
      <c r="E5" s="248"/>
      <c r="F5" s="249"/>
      <c r="G5" s="247" t="s">
        <v>21</v>
      </c>
      <c r="H5" s="234" t="s">
        <v>32</v>
      </c>
      <c r="I5" s="234" t="s">
        <v>28</v>
      </c>
      <c r="J5" s="258" t="s">
        <v>23</v>
      </c>
      <c r="K5" s="259"/>
      <c r="L5" s="260"/>
      <c r="M5" s="261" t="s">
        <v>24</v>
      </c>
      <c r="N5" s="259"/>
      <c r="O5" s="260"/>
      <c r="P5" s="258" t="s">
        <v>25</v>
      </c>
      <c r="Q5" s="259"/>
      <c r="R5" s="260"/>
      <c r="S5" s="262" t="s">
        <v>26</v>
      </c>
      <c r="T5" s="234" t="s">
        <v>27</v>
      </c>
      <c r="U5" s="237" t="s">
        <v>13</v>
      </c>
      <c r="V5" s="240" t="s">
        <v>14</v>
      </c>
      <c r="W5" s="237" t="s">
        <v>30</v>
      </c>
      <c r="X5" s="240" t="s">
        <v>31</v>
      </c>
      <c r="Y5" s="181"/>
    </row>
    <row r="6" spans="1:25" ht="32.25" customHeight="1">
      <c r="B6" s="177"/>
      <c r="C6" s="238"/>
      <c r="D6" s="250"/>
      <c r="E6" s="251"/>
      <c r="F6" s="252"/>
      <c r="G6" s="250"/>
      <c r="H6" s="256"/>
      <c r="I6" s="235"/>
      <c r="J6" s="243" t="s">
        <v>0</v>
      </c>
      <c r="K6" s="31" t="s">
        <v>1</v>
      </c>
      <c r="L6" s="245" t="s">
        <v>2</v>
      </c>
      <c r="M6" s="243" t="s">
        <v>0</v>
      </c>
      <c r="N6" s="31" t="s">
        <v>1</v>
      </c>
      <c r="O6" s="245" t="s">
        <v>2</v>
      </c>
      <c r="P6" s="243" t="s">
        <v>0</v>
      </c>
      <c r="Q6" s="232" t="s">
        <v>1</v>
      </c>
      <c r="R6" s="245" t="s">
        <v>2</v>
      </c>
      <c r="S6" s="263"/>
      <c r="T6" s="235"/>
      <c r="U6" s="238"/>
      <c r="V6" s="241"/>
      <c r="W6" s="238"/>
      <c r="X6" s="241"/>
      <c r="Y6" s="181"/>
    </row>
    <row r="7" spans="1:25" ht="32.25" customHeight="1" thickBot="1">
      <c r="B7" s="177"/>
      <c r="C7" s="239"/>
      <c r="D7" s="253"/>
      <c r="E7" s="254"/>
      <c r="F7" s="255"/>
      <c r="G7" s="253"/>
      <c r="H7" s="257"/>
      <c r="I7" s="235"/>
      <c r="J7" s="244"/>
      <c r="K7" s="3">
        <v>0.53</v>
      </c>
      <c r="L7" s="246"/>
      <c r="M7" s="244"/>
      <c r="N7" s="3">
        <v>0.5</v>
      </c>
      <c r="O7" s="246"/>
      <c r="P7" s="244"/>
      <c r="Q7" s="233"/>
      <c r="R7" s="246"/>
      <c r="S7" s="264"/>
      <c r="T7" s="236"/>
      <c r="U7" s="239"/>
      <c r="V7" s="242"/>
      <c r="W7" s="239"/>
      <c r="X7" s="242"/>
      <c r="Y7" s="181"/>
    </row>
    <row r="8" spans="1:25" s="4" customFormat="1" ht="20.25" customHeight="1">
      <c r="A8" s="5" t="str">
        <f>IF(J8&gt;=1,"y","n")</f>
        <v>y</v>
      </c>
      <c r="B8" s="177"/>
      <c r="C8" s="217">
        <v>1</v>
      </c>
      <c r="D8" s="219" t="s">
        <v>44</v>
      </c>
      <c r="E8" s="220"/>
      <c r="F8" s="221"/>
      <c r="G8" s="217" t="s">
        <v>29</v>
      </c>
      <c r="H8" s="225" t="s">
        <v>33</v>
      </c>
      <c r="I8" s="32" t="str">
        <f>IF(A8="n","","Jul-2024")</f>
        <v>Jul-2024</v>
      </c>
      <c r="J8" s="33">
        <v>47900</v>
      </c>
      <c r="K8" s="6">
        <f t="array" ref="K8">ROUND(J8*$K$7,0)</f>
        <v>25387</v>
      </c>
      <c r="L8" s="34">
        <f t="array" ref="L8">ROUND(J8+K8,0)</f>
        <v>73287</v>
      </c>
      <c r="M8" s="35">
        <f t="array" ref="M8">J8</f>
        <v>47900</v>
      </c>
      <c r="N8" s="6">
        <f t="array" ref="N8">ROUND(M8*$N$7,0)</f>
        <v>23950</v>
      </c>
      <c r="O8" s="34">
        <f t="array" ref="O8">ROUND(M8+N8,0)</f>
        <v>71850</v>
      </c>
      <c r="P8" s="36">
        <f t="array" ref="P8">ROUND(J8-M8,0)</f>
        <v>0</v>
      </c>
      <c r="Q8" s="6">
        <f t="array" ref="Q8">ROUND(K8-N8,0)</f>
        <v>1437</v>
      </c>
      <c r="R8" s="34">
        <f t="array" ref="R8">ROUND(P8+Q8,0)</f>
        <v>1437</v>
      </c>
      <c r="S8" s="7">
        <f>IF($H8="Before-2004",Q8,0)</f>
        <v>0</v>
      </c>
      <c r="T8" s="8">
        <f t="array" ref="T8">R8-S8</f>
        <v>1437</v>
      </c>
      <c r="U8" s="8">
        <f t="array" ref="U8">ROUND(S8+T8,0)</f>
        <v>1437</v>
      </c>
      <c r="V8" s="8">
        <f t="array" ref="V8">ROUND(R8-U8,0)</f>
        <v>0</v>
      </c>
      <c r="W8" s="9"/>
      <c r="X8" s="10"/>
      <c r="Y8" s="181"/>
    </row>
    <row r="9" spans="1:25" s="4" customFormat="1" ht="20.25" customHeight="1">
      <c r="A9" s="5" t="str">
        <f t="shared" ref="A9:A11" si="0">IF(J9&gt;=1,"y","n")</f>
        <v>y</v>
      </c>
      <c r="B9" s="177"/>
      <c r="C9" s="218"/>
      <c r="D9" s="222"/>
      <c r="E9" s="223"/>
      <c r="F9" s="224"/>
      <c r="G9" s="218"/>
      <c r="H9" s="226"/>
      <c r="I9" s="37" t="str">
        <f>IF(A9="n","","Aug-2024")</f>
        <v>Aug-2024</v>
      </c>
      <c r="J9" s="38">
        <f>$J8</f>
        <v>47900</v>
      </c>
      <c r="K9" s="12">
        <f t="array" ref="K9">ROUND(J9*$K$7,0)</f>
        <v>25387</v>
      </c>
      <c r="L9" s="39">
        <f t="array" ref="L9">ROUND(J9+K9,0)</f>
        <v>73287</v>
      </c>
      <c r="M9" s="38">
        <f t="array" ref="M9">J9</f>
        <v>47900</v>
      </c>
      <c r="N9" s="12">
        <f t="array" ref="N9">ROUND(M9*$N$7,0)</f>
        <v>23950</v>
      </c>
      <c r="O9" s="39">
        <f t="array" ref="O9">ROUND(M9+N9,0)</f>
        <v>71850</v>
      </c>
      <c r="P9" s="40">
        <f t="array" ref="P9">ROUND(J9-M9,0)</f>
        <v>0</v>
      </c>
      <c r="Q9" s="12">
        <f t="array" ref="Q9">ROUND(K9-N9,0)</f>
        <v>1437</v>
      </c>
      <c r="R9" s="39">
        <f t="array" ref="R9">ROUND(P9+Q9,0)</f>
        <v>1437</v>
      </c>
      <c r="S9" s="13">
        <f>IF($H8="Before-2004",Q9,0)</f>
        <v>0</v>
      </c>
      <c r="T9" s="14">
        <f t="array" ref="T9">R9-S9</f>
        <v>1437</v>
      </c>
      <c r="U9" s="13">
        <f t="array" ref="U9">ROUND(S9+T9,0)</f>
        <v>1437</v>
      </c>
      <c r="V9" s="14">
        <f t="array" ref="V9">ROUND(R9-U9,0)</f>
        <v>0</v>
      </c>
      <c r="W9" s="15"/>
      <c r="X9" s="16"/>
      <c r="Y9" s="181"/>
    </row>
    <row r="10" spans="1:25" s="4" customFormat="1" ht="20.25" customHeight="1">
      <c r="A10" s="5" t="str">
        <f t="shared" si="0"/>
        <v>y</v>
      </c>
      <c r="B10" s="177"/>
      <c r="C10" s="218"/>
      <c r="D10" s="222"/>
      <c r="E10" s="223"/>
      <c r="F10" s="224"/>
      <c r="G10" s="218"/>
      <c r="H10" s="226"/>
      <c r="I10" s="41" t="str">
        <f>IF(A10="n","","Sep-2024")</f>
        <v>Sep-2024</v>
      </c>
      <c r="J10" s="38">
        <f>$J8</f>
        <v>47900</v>
      </c>
      <c r="K10" s="12">
        <f t="array" ref="K10">ROUND(J10*$K$7,0)</f>
        <v>25387</v>
      </c>
      <c r="L10" s="39">
        <f t="array" ref="L10">ROUND(J10+K10,0)</f>
        <v>73287</v>
      </c>
      <c r="M10" s="38">
        <f t="array" ref="M10">J10</f>
        <v>47900</v>
      </c>
      <c r="N10" s="12">
        <f t="array" ref="N10">ROUND(M10*$N$7,0)</f>
        <v>23950</v>
      </c>
      <c r="O10" s="39">
        <f t="array" ref="O10">ROUND(M10+N10,0)</f>
        <v>71850</v>
      </c>
      <c r="P10" s="40">
        <f t="array" ref="P10">ROUND(J10-M10,0)</f>
        <v>0</v>
      </c>
      <c r="Q10" s="12">
        <f t="array" ref="Q10">ROUND(K10-N10,0)</f>
        <v>1437</v>
      </c>
      <c r="R10" s="39">
        <f t="array" ref="R10">ROUND(P10+Q10,0)</f>
        <v>1437</v>
      </c>
      <c r="S10" s="13">
        <f>IF($H8="Before-2004",Q10,0)</f>
        <v>0</v>
      </c>
      <c r="T10" s="14">
        <f t="array" ref="T10">R10-S10</f>
        <v>1437</v>
      </c>
      <c r="U10" s="13">
        <f t="array" ref="U10">ROUND(S10+T10,0)</f>
        <v>1437</v>
      </c>
      <c r="V10" s="14">
        <f t="array" ref="V10">ROUND(R10-U10,0)</f>
        <v>0</v>
      </c>
      <c r="W10" s="15"/>
      <c r="X10" s="16"/>
      <c r="Y10" s="181"/>
    </row>
    <row r="11" spans="1:25" s="4" customFormat="1" ht="20.25" customHeight="1" thickBot="1">
      <c r="A11" s="5" t="str">
        <f t="shared" si="0"/>
        <v>y</v>
      </c>
      <c r="B11" s="177"/>
      <c r="C11" s="218"/>
      <c r="D11" s="222"/>
      <c r="E11" s="223"/>
      <c r="F11" s="224"/>
      <c r="G11" s="218"/>
      <c r="H11" s="226"/>
      <c r="I11" s="41" t="str">
        <f>IF(A11="n","","Oct-2024")</f>
        <v>Oct-2024</v>
      </c>
      <c r="J11" s="42">
        <f>$J8</f>
        <v>47900</v>
      </c>
      <c r="K11" s="17">
        <f t="array" ref="K11">ROUND(J11*$K$7,0)</f>
        <v>25387</v>
      </c>
      <c r="L11" s="43">
        <f t="array" ref="L11">ROUND(J11+K11,0)</f>
        <v>73287</v>
      </c>
      <c r="M11" s="44">
        <f t="array" ref="M11">J11</f>
        <v>47900</v>
      </c>
      <c r="N11" s="17">
        <f t="array" ref="N11">ROUND(M11*$N$7,0)</f>
        <v>23950</v>
      </c>
      <c r="O11" s="43">
        <f t="array" ref="O11">ROUND(M11+N11,0)</f>
        <v>71850</v>
      </c>
      <c r="P11" s="45">
        <f t="array" ref="P11">ROUND(J11-M11,0)</f>
        <v>0</v>
      </c>
      <c r="Q11" s="46">
        <f t="array" ref="Q11">ROUND(K11-N11,0)</f>
        <v>1437</v>
      </c>
      <c r="R11" s="43">
        <f t="array" ref="R11">ROUND(P11+Q11,0)</f>
        <v>1437</v>
      </c>
      <c r="S11" s="18">
        <f>IF($H8="Before-2004",Q11,0)</f>
        <v>0</v>
      </c>
      <c r="T11" s="19">
        <f t="array" ref="T11">R11-S11</f>
        <v>1437</v>
      </c>
      <c r="U11" s="18">
        <f t="array" ref="U11">ROUND(S11+T11,0)</f>
        <v>1437</v>
      </c>
      <c r="V11" s="47">
        <f t="array" ref="V11">ROUND(R11-U11,0)</f>
        <v>0</v>
      </c>
      <c r="W11" s="20"/>
      <c r="X11" s="21"/>
      <c r="Y11" s="181"/>
    </row>
    <row r="12" spans="1:25" s="4" customFormat="1" ht="20.25" customHeight="1">
      <c r="A12" s="5" t="str">
        <f>IF(J12&gt;=1,"y","n")</f>
        <v>y</v>
      </c>
      <c r="B12" s="177"/>
      <c r="C12" s="217">
        <v>2</v>
      </c>
      <c r="D12" s="219" t="s">
        <v>43</v>
      </c>
      <c r="E12" s="220"/>
      <c r="F12" s="221"/>
      <c r="G12" s="217" t="s">
        <v>42</v>
      </c>
      <c r="H12" s="225" t="s">
        <v>34</v>
      </c>
      <c r="I12" s="32" t="str">
        <f t="shared" ref="I12:I43" si="1">IF(A12="n","","Jul-2024")</f>
        <v>Jul-2024</v>
      </c>
      <c r="J12" s="33">
        <v>67000</v>
      </c>
      <c r="K12" s="6">
        <f t="array" ref="K12">ROUND(J12*$K$7,0)</f>
        <v>35510</v>
      </c>
      <c r="L12" s="34">
        <f t="array" ref="L12">ROUND(J12+K12,0)</f>
        <v>102510</v>
      </c>
      <c r="M12" s="35">
        <f t="array" ref="M12">J12</f>
        <v>67000</v>
      </c>
      <c r="N12" s="6">
        <f t="array" ref="N12">ROUND(M12*$N$7,0)</f>
        <v>33500</v>
      </c>
      <c r="O12" s="34">
        <f t="array" ref="O12">ROUND(M12+N12,0)</f>
        <v>100500</v>
      </c>
      <c r="P12" s="36">
        <f t="array" ref="P12">ROUND(J12-M12,0)</f>
        <v>0</v>
      </c>
      <c r="Q12" s="6">
        <f t="array" ref="Q12">ROUND(K12-N12,0)</f>
        <v>2010</v>
      </c>
      <c r="R12" s="34">
        <f t="array" ref="R12">ROUND(P12+Q12,0)</f>
        <v>2010</v>
      </c>
      <c r="S12" s="7">
        <f t="shared" ref="S12" si="2">IF($H12="Before-2004",Q12,0)</f>
        <v>2010</v>
      </c>
      <c r="T12" s="8">
        <f t="array" ref="T12">R12-S12</f>
        <v>0</v>
      </c>
      <c r="U12" s="8">
        <f t="array" ref="U12">ROUND(S12+T12,0)</f>
        <v>2010</v>
      </c>
      <c r="V12" s="8">
        <f t="array" ref="V12">ROUND(R12-U12,0)</f>
        <v>0</v>
      </c>
      <c r="W12" s="9"/>
      <c r="X12" s="10"/>
      <c r="Y12" s="181"/>
    </row>
    <row r="13" spans="1:25" s="4" customFormat="1" ht="20.25" customHeight="1">
      <c r="A13" s="5" t="str">
        <f t="shared" ref="A13:A15" si="3">IF(J13&gt;=1,"y","n")</f>
        <v>y</v>
      </c>
      <c r="B13" s="177"/>
      <c r="C13" s="218"/>
      <c r="D13" s="222"/>
      <c r="E13" s="223"/>
      <c r="F13" s="224"/>
      <c r="G13" s="218"/>
      <c r="H13" s="226"/>
      <c r="I13" s="37" t="str">
        <f t="shared" ref="I13:I44" si="4">IF(A13="n","","Aug-2024")</f>
        <v>Aug-2024</v>
      </c>
      <c r="J13" s="38">
        <f>$J12</f>
        <v>67000</v>
      </c>
      <c r="K13" s="12">
        <f t="array" ref="K13">ROUND(J13*$K$7,0)</f>
        <v>35510</v>
      </c>
      <c r="L13" s="39">
        <f t="array" ref="L13">ROUND(J13+K13,0)</f>
        <v>102510</v>
      </c>
      <c r="M13" s="38">
        <f t="array" ref="M13">J13</f>
        <v>67000</v>
      </c>
      <c r="N13" s="12">
        <f t="array" ref="N13">ROUND(M13*$N$7,0)</f>
        <v>33500</v>
      </c>
      <c r="O13" s="39">
        <f t="array" ref="O13">ROUND(M13+N13,0)</f>
        <v>100500</v>
      </c>
      <c r="P13" s="40">
        <f t="array" ref="P13">ROUND(J13-M13,0)</f>
        <v>0</v>
      </c>
      <c r="Q13" s="12">
        <f t="array" ref="Q13">ROUND(K13-N13,0)</f>
        <v>2010</v>
      </c>
      <c r="R13" s="39">
        <f t="array" ref="R13">ROUND(P13+Q13,0)</f>
        <v>2010</v>
      </c>
      <c r="S13" s="13">
        <f t="shared" ref="S13" si="5">IF($H12="Before-2004",Q13,0)</f>
        <v>2010</v>
      </c>
      <c r="T13" s="14">
        <f t="array" ref="T13">R13-S13</f>
        <v>0</v>
      </c>
      <c r="U13" s="13">
        <f t="array" ref="U13">ROUND(S13+T13,0)</f>
        <v>2010</v>
      </c>
      <c r="V13" s="14">
        <f t="array" ref="V13">ROUND(R13-U13,0)</f>
        <v>0</v>
      </c>
      <c r="W13" s="15"/>
      <c r="X13" s="16"/>
      <c r="Y13" s="181"/>
    </row>
    <row r="14" spans="1:25" s="4" customFormat="1" ht="20.25" customHeight="1">
      <c r="A14" s="5" t="str">
        <f t="shared" si="3"/>
        <v>y</v>
      </c>
      <c r="B14" s="177"/>
      <c r="C14" s="218"/>
      <c r="D14" s="222"/>
      <c r="E14" s="223"/>
      <c r="F14" s="224"/>
      <c r="G14" s="218"/>
      <c r="H14" s="226"/>
      <c r="I14" s="41" t="str">
        <f t="shared" ref="I14:I45" si="6">IF(A14="n","","Sep-2024")</f>
        <v>Sep-2024</v>
      </c>
      <c r="J14" s="38">
        <f>$J12</f>
        <v>67000</v>
      </c>
      <c r="K14" s="12">
        <f t="array" ref="K14">ROUND(J14*$K$7,0)</f>
        <v>35510</v>
      </c>
      <c r="L14" s="39">
        <f t="array" ref="L14">ROUND(J14+K14,0)</f>
        <v>102510</v>
      </c>
      <c r="M14" s="38">
        <f t="array" ref="M14">J14</f>
        <v>67000</v>
      </c>
      <c r="N14" s="12">
        <f t="array" ref="N14">ROUND(M14*$N$7,0)</f>
        <v>33500</v>
      </c>
      <c r="O14" s="39">
        <f t="array" ref="O14">ROUND(M14+N14,0)</f>
        <v>100500</v>
      </c>
      <c r="P14" s="40">
        <f t="array" ref="P14">ROUND(J14-M14,0)</f>
        <v>0</v>
      </c>
      <c r="Q14" s="12">
        <f t="array" ref="Q14">ROUND(K14-N14,0)</f>
        <v>2010</v>
      </c>
      <c r="R14" s="39">
        <f t="array" ref="R14">ROUND(P14+Q14,0)</f>
        <v>2010</v>
      </c>
      <c r="S14" s="13">
        <f t="shared" ref="S14" si="7">IF($H12="Before-2004",Q14,0)</f>
        <v>2010</v>
      </c>
      <c r="T14" s="14">
        <f t="array" ref="T14">R14-S14</f>
        <v>0</v>
      </c>
      <c r="U14" s="13">
        <f t="array" ref="U14">ROUND(S14+T14,0)</f>
        <v>2010</v>
      </c>
      <c r="V14" s="14">
        <f t="array" ref="V14">ROUND(R14-U14,0)</f>
        <v>0</v>
      </c>
      <c r="W14" s="15"/>
      <c r="X14" s="16"/>
      <c r="Y14" s="181"/>
    </row>
    <row r="15" spans="1:25" s="4" customFormat="1" ht="20.25" customHeight="1" thickBot="1">
      <c r="A15" s="5" t="str">
        <f t="shared" si="3"/>
        <v>y</v>
      </c>
      <c r="B15" s="177"/>
      <c r="C15" s="218"/>
      <c r="D15" s="222"/>
      <c r="E15" s="223"/>
      <c r="F15" s="224"/>
      <c r="G15" s="218"/>
      <c r="H15" s="226"/>
      <c r="I15" s="41" t="str">
        <f t="shared" ref="I15:I46" si="8">IF(A15="n","","Oct-2024")</f>
        <v>Oct-2024</v>
      </c>
      <c r="J15" s="42">
        <f>$J12</f>
        <v>67000</v>
      </c>
      <c r="K15" s="17">
        <f t="array" ref="K15">ROUND(J15*$K$7,0)</f>
        <v>35510</v>
      </c>
      <c r="L15" s="43">
        <f t="array" ref="L15">ROUND(J15+K15,0)</f>
        <v>102510</v>
      </c>
      <c r="M15" s="44">
        <f t="array" ref="M15">J15</f>
        <v>67000</v>
      </c>
      <c r="N15" s="17">
        <f t="array" ref="N15">ROUND(M15*$N$7,0)</f>
        <v>33500</v>
      </c>
      <c r="O15" s="43">
        <f t="array" ref="O15">ROUND(M15+N15,0)</f>
        <v>100500</v>
      </c>
      <c r="P15" s="45">
        <f t="array" ref="P15">ROUND(J15-M15,0)</f>
        <v>0</v>
      </c>
      <c r="Q15" s="46">
        <f t="array" ref="Q15">ROUND(K15-N15,0)</f>
        <v>2010</v>
      </c>
      <c r="R15" s="43">
        <f t="array" ref="R15">ROUND(P15+Q15,0)</f>
        <v>2010</v>
      </c>
      <c r="S15" s="18">
        <f t="shared" ref="S15" si="9">IF($H12="Before-2004",Q15,0)</f>
        <v>2010</v>
      </c>
      <c r="T15" s="19">
        <f t="array" ref="T15">R15-S15</f>
        <v>0</v>
      </c>
      <c r="U15" s="18">
        <f t="array" ref="U15">ROUND(S15+T15,0)</f>
        <v>2010</v>
      </c>
      <c r="V15" s="47">
        <f t="array" ref="V15">ROUND(R15-U15,0)</f>
        <v>0</v>
      </c>
      <c r="W15" s="20"/>
      <c r="X15" s="21"/>
      <c r="Y15" s="181"/>
    </row>
    <row r="16" spans="1:25" s="4" customFormat="1" ht="20.25" customHeight="1">
      <c r="A16" s="5" t="str">
        <f>IF(J16&gt;=1,"y","n")</f>
        <v>y</v>
      </c>
      <c r="B16" s="177"/>
      <c r="C16" s="217">
        <v>3</v>
      </c>
      <c r="D16" s="219" t="s">
        <v>57</v>
      </c>
      <c r="E16" s="220"/>
      <c r="F16" s="221"/>
      <c r="G16" s="217" t="s">
        <v>42</v>
      </c>
      <c r="H16" s="225" t="s">
        <v>33</v>
      </c>
      <c r="I16" s="32" t="str">
        <f t="shared" ref="I16:I47" si="10">IF(A16="n","","Jul-2024")</f>
        <v>Jul-2024</v>
      </c>
      <c r="J16" s="33">
        <v>50800</v>
      </c>
      <c r="K16" s="6">
        <f t="array" ref="K16">ROUND(J16*$K$7,0)</f>
        <v>26924</v>
      </c>
      <c r="L16" s="34">
        <f t="array" ref="L16">ROUND(J16+K16,0)</f>
        <v>77724</v>
      </c>
      <c r="M16" s="35">
        <f t="array" ref="M16">J16</f>
        <v>50800</v>
      </c>
      <c r="N16" s="6">
        <f t="array" ref="N16">ROUND(M16*$N$7,0)</f>
        <v>25400</v>
      </c>
      <c r="O16" s="34">
        <f t="array" ref="O16">ROUND(M16+N16,0)</f>
        <v>76200</v>
      </c>
      <c r="P16" s="36">
        <f t="array" ref="P16">ROUND(J16-M16,0)</f>
        <v>0</v>
      </c>
      <c r="Q16" s="6">
        <f t="array" ref="Q16">ROUND(K16-N16,0)</f>
        <v>1524</v>
      </c>
      <c r="R16" s="34">
        <f t="array" ref="R16">ROUND(P16+Q16,0)</f>
        <v>1524</v>
      </c>
      <c r="S16" s="7">
        <f t="shared" ref="S16" si="11">IF($H16="Before-2004",Q16,0)</f>
        <v>0</v>
      </c>
      <c r="T16" s="8">
        <f t="array" ref="T16">R16-S16</f>
        <v>1524</v>
      </c>
      <c r="U16" s="8">
        <f t="array" ref="U16">ROUND(S16+T16,0)</f>
        <v>1524</v>
      </c>
      <c r="V16" s="8">
        <f t="array" ref="V16">ROUND(R16-U16,0)</f>
        <v>0</v>
      </c>
      <c r="W16" s="9"/>
      <c r="X16" s="10"/>
      <c r="Y16" s="181"/>
    </row>
    <row r="17" spans="1:25" s="4" customFormat="1" ht="20.25" customHeight="1">
      <c r="A17" s="5" t="str">
        <f t="shared" ref="A17:A19" si="12">IF(J17&gt;=1,"y","n")</f>
        <v>y</v>
      </c>
      <c r="B17" s="177"/>
      <c r="C17" s="218"/>
      <c r="D17" s="222"/>
      <c r="E17" s="223"/>
      <c r="F17" s="224"/>
      <c r="G17" s="218"/>
      <c r="H17" s="226"/>
      <c r="I17" s="37" t="str">
        <f t="shared" ref="I17:I48" si="13">IF(A17="n","","Aug-2024")</f>
        <v>Aug-2024</v>
      </c>
      <c r="J17" s="38">
        <f>$J16</f>
        <v>50800</v>
      </c>
      <c r="K17" s="12">
        <f t="array" ref="K17">ROUND(J17*$K$7,0)</f>
        <v>26924</v>
      </c>
      <c r="L17" s="39">
        <f t="array" ref="L17">ROUND(J17+K17,0)</f>
        <v>77724</v>
      </c>
      <c r="M17" s="38">
        <f t="array" ref="M17">J17</f>
        <v>50800</v>
      </c>
      <c r="N17" s="12">
        <f t="array" ref="N17">ROUND(M17*$N$7,0)</f>
        <v>25400</v>
      </c>
      <c r="O17" s="39">
        <f t="array" ref="O17">ROUND(M17+N17,0)</f>
        <v>76200</v>
      </c>
      <c r="P17" s="40">
        <f t="array" ref="P17">ROUND(J17-M17,0)</f>
        <v>0</v>
      </c>
      <c r="Q17" s="12">
        <f t="array" ref="Q17">ROUND(K17-N17,0)</f>
        <v>1524</v>
      </c>
      <c r="R17" s="39">
        <f t="array" ref="R17">ROUND(P17+Q17,0)</f>
        <v>1524</v>
      </c>
      <c r="S17" s="13">
        <f t="shared" ref="S17" si="14">IF($H16="Before-2004",Q17,0)</f>
        <v>0</v>
      </c>
      <c r="T17" s="14">
        <f t="array" ref="T17">R17-S17</f>
        <v>1524</v>
      </c>
      <c r="U17" s="13">
        <f t="array" ref="U17">ROUND(S17+T17,0)</f>
        <v>1524</v>
      </c>
      <c r="V17" s="14">
        <f t="array" ref="V17">ROUND(R17-U17,0)</f>
        <v>0</v>
      </c>
      <c r="W17" s="15"/>
      <c r="X17" s="16"/>
      <c r="Y17" s="181"/>
    </row>
    <row r="18" spans="1:25" s="4" customFormat="1" ht="20.25" customHeight="1">
      <c r="A18" s="5" t="str">
        <f t="shared" si="12"/>
        <v>y</v>
      </c>
      <c r="B18" s="177"/>
      <c r="C18" s="218"/>
      <c r="D18" s="222"/>
      <c r="E18" s="223"/>
      <c r="F18" s="224"/>
      <c r="G18" s="218"/>
      <c r="H18" s="226"/>
      <c r="I18" s="41" t="str">
        <f t="shared" ref="I18:I49" si="15">IF(A18="n","","Sep-2024")</f>
        <v>Sep-2024</v>
      </c>
      <c r="J18" s="38">
        <f>$J16</f>
        <v>50800</v>
      </c>
      <c r="K18" s="12">
        <f t="array" ref="K18">ROUND(J18*$K$7,0)</f>
        <v>26924</v>
      </c>
      <c r="L18" s="39">
        <f t="array" ref="L18">ROUND(J18+K18,0)</f>
        <v>77724</v>
      </c>
      <c r="M18" s="38">
        <f t="array" ref="M18">J18</f>
        <v>50800</v>
      </c>
      <c r="N18" s="12">
        <f t="array" ref="N18">ROUND(M18*$N$7,0)</f>
        <v>25400</v>
      </c>
      <c r="O18" s="39">
        <f t="array" ref="O18">ROUND(M18+N18,0)</f>
        <v>76200</v>
      </c>
      <c r="P18" s="40">
        <f t="array" ref="P18">ROUND(J18-M18,0)</f>
        <v>0</v>
      </c>
      <c r="Q18" s="12">
        <f t="array" ref="Q18">ROUND(K18-N18,0)</f>
        <v>1524</v>
      </c>
      <c r="R18" s="39">
        <f t="array" ref="R18">ROUND(P18+Q18,0)</f>
        <v>1524</v>
      </c>
      <c r="S18" s="13">
        <f t="shared" ref="S18" si="16">IF($H16="Before-2004",Q18,0)</f>
        <v>0</v>
      </c>
      <c r="T18" s="14">
        <f t="array" ref="T18">R18-S18</f>
        <v>1524</v>
      </c>
      <c r="U18" s="13">
        <f t="array" ref="U18">ROUND(S18+T18,0)</f>
        <v>1524</v>
      </c>
      <c r="V18" s="14">
        <f t="array" ref="V18">ROUND(R18-U18,0)</f>
        <v>0</v>
      </c>
      <c r="W18" s="15"/>
      <c r="X18" s="16"/>
      <c r="Y18" s="181"/>
    </row>
    <row r="19" spans="1:25" s="4" customFormat="1" ht="20.25" customHeight="1" thickBot="1">
      <c r="A19" s="5" t="str">
        <f t="shared" si="12"/>
        <v>y</v>
      </c>
      <c r="B19" s="177"/>
      <c r="C19" s="218"/>
      <c r="D19" s="222"/>
      <c r="E19" s="223"/>
      <c r="F19" s="224"/>
      <c r="G19" s="218"/>
      <c r="H19" s="226"/>
      <c r="I19" s="41" t="str">
        <f t="shared" ref="I19:I50" si="17">IF(A19="n","","Oct-2024")</f>
        <v>Oct-2024</v>
      </c>
      <c r="J19" s="42">
        <f>$J16</f>
        <v>50800</v>
      </c>
      <c r="K19" s="17">
        <f t="array" ref="K19">ROUND(J19*$K$7,0)</f>
        <v>26924</v>
      </c>
      <c r="L19" s="43">
        <f t="array" ref="L19">ROUND(J19+K19,0)</f>
        <v>77724</v>
      </c>
      <c r="M19" s="44">
        <f t="array" ref="M19">J19</f>
        <v>50800</v>
      </c>
      <c r="N19" s="17">
        <f t="array" ref="N19">ROUND(M19*$N$7,0)</f>
        <v>25400</v>
      </c>
      <c r="O19" s="43">
        <f t="array" ref="O19">ROUND(M19+N19,0)</f>
        <v>76200</v>
      </c>
      <c r="P19" s="45">
        <f t="array" ref="P19">ROUND(J19-M19,0)</f>
        <v>0</v>
      </c>
      <c r="Q19" s="46">
        <f t="array" ref="Q19">ROUND(K19-N19,0)</f>
        <v>1524</v>
      </c>
      <c r="R19" s="43">
        <f t="array" ref="R19">ROUND(P19+Q19,0)</f>
        <v>1524</v>
      </c>
      <c r="S19" s="18">
        <f t="shared" ref="S19" si="18">IF($H16="Before-2004",Q19,0)</f>
        <v>0</v>
      </c>
      <c r="T19" s="19">
        <f t="array" ref="T19">R19-S19</f>
        <v>1524</v>
      </c>
      <c r="U19" s="18">
        <f t="array" ref="U19">ROUND(S19+T19,0)</f>
        <v>1524</v>
      </c>
      <c r="V19" s="47">
        <f t="array" ref="V19">ROUND(R19-U19,0)</f>
        <v>0</v>
      </c>
      <c r="W19" s="20"/>
      <c r="X19" s="21"/>
      <c r="Y19" s="181"/>
    </row>
    <row r="20" spans="1:25" s="4" customFormat="1" ht="20.25" customHeight="1">
      <c r="A20" s="5" t="str">
        <f>IF(J20&gt;=1,"y","n")</f>
        <v>n</v>
      </c>
      <c r="B20" s="177"/>
      <c r="C20" s="217">
        <v>4</v>
      </c>
      <c r="D20" s="219"/>
      <c r="E20" s="220"/>
      <c r="F20" s="221"/>
      <c r="G20" s="217"/>
      <c r="H20" s="225"/>
      <c r="I20" s="32" t="str">
        <f t="shared" ref="I20:I51" si="19">IF(A20="n","","Jul-2024")</f>
        <v/>
      </c>
      <c r="J20" s="33"/>
      <c r="K20" s="6">
        <f t="array" ref="K20">ROUND(J20*$K$7,0)</f>
        <v>0</v>
      </c>
      <c r="L20" s="34">
        <f t="array" ref="L20">ROUND(J20+K20,0)</f>
        <v>0</v>
      </c>
      <c r="M20" s="35">
        <f t="array" ref="M20">J20</f>
        <v>0</v>
      </c>
      <c r="N20" s="6">
        <f t="array" ref="N20">ROUND(M20*$N$7,0)</f>
        <v>0</v>
      </c>
      <c r="O20" s="34">
        <f t="array" ref="O20">ROUND(M20+N20,0)</f>
        <v>0</v>
      </c>
      <c r="P20" s="36">
        <f t="array" ref="P20">ROUND(J20-M20,0)</f>
        <v>0</v>
      </c>
      <c r="Q20" s="6">
        <f t="array" ref="Q20">ROUND(K20-N20,0)</f>
        <v>0</v>
      </c>
      <c r="R20" s="34">
        <f t="array" ref="R20">ROUND(P20+Q20,0)</f>
        <v>0</v>
      </c>
      <c r="S20" s="7">
        <f t="shared" ref="S20" si="20">IF($H20="Before-2004",Q20,0)</f>
        <v>0</v>
      </c>
      <c r="T20" s="8">
        <f t="array" ref="T20">R20-S20</f>
        <v>0</v>
      </c>
      <c r="U20" s="8">
        <f t="array" ref="U20">ROUND(S20+T20,0)</f>
        <v>0</v>
      </c>
      <c r="V20" s="8">
        <f t="array" ref="V20">ROUND(R20-U20,0)</f>
        <v>0</v>
      </c>
      <c r="W20" s="9"/>
      <c r="X20" s="10"/>
      <c r="Y20" s="181"/>
    </row>
    <row r="21" spans="1:25" s="4" customFormat="1" ht="20.25" customHeight="1">
      <c r="A21" s="5" t="str">
        <f t="shared" ref="A21:A23" si="21">IF(J21&gt;=1,"y","n")</f>
        <v>n</v>
      </c>
      <c r="B21" s="177"/>
      <c r="C21" s="218"/>
      <c r="D21" s="222"/>
      <c r="E21" s="223"/>
      <c r="F21" s="224"/>
      <c r="G21" s="218"/>
      <c r="H21" s="226"/>
      <c r="I21" s="37" t="str">
        <f t="shared" ref="I21:I52" si="22">IF(A21="n","","Aug-2024")</f>
        <v/>
      </c>
      <c r="J21" s="38">
        <f>$J20</f>
        <v>0</v>
      </c>
      <c r="K21" s="12">
        <f t="array" ref="K21">ROUND(J21*$K$7,0)</f>
        <v>0</v>
      </c>
      <c r="L21" s="39">
        <f t="array" ref="L21">ROUND(J21+K21,0)</f>
        <v>0</v>
      </c>
      <c r="M21" s="38">
        <f t="array" ref="M21">J21</f>
        <v>0</v>
      </c>
      <c r="N21" s="12">
        <f t="array" ref="N21">ROUND(M21*$N$7,0)</f>
        <v>0</v>
      </c>
      <c r="O21" s="39">
        <f t="array" ref="O21">ROUND(M21+N21,0)</f>
        <v>0</v>
      </c>
      <c r="P21" s="40">
        <f t="array" ref="P21">ROUND(J21-M21,0)</f>
        <v>0</v>
      </c>
      <c r="Q21" s="12">
        <f t="array" ref="Q21">ROUND(K21-N21,0)</f>
        <v>0</v>
      </c>
      <c r="R21" s="39">
        <f t="array" ref="R21">ROUND(P21+Q21,0)</f>
        <v>0</v>
      </c>
      <c r="S21" s="13">
        <f t="shared" ref="S21" si="23">IF($H20="Before-2004",Q21,0)</f>
        <v>0</v>
      </c>
      <c r="T21" s="14">
        <f t="array" ref="T21">R21-S21</f>
        <v>0</v>
      </c>
      <c r="U21" s="13">
        <f t="array" ref="U21">ROUND(S21+T21,0)</f>
        <v>0</v>
      </c>
      <c r="V21" s="14">
        <f t="array" ref="V21">ROUND(R21-U21,0)</f>
        <v>0</v>
      </c>
      <c r="W21" s="15"/>
      <c r="X21" s="16"/>
      <c r="Y21" s="181"/>
    </row>
    <row r="22" spans="1:25" s="4" customFormat="1" ht="20.25" customHeight="1">
      <c r="A22" s="5" t="str">
        <f t="shared" si="21"/>
        <v>n</v>
      </c>
      <c r="B22" s="177"/>
      <c r="C22" s="218"/>
      <c r="D22" s="222"/>
      <c r="E22" s="223"/>
      <c r="F22" s="224"/>
      <c r="G22" s="218"/>
      <c r="H22" s="226"/>
      <c r="I22" s="41" t="str">
        <f t="shared" ref="I22:I53" si="24">IF(A22="n","","Sep-2024")</f>
        <v/>
      </c>
      <c r="J22" s="38">
        <f>$J20</f>
        <v>0</v>
      </c>
      <c r="K22" s="12">
        <f t="array" ref="K22">ROUND(J22*$K$7,0)</f>
        <v>0</v>
      </c>
      <c r="L22" s="39">
        <f t="array" ref="L22">ROUND(J22+K22,0)</f>
        <v>0</v>
      </c>
      <c r="M22" s="38">
        <f t="array" ref="M22">J22</f>
        <v>0</v>
      </c>
      <c r="N22" s="12">
        <f t="array" ref="N22">ROUND(M22*$N$7,0)</f>
        <v>0</v>
      </c>
      <c r="O22" s="39">
        <f t="array" ref="O22">ROUND(M22+N22,0)</f>
        <v>0</v>
      </c>
      <c r="P22" s="40">
        <f t="array" ref="P22">ROUND(J22-M22,0)</f>
        <v>0</v>
      </c>
      <c r="Q22" s="12">
        <f t="array" ref="Q22">ROUND(K22-N22,0)</f>
        <v>0</v>
      </c>
      <c r="R22" s="39">
        <f t="array" ref="R22">ROUND(P22+Q22,0)</f>
        <v>0</v>
      </c>
      <c r="S22" s="13">
        <f t="shared" ref="S22" si="25">IF($H20="Before-2004",Q22,0)</f>
        <v>0</v>
      </c>
      <c r="T22" s="14">
        <f t="array" ref="T22">R22-S22</f>
        <v>0</v>
      </c>
      <c r="U22" s="13">
        <f t="array" ref="U22">ROUND(S22+T22,0)</f>
        <v>0</v>
      </c>
      <c r="V22" s="14">
        <f t="array" ref="V22">ROUND(R22-U22,0)</f>
        <v>0</v>
      </c>
      <c r="W22" s="15"/>
      <c r="X22" s="16"/>
      <c r="Y22" s="181"/>
    </row>
    <row r="23" spans="1:25" s="4" customFormat="1" ht="20.25" customHeight="1" thickBot="1">
      <c r="A23" s="5" t="str">
        <f t="shared" si="21"/>
        <v>n</v>
      </c>
      <c r="B23" s="177"/>
      <c r="C23" s="218"/>
      <c r="D23" s="222"/>
      <c r="E23" s="223"/>
      <c r="F23" s="224"/>
      <c r="G23" s="218"/>
      <c r="H23" s="226"/>
      <c r="I23" s="41" t="str">
        <f t="shared" ref="I23:I54" si="26">IF(A23="n","","Oct-2024")</f>
        <v/>
      </c>
      <c r="J23" s="42">
        <f>$J20</f>
        <v>0</v>
      </c>
      <c r="K23" s="17">
        <f t="array" ref="K23">ROUND(J23*$K$7,0)</f>
        <v>0</v>
      </c>
      <c r="L23" s="43">
        <f t="array" ref="L23">ROUND(J23+K23,0)</f>
        <v>0</v>
      </c>
      <c r="M23" s="44">
        <f t="array" ref="M23">J23</f>
        <v>0</v>
      </c>
      <c r="N23" s="17">
        <f t="array" ref="N23">ROUND(M23*$N$7,0)</f>
        <v>0</v>
      </c>
      <c r="O23" s="43">
        <f t="array" ref="O23">ROUND(M23+N23,0)</f>
        <v>0</v>
      </c>
      <c r="P23" s="45">
        <f t="array" ref="P23">ROUND(J23-M23,0)</f>
        <v>0</v>
      </c>
      <c r="Q23" s="46">
        <f t="array" ref="Q23">ROUND(K23-N23,0)</f>
        <v>0</v>
      </c>
      <c r="R23" s="43">
        <f t="array" ref="R23">ROUND(P23+Q23,0)</f>
        <v>0</v>
      </c>
      <c r="S23" s="18">
        <f t="shared" ref="S23" si="27">IF($H20="Before-2004",Q23,0)</f>
        <v>0</v>
      </c>
      <c r="T23" s="19">
        <f t="array" ref="T23">R23-S23</f>
        <v>0</v>
      </c>
      <c r="U23" s="18">
        <f t="array" ref="U23">ROUND(S23+T23,0)</f>
        <v>0</v>
      </c>
      <c r="V23" s="47">
        <f t="array" ref="V23">ROUND(R23-U23,0)</f>
        <v>0</v>
      </c>
      <c r="W23" s="20"/>
      <c r="X23" s="21"/>
      <c r="Y23" s="181"/>
    </row>
    <row r="24" spans="1:25" s="4" customFormat="1" ht="20.25" customHeight="1">
      <c r="A24" s="5" t="str">
        <f>IF(J24&gt;=1,"y","n")</f>
        <v>n</v>
      </c>
      <c r="B24" s="177"/>
      <c r="C24" s="217">
        <v>5</v>
      </c>
      <c r="D24" s="219"/>
      <c r="E24" s="220"/>
      <c r="F24" s="221"/>
      <c r="G24" s="217"/>
      <c r="H24" s="225"/>
      <c r="I24" s="32" t="str">
        <f t="shared" ref="I24:I55" si="28">IF(A24="n","","Jul-2024")</f>
        <v/>
      </c>
      <c r="J24" s="33"/>
      <c r="K24" s="6">
        <f t="array" ref="K24">ROUND(J24*$K$7,0)</f>
        <v>0</v>
      </c>
      <c r="L24" s="34">
        <f t="array" ref="L24">ROUND(J24+K24,0)</f>
        <v>0</v>
      </c>
      <c r="M24" s="35">
        <f t="array" ref="M24">J24</f>
        <v>0</v>
      </c>
      <c r="N24" s="6">
        <f t="array" ref="N24">ROUND(M24*$N$7,0)</f>
        <v>0</v>
      </c>
      <c r="O24" s="34">
        <f t="array" ref="O24">ROUND(M24+N24,0)</f>
        <v>0</v>
      </c>
      <c r="P24" s="36">
        <f t="array" ref="P24">ROUND(J24-M24,0)</f>
        <v>0</v>
      </c>
      <c r="Q24" s="6">
        <f t="array" ref="Q24">ROUND(K24-N24,0)</f>
        <v>0</v>
      </c>
      <c r="R24" s="34">
        <f t="array" ref="R24">ROUND(P24+Q24,0)</f>
        <v>0</v>
      </c>
      <c r="S24" s="7">
        <f t="shared" ref="S24" si="29">IF($H24="Before-2004",Q24,0)</f>
        <v>0</v>
      </c>
      <c r="T24" s="8">
        <f t="array" ref="T24">R24-S24</f>
        <v>0</v>
      </c>
      <c r="U24" s="8">
        <f t="array" ref="U24">ROUND(S24+T24,0)</f>
        <v>0</v>
      </c>
      <c r="V24" s="8">
        <f t="array" ref="V24">ROUND(R24-U24,0)</f>
        <v>0</v>
      </c>
      <c r="W24" s="9"/>
      <c r="X24" s="10"/>
      <c r="Y24" s="181"/>
    </row>
    <row r="25" spans="1:25" s="4" customFormat="1" ht="20.25" customHeight="1">
      <c r="A25" s="5" t="str">
        <f t="shared" ref="A25:A27" si="30">IF(J25&gt;=1,"y","n")</f>
        <v>n</v>
      </c>
      <c r="B25" s="177"/>
      <c r="C25" s="218"/>
      <c r="D25" s="222"/>
      <c r="E25" s="223"/>
      <c r="F25" s="224"/>
      <c r="G25" s="218"/>
      <c r="H25" s="226"/>
      <c r="I25" s="37" t="str">
        <f t="shared" ref="I25:I56" si="31">IF(A25="n","","Aug-2024")</f>
        <v/>
      </c>
      <c r="J25" s="38">
        <f>$J24</f>
        <v>0</v>
      </c>
      <c r="K25" s="12">
        <f t="array" ref="K25">ROUND(J25*$K$7,0)</f>
        <v>0</v>
      </c>
      <c r="L25" s="39">
        <f t="array" ref="L25">ROUND(J25+K25,0)</f>
        <v>0</v>
      </c>
      <c r="M25" s="38">
        <f t="array" ref="M25">J25</f>
        <v>0</v>
      </c>
      <c r="N25" s="12">
        <f t="array" ref="N25">ROUND(M25*$N$7,0)</f>
        <v>0</v>
      </c>
      <c r="O25" s="39">
        <f t="array" ref="O25">ROUND(M25+N25,0)</f>
        <v>0</v>
      </c>
      <c r="P25" s="40">
        <f t="array" ref="P25">ROUND(J25-M25,0)</f>
        <v>0</v>
      </c>
      <c r="Q25" s="12">
        <f t="array" ref="Q25">ROUND(K25-N25,0)</f>
        <v>0</v>
      </c>
      <c r="R25" s="39">
        <f t="array" ref="R25">ROUND(P25+Q25,0)</f>
        <v>0</v>
      </c>
      <c r="S25" s="13">
        <f t="shared" ref="S25" si="32">IF($H24="Before-2004",Q25,0)</f>
        <v>0</v>
      </c>
      <c r="T25" s="14">
        <f t="array" ref="T25">R25-S25</f>
        <v>0</v>
      </c>
      <c r="U25" s="13">
        <f t="array" ref="U25">ROUND(S25+T25,0)</f>
        <v>0</v>
      </c>
      <c r="V25" s="14">
        <f t="array" ref="V25">ROUND(R25-U25,0)</f>
        <v>0</v>
      </c>
      <c r="W25" s="15"/>
      <c r="X25" s="16"/>
      <c r="Y25" s="181"/>
    </row>
    <row r="26" spans="1:25" s="4" customFormat="1" ht="20.25" customHeight="1">
      <c r="A26" s="5" t="str">
        <f t="shared" si="30"/>
        <v>n</v>
      </c>
      <c r="B26" s="177"/>
      <c r="C26" s="218"/>
      <c r="D26" s="222"/>
      <c r="E26" s="223"/>
      <c r="F26" s="224"/>
      <c r="G26" s="218"/>
      <c r="H26" s="226"/>
      <c r="I26" s="41" t="str">
        <f t="shared" ref="I26:I57" si="33">IF(A26="n","","Sep-2024")</f>
        <v/>
      </c>
      <c r="J26" s="38">
        <f>$J24</f>
        <v>0</v>
      </c>
      <c r="K26" s="12">
        <f t="array" ref="K26">ROUND(J26*$K$7,0)</f>
        <v>0</v>
      </c>
      <c r="L26" s="39">
        <f t="array" ref="L26">ROUND(J26+K26,0)</f>
        <v>0</v>
      </c>
      <c r="M26" s="38">
        <f t="array" ref="M26">J26</f>
        <v>0</v>
      </c>
      <c r="N26" s="12">
        <f t="array" ref="N26">ROUND(M26*$N$7,0)</f>
        <v>0</v>
      </c>
      <c r="O26" s="39">
        <f t="array" ref="O26">ROUND(M26+N26,0)</f>
        <v>0</v>
      </c>
      <c r="P26" s="40">
        <f t="array" ref="P26">ROUND(J26-M26,0)</f>
        <v>0</v>
      </c>
      <c r="Q26" s="12">
        <f t="array" ref="Q26">ROUND(K26-N26,0)</f>
        <v>0</v>
      </c>
      <c r="R26" s="39">
        <f t="array" ref="R26">ROUND(P26+Q26,0)</f>
        <v>0</v>
      </c>
      <c r="S26" s="13">
        <f t="shared" ref="S26" si="34">IF($H24="Before-2004",Q26,0)</f>
        <v>0</v>
      </c>
      <c r="T26" s="14">
        <f t="array" ref="T26">R26-S26</f>
        <v>0</v>
      </c>
      <c r="U26" s="13">
        <f t="array" ref="U26">ROUND(S26+T26,0)</f>
        <v>0</v>
      </c>
      <c r="V26" s="14">
        <f t="array" ref="V26">ROUND(R26-U26,0)</f>
        <v>0</v>
      </c>
      <c r="W26" s="15"/>
      <c r="X26" s="16"/>
      <c r="Y26" s="181"/>
    </row>
    <row r="27" spans="1:25" s="4" customFormat="1" ht="20.25" customHeight="1" thickBot="1">
      <c r="A27" s="5" t="str">
        <f t="shared" si="30"/>
        <v>n</v>
      </c>
      <c r="B27" s="177"/>
      <c r="C27" s="218"/>
      <c r="D27" s="222"/>
      <c r="E27" s="223"/>
      <c r="F27" s="224"/>
      <c r="G27" s="218"/>
      <c r="H27" s="226"/>
      <c r="I27" s="41" t="str">
        <f t="shared" ref="I27:I58" si="35">IF(A27="n","","Oct-2024")</f>
        <v/>
      </c>
      <c r="J27" s="42">
        <f>$J24</f>
        <v>0</v>
      </c>
      <c r="K27" s="17">
        <f t="array" ref="K27">ROUND(J27*$K$7,0)</f>
        <v>0</v>
      </c>
      <c r="L27" s="43">
        <f t="array" ref="L27">ROUND(J27+K27,0)</f>
        <v>0</v>
      </c>
      <c r="M27" s="44">
        <f t="array" ref="M27">J27</f>
        <v>0</v>
      </c>
      <c r="N27" s="17">
        <f t="array" ref="N27">ROUND(M27*$N$7,0)</f>
        <v>0</v>
      </c>
      <c r="O27" s="43">
        <f t="array" ref="O27">ROUND(M27+N27,0)</f>
        <v>0</v>
      </c>
      <c r="P27" s="45">
        <f t="array" ref="P27">ROUND(J27-M27,0)</f>
        <v>0</v>
      </c>
      <c r="Q27" s="46">
        <f t="array" ref="Q27">ROUND(K27-N27,0)</f>
        <v>0</v>
      </c>
      <c r="R27" s="43">
        <f t="array" ref="R27">ROUND(P27+Q27,0)</f>
        <v>0</v>
      </c>
      <c r="S27" s="18">
        <f t="shared" ref="S27" si="36">IF($H24="Before-2004",Q27,0)</f>
        <v>0</v>
      </c>
      <c r="T27" s="19">
        <f t="array" ref="T27">R27-S27</f>
        <v>0</v>
      </c>
      <c r="U27" s="18">
        <f t="array" ref="U27">ROUND(S27+T27,0)</f>
        <v>0</v>
      </c>
      <c r="V27" s="47">
        <f t="array" ref="V27">ROUND(R27-U27,0)</f>
        <v>0</v>
      </c>
      <c r="W27" s="20"/>
      <c r="X27" s="21"/>
      <c r="Y27" s="181"/>
    </row>
    <row r="28" spans="1:25" s="4" customFormat="1" ht="20.25" customHeight="1">
      <c r="A28" s="5" t="str">
        <f>IF(J28&gt;=1,"y","n")</f>
        <v>n</v>
      </c>
      <c r="B28" s="177"/>
      <c r="C28" s="217">
        <v>6</v>
      </c>
      <c r="D28" s="219"/>
      <c r="E28" s="220"/>
      <c r="F28" s="221"/>
      <c r="G28" s="217"/>
      <c r="H28" s="225"/>
      <c r="I28" s="32" t="str">
        <f t="shared" ref="I28:I59" si="37">IF(A28="n","","Jul-2024")</f>
        <v/>
      </c>
      <c r="J28" s="33"/>
      <c r="K28" s="6">
        <f t="array" ref="K28">ROUND(J28*$K$7,0)</f>
        <v>0</v>
      </c>
      <c r="L28" s="34">
        <f t="array" ref="L28">ROUND(J28+K28,0)</f>
        <v>0</v>
      </c>
      <c r="M28" s="35">
        <f t="array" ref="M28">J28</f>
        <v>0</v>
      </c>
      <c r="N28" s="6">
        <f t="array" ref="N28">ROUND(M28*$N$7,0)</f>
        <v>0</v>
      </c>
      <c r="O28" s="34">
        <f t="array" ref="O28">ROUND(M28+N28,0)</f>
        <v>0</v>
      </c>
      <c r="P28" s="36">
        <f t="array" ref="P28">ROUND(J28-M28,0)</f>
        <v>0</v>
      </c>
      <c r="Q28" s="6">
        <f t="array" ref="Q28">ROUND(K28-N28,0)</f>
        <v>0</v>
      </c>
      <c r="R28" s="34">
        <f t="array" ref="R28">ROUND(P28+Q28,0)</f>
        <v>0</v>
      </c>
      <c r="S28" s="7">
        <f t="shared" ref="S28" si="38">IF($H28="Before-2004",Q28,0)</f>
        <v>0</v>
      </c>
      <c r="T28" s="8">
        <f t="array" ref="T28">R28-S28</f>
        <v>0</v>
      </c>
      <c r="U28" s="8">
        <f t="array" ref="U28">ROUND(S28+T28,0)</f>
        <v>0</v>
      </c>
      <c r="V28" s="8">
        <f t="array" ref="V28">ROUND(R28-U28,0)</f>
        <v>0</v>
      </c>
      <c r="W28" s="9"/>
      <c r="X28" s="10"/>
      <c r="Y28" s="181"/>
    </row>
    <row r="29" spans="1:25" s="4" customFormat="1" ht="20.25" customHeight="1">
      <c r="A29" s="5" t="str">
        <f t="shared" ref="A29:A31" si="39">IF(J29&gt;=1,"y","n")</f>
        <v>n</v>
      </c>
      <c r="B29" s="177"/>
      <c r="C29" s="218"/>
      <c r="D29" s="222"/>
      <c r="E29" s="223"/>
      <c r="F29" s="224"/>
      <c r="G29" s="218"/>
      <c r="H29" s="226"/>
      <c r="I29" s="37" t="str">
        <f t="shared" ref="I29:I60" si="40">IF(A29="n","","Aug-2024")</f>
        <v/>
      </c>
      <c r="J29" s="38">
        <f>$J28</f>
        <v>0</v>
      </c>
      <c r="K29" s="12">
        <f t="array" ref="K29">ROUND(J29*$K$7,0)</f>
        <v>0</v>
      </c>
      <c r="L29" s="39">
        <f t="array" ref="L29">ROUND(J29+K29,0)</f>
        <v>0</v>
      </c>
      <c r="M29" s="38">
        <f t="array" ref="M29">J29</f>
        <v>0</v>
      </c>
      <c r="N29" s="12">
        <f t="array" ref="N29">ROUND(M29*$N$7,0)</f>
        <v>0</v>
      </c>
      <c r="O29" s="39">
        <f t="array" ref="O29">ROUND(M29+N29,0)</f>
        <v>0</v>
      </c>
      <c r="P29" s="40">
        <f t="array" ref="P29">ROUND(J29-M29,0)</f>
        <v>0</v>
      </c>
      <c r="Q29" s="12">
        <f t="array" ref="Q29">ROUND(K29-N29,0)</f>
        <v>0</v>
      </c>
      <c r="R29" s="39">
        <f t="array" ref="R29">ROUND(P29+Q29,0)</f>
        <v>0</v>
      </c>
      <c r="S29" s="13">
        <f t="shared" ref="S29" si="41">IF($H28="Before-2004",Q29,0)</f>
        <v>0</v>
      </c>
      <c r="T29" s="14">
        <f t="array" ref="T29">R29-S29</f>
        <v>0</v>
      </c>
      <c r="U29" s="13">
        <f t="array" ref="U29">ROUND(S29+T29,0)</f>
        <v>0</v>
      </c>
      <c r="V29" s="14">
        <f t="array" ref="V29">ROUND(R29-U29,0)</f>
        <v>0</v>
      </c>
      <c r="W29" s="15"/>
      <c r="X29" s="16"/>
      <c r="Y29" s="181"/>
    </row>
    <row r="30" spans="1:25" s="4" customFormat="1" ht="20.25" customHeight="1">
      <c r="A30" s="5" t="str">
        <f t="shared" si="39"/>
        <v>n</v>
      </c>
      <c r="B30" s="177"/>
      <c r="C30" s="218"/>
      <c r="D30" s="222"/>
      <c r="E30" s="223"/>
      <c r="F30" s="224"/>
      <c r="G30" s="218"/>
      <c r="H30" s="226"/>
      <c r="I30" s="41" t="str">
        <f t="shared" ref="I30:I61" si="42">IF(A30="n","","Sep-2024")</f>
        <v/>
      </c>
      <c r="J30" s="38">
        <f>$J28</f>
        <v>0</v>
      </c>
      <c r="K30" s="12">
        <f t="array" ref="K30">ROUND(J30*$K$7,0)</f>
        <v>0</v>
      </c>
      <c r="L30" s="39">
        <f t="array" ref="L30">ROUND(J30+K30,0)</f>
        <v>0</v>
      </c>
      <c r="M30" s="38">
        <f t="array" ref="M30">J30</f>
        <v>0</v>
      </c>
      <c r="N30" s="12">
        <f t="array" ref="N30">ROUND(M30*$N$7,0)</f>
        <v>0</v>
      </c>
      <c r="O30" s="39">
        <f t="array" ref="O30">ROUND(M30+N30,0)</f>
        <v>0</v>
      </c>
      <c r="P30" s="40">
        <f t="array" ref="P30">ROUND(J30-M30,0)</f>
        <v>0</v>
      </c>
      <c r="Q30" s="12">
        <f t="array" ref="Q30">ROUND(K30-N30,0)</f>
        <v>0</v>
      </c>
      <c r="R30" s="39">
        <f t="array" ref="R30">ROUND(P30+Q30,0)</f>
        <v>0</v>
      </c>
      <c r="S30" s="13">
        <f t="shared" ref="S30" si="43">IF($H28="Before-2004",Q30,0)</f>
        <v>0</v>
      </c>
      <c r="T30" s="14">
        <f t="array" ref="T30">R30-S30</f>
        <v>0</v>
      </c>
      <c r="U30" s="13">
        <f t="array" ref="U30">ROUND(S30+T30,0)</f>
        <v>0</v>
      </c>
      <c r="V30" s="14">
        <f t="array" ref="V30">ROUND(R30-U30,0)</f>
        <v>0</v>
      </c>
      <c r="W30" s="15"/>
      <c r="X30" s="16"/>
      <c r="Y30" s="181"/>
    </row>
    <row r="31" spans="1:25" s="4" customFormat="1" ht="20.25" customHeight="1" thickBot="1">
      <c r="A31" s="5" t="str">
        <f t="shared" si="39"/>
        <v>n</v>
      </c>
      <c r="B31" s="177"/>
      <c r="C31" s="218"/>
      <c r="D31" s="222"/>
      <c r="E31" s="223"/>
      <c r="F31" s="224"/>
      <c r="G31" s="218"/>
      <c r="H31" s="226"/>
      <c r="I31" s="41" t="str">
        <f t="shared" ref="I31:I62" si="44">IF(A31="n","","Oct-2024")</f>
        <v/>
      </c>
      <c r="J31" s="42">
        <f>$J28</f>
        <v>0</v>
      </c>
      <c r="K31" s="17">
        <f t="array" ref="K31">ROUND(J31*$K$7,0)</f>
        <v>0</v>
      </c>
      <c r="L31" s="43">
        <f t="array" ref="L31">ROUND(J31+K31,0)</f>
        <v>0</v>
      </c>
      <c r="M31" s="44">
        <f t="array" ref="M31">J31</f>
        <v>0</v>
      </c>
      <c r="N31" s="17">
        <f t="array" ref="N31">ROUND(M31*$N$7,0)</f>
        <v>0</v>
      </c>
      <c r="O31" s="43">
        <f t="array" ref="O31">ROUND(M31+N31,0)</f>
        <v>0</v>
      </c>
      <c r="P31" s="45">
        <f t="array" ref="P31">ROUND(J31-M31,0)</f>
        <v>0</v>
      </c>
      <c r="Q31" s="46">
        <f t="array" ref="Q31">ROUND(K31-N31,0)</f>
        <v>0</v>
      </c>
      <c r="R31" s="43">
        <f t="array" ref="R31">ROUND(P31+Q31,0)</f>
        <v>0</v>
      </c>
      <c r="S31" s="18">
        <f t="shared" ref="S31" si="45">IF($H28="Before-2004",Q31,0)</f>
        <v>0</v>
      </c>
      <c r="T31" s="19">
        <f t="array" ref="T31">R31-S31</f>
        <v>0</v>
      </c>
      <c r="U31" s="18">
        <f t="array" ref="U31">ROUND(S31+T31,0)</f>
        <v>0</v>
      </c>
      <c r="V31" s="47">
        <f t="array" ref="V31">ROUND(R31-U31,0)</f>
        <v>0</v>
      </c>
      <c r="W31" s="20"/>
      <c r="X31" s="21"/>
      <c r="Y31" s="181"/>
    </row>
    <row r="32" spans="1:25" s="4" customFormat="1" ht="20.25" customHeight="1">
      <c r="A32" s="5" t="str">
        <f>IF(J32&gt;=1,"y","n")</f>
        <v>n</v>
      </c>
      <c r="B32" s="177"/>
      <c r="C32" s="217">
        <v>7</v>
      </c>
      <c r="D32" s="219"/>
      <c r="E32" s="220"/>
      <c r="F32" s="221"/>
      <c r="G32" s="217"/>
      <c r="H32" s="225"/>
      <c r="I32" s="32" t="str">
        <f t="shared" ref="I32:I63" si="46">IF(A32="n","","Jul-2024")</f>
        <v/>
      </c>
      <c r="J32" s="33"/>
      <c r="K32" s="6">
        <f t="array" ref="K32">ROUND(J32*$K$7,0)</f>
        <v>0</v>
      </c>
      <c r="L32" s="34">
        <f t="array" ref="L32">ROUND(J32+K32,0)</f>
        <v>0</v>
      </c>
      <c r="M32" s="35">
        <f t="array" ref="M32">J32</f>
        <v>0</v>
      </c>
      <c r="N32" s="6">
        <f t="array" ref="N32">ROUND(M32*$N$7,0)</f>
        <v>0</v>
      </c>
      <c r="O32" s="34">
        <f t="array" ref="O32">ROUND(M32+N32,0)</f>
        <v>0</v>
      </c>
      <c r="P32" s="36">
        <f t="array" ref="P32">ROUND(J32-M32,0)</f>
        <v>0</v>
      </c>
      <c r="Q32" s="6">
        <f t="array" ref="Q32">ROUND(K32-N32,0)</f>
        <v>0</v>
      </c>
      <c r="R32" s="34">
        <f t="array" ref="R32">ROUND(P32+Q32,0)</f>
        <v>0</v>
      </c>
      <c r="S32" s="7">
        <f t="shared" ref="S32" si="47">IF($H32="Before-2004",Q32,0)</f>
        <v>0</v>
      </c>
      <c r="T32" s="8">
        <f t="array" ref="T32">R32-S32</f>
        <v>0</v>
      </c>
      <c r="U32" s="8">
        <f t="array" ref="U32">ROUND(S32+T32,0)</f>
        <v>0</v>
      </c>
      <c r="V32" s="8">
        <f t="array" ref="V32">ROUND(R32-U32,0)</f>
        <v>0</v>
      </c>
      <c r="W32" s="9"/>
      <c r="X32" s="10"/>
      <c r="Y32" s="181"/>
    </row>
    <row r="33" spans="1:25" s="4" customFormat="1" ht="20.25" customHeight="1">
      <c r="A33" s="5" t="str">
        <f t="shared" ref="A33:A35" si="48">IF(J33&gt;=1,"y","n")</f>
        <v>n</v>
      </c>
      <c r="B33" s="177"/>
      <c r="C33" s="218"/>
      <c r="D33" s="222"/>
      <c r="E33" s="223"/>
      <c r="F33" s="224"/>
      <c r="G33" s="218"/>
      <c r="H33" s="226"/>
      <c r="I33" s="37" t="str">
        <f t="shared" ref="I33:I64" si="49">IF(A33="n","","Aug-2024")</f>
        <v/>
      </c>
      <c r="J33" s="38">
        <f>$J32</f>
        <v>0</v>
      </c>
      <c r="K33" s="12">
        <f t="array" ref="K33">ROUND(J33*$K$7,0)</f>
        <v>0</v>
      </c>
      <c r="L33" s="39">
        <f t="array" ref="L33">ROUND(J33+K33,0)</f>
        <v>0</v>
      </c>
      <c r="M33" s="38">
        <f t="array" ref="M33">J33</f>
        <v>0</v>
      </c>
      <c r="N33" s="12">
        <f t="array" ref="N33">ROUND(M33*$N$7,0)</f>
        <v>0</v>
      </c>
      <c r="O33" s="39">
        <f t="array" ref="O33">ROUND(M33+N33,0)</f>
        <v>0</v>
      </c>
      <c r="P33" s="40">
        <f t="array" ref="P33">ROUND(J33-M33,0)</f>
        <v>0</v>
      </c>
      <c r="Q33" s="12">
        <f t="array" ref="Q33">ROUND(K33-N33,0)</f>
        <v>0</v>
      </c>
      <c r="R33" s="39">
        <f t="array" ref="R33">ROUND(P33+Q33,0)</f>
        <v>0</v>
      </c>
      <c r="S33" s="13">
        <f t="shared" ref="S33" si="50">IF($H32="Before-2004",Q33,0)</f>
        <v>0</v>
      </c>
      <c r="T33" s="14">
        <f t="array" ref="T33">R33-S33</f>
        <v>0</v>
      </c>
      <c r="U33" s="13">
        <f t="array" ref="U33">ROUND(S33+T33,0)</f>
        <v>0</v>
      </c>
      <c r="V33" s="14">
        <f t="array" ref="V33">ROUND(R33-U33,0)</f>
        <v>0</v>
      </c>
      <c r="W33" s="15"/>
      <c r="X33" s="16"/>
      <c r="Y33" s="181"/>
    </row>
    <row r="34" spans="1:25" s="4" customFormat="1" ht="20.25" customHeight="1">
      <c r="A34" s="5" t="str">
        <f t="shared" si="48"/>
        <v>n</v>
      </c>
      <c r="B34" s="177"/>
      <c r="C34" s="218"/>
      <c r="D34" s="222"/>
      <c r="E34" s="223"/>
      <c r="F34" s="224"/>
      <c r="G34" s="218"/>
      <c r="H34" s="226"/>
      <c r="I34" s="41" t="str">
        <f t="shared" ref="I34:I65" si="51">IF(A34="n","","Sep-2024")</f>
        <v/>
      </c>
      <c r="J34" s="38">
        <f>$J32</f>
        <v>0</v>
      </c>
      <c r="K34" s="12">
        <f t="array" ref="K34">ROUND(J34*$K$7,0)</f>
        <v>0</v>
      </c>
      <c r="L34" s="39">
        <f t="array" ref="L34">ROUND(J34+K34,0)</f>
        <v>0</v>
      </c>
      <c r="M34" s="38">
        <f t="array" ref="M34">J34</f>
        <v>0</v>
      </c>
      <c r="N34" s="12">
        <f t="array" ref="N34">ROUND(M34*$N$7,0)</f>
        <v>0</v>
      </c>
      <c r="O34" s="39">
        <f t="array" ref="O34">ROUND(M34+N34,0)</f>
        <v>0</v>
      </c>
      <c r="P34" s="40">
        <f t="array" ref="P34">ROUND(J34-M34,0)</f>
        <v>0</v>
      </c>
      <c r="Q34" s="12">
        <f t="array" ref="Q34">ROUND(K34-N34,0)</f>
        <v>0</v>
      </c>
      <c r="R34" s="39">
        <f t="array" ref="R34">ROUND(P34+Q34,0)</f>
        <v>0</v>
      </c>
      <c r="S34" s="13">
        <f t="shared" ref="S34" si="52">IF($H32="Before-2004",Q34,0)</f>
        <v>0</v>
      </c>
      <c r="T34" s="14">
        <f t="array" ref="T34">R34-S34</f>
        <v>0</v>
      </c>
      <c r="U34" s="13">
        <f t="array" ref="U34">ROUND(S34+T34,0)</f>
        <v>0</v>
      </c>
      <c r="V34" s="14">
        <f t="array" ref="V34">ROUND(R34-U34,0)</f>
        <v>0</v>
      </c>
      <c r="W34" s="15"/>
      <c r="X34" s="16"/>
      <c r="Y34" s="181"/>
    </row>
    <row r="35" spans="1:25" s="4" customFormat="1" ht="20.25" customHeight="1" thickBot="1">
      <c r="A35" s="5" t="str">
        <f t="shared" si="48"/>
        <v>n</v>
      </c>
      <c r="B35" s="177"/>
      <c r="C35" s="218"/>
      <c r="D35" s="222"/>
      <c r="E35" s="223"/>
      <c r="F35" s="224"/>
      <c r="G35" s="218"/>
      <c r="H35" s="226"/>
      <c r="I35" s="41" t="str">
        <f t="shared" ref="I35:I66" si="53">IF(A35="n","","Oct-2024")</f>
        <v/>
      </c>
      <c r="J35" s="42">
        <f>$J32</f>
        <v>0</v>
      </c>
      <c r="K35" s="17">
        <f t="array" ref="K35">ROUND(J35*$K$7,0)</f>
        <v>0</v>
      </c>
      <c r="L35" s="43">
        <f t="array" ref="L35">ROUND(J35+K35,0)</f>
        <v>0</v>
      </c>
      <c r="M35" s="44">
        <f t="array" ref="M35">J35</f>
        <v>0</v>
      </c>
      <c r="N35" s="17">
        <f t="array" ref="N35">ROUND(M35*$N$7,0)</f>
        <v>0</v>
      </c>
      <c r="O35" s="43">
        <f t="array" ref="O35">ROUND(M35+N35,0)</f>
        <v>0</v>
      </c>
      <c r="P35" s="45">
        <f t="array" ref="P35">ROUND(J35-M35,0)</f>
        <v>0</v>
      </c>
      <c r="Q35" s="46">
        <f t="array" ref="Q35">ROUND(K35-N35,0)</f>
        <v>0</v>
      </c>
      <c r="R35" s="43">
        <f t="array" ref="R35">ROUND(P35+Q35,0)</f>
        <v>0</v>
      </c>
      <c r="S35" s="18">
        <f t="shared" ref="S35" si="54">IF($H32="Before-2004",Q35,0)</f>
        <v>0</v>
      </c>
      <c r="T35" s="19">
        <f t="array" ref="T35">R35-S35</f>
        <v>0</v>
      </c>
      <c r="U35" s="18">
        <f t="array" ref="U35">ROUND(S35+T35,0)</f>
        <v>0</v>
      </c>
      <c r="V35" s="47">
        <f t="array" ref="V35">ROUND(R35-U35,0)</f>
        <v>0</v>
      </c>
      <c r="W35" s="20"/>
      <c r="X35" s="21"/>
      <c r="Y35" s="181"/>
    </row>
    <row r="36" spans="1:25" s="4" customFormat="1" ht="20.25" customHeight="1">
      <c r="A36" s="5" t="str">
        <f>IF(J36&gt;=1,"y","n")</f>
        <v>n</v>
      </c>
      <c r="B36" s="177"/>
      <c r="C36" s="217">
        <v>8</v>
      </c>
      <c r="D36" s="219"/>
      <c r="E36" s="220"/>
      <c r="F36" s="221"/>
      <c r="G36" s="217"/>
      <c r="H36" s="225"/>
      <c r="I36" s="32" t="str">
        <f t="shared" ref="I36:I67" si="55">IF(A36="n","","Jul-2024")</f>
        <v/>
      </c>
      <c r="J36" s="33"/>
      <c r="K36" s="6">
        <f t="array" ref="K36">ROUND(J36*$K$7,0)</f>
        <v>0</v>
      </c>
      <c r="L36" s="34">
        <f t="array" ref="L36">ROUND(J36+K36,0)</f>
        <v>0</v>
      </c>
      <c r="M36" s="35">
        <f t="array" ref="M36">J36</f>
        <v>0</v>
      </c>
      <c r="N36" s="6">
        <f t="array" ref="N36">ROUND(M36*$N$7,0)</f>
        <v>0</v>
      </c>
      <c r="O36" s="34">
        <f t="array" ref="O36">ROUND(M36+N36,0)</f>
        <v>0</v>
      </c>
      <c r="P36" s="36">
        <f t="array" ref="P36">ROUND(J36-M36,0)</f>
        <v>0</v>
      </c>
      <c r="Q36" s="6">
        <f t="array" ref="Q36">ROUND(K36-N36,0)</f>
        <v>0</v>
      </c>
      <c r="R36" s="34">
        <f t="array" ref="R36">ROUND(P36+Q36,0)</f>
        <v>0</v>
      </c>
      <c r="S36" s="7">
        <f t="shared" ref="S36" si="56">IF($H36="Before-2004",Q36,0)</f>
        <v>0</v>
      </c>
      <c r="T36" s="8">
        <f t="array" ref="T36">R36-S36</f>
        <v>0</v>
      </c>
      <c r="U36" s="8">
        <f t="array" ref="U36">ROUND(S36+T36,0)</f>
        <v>0</v>
      </c>
      <c r="V36" s="8">
        <f t="array" ref="V36">ROUND(R36-U36,0)</f>
        <v>0</v>
      </c>
      <c r="W36" s="9"/>
      <c r="X36" s="10"/>
      <c r="Y36" s="181"/>
    </row>
    <row r="37" spans="1:25" s="4" customFormat="1" ht="20.25" customHeight="1">
      <c r="A37" s="5" t="str">
        <f t="shared" ref="A37:A39" si="57">IF(J37&gt;=1,"y","n")</f>
        <v>n</v>
      </c>
      <c r="B37" s="177"/>
      <c r="C37" s="218"/>
      <c r="D37" s="222"/>
      <c r="E37" s="223"/>
      <c r="F37" s="224"/>
      <c r="G37" s="218"/>
      <c r="H37" s="226"/>
      <c r="I37" s="37" t="str">
        <f t="shared" ref="I37:I68" si="58">IF(A37="n","","Aug-2024")</f>
        <v/>
      </c>
      <c r="J37" s="38">
        <f>$J36</f>
        <v>0</v>
      </c>
      <c r="K37" s="12">
        <f t="array" ref="K37">ROUND(J37*$K$7,0)</f>
        <v>0</v>
      </c>
      <c r="L37" s="39">
        <f t="array" ref="L37">ROUND(J37+K37,0)</f>
        <v>0</v>
      </c>
      <c r="M37" s="38">
        <f t="array" ref="M37">J37</f>
        <v>0</v>
      </c>
      <c r="N37" s="12">
        <f t="array" ref="N37">ROUND(M37*$N$7,0)</f>
        <v>0</v>
      </c>
      <c r="O37" s="39">
        <f t="array" ref="O37">ROUND(M37+N37,0)</f>
        <v>0</v>
      </c>
      <c r="P37" s="40">
        <f t="array" ref="P37">ROUND(J37-M37,0)</f>
        <v>0</v>
      </c>
      <c r="Q37" s="12">
        <f t="array" ref="Q37">ROUND(K37-N37,0)</f>
        <v>0</v>
      </c>
      <c r="R37" s="39">
        <f t="array" ref="R37">ROUND(P37+Q37,0)</f>
        <v>0</v>
      </c>
      <c r="S37" s="13">
        <f t="shared" ref="S37" si="59">IF($H36="Before-2004",Q37,0)</f>
        <v>0</v>
      </c>
      <c r="T37" s="14">
        <f t="array" ref="T37">R37-S37</f>
        <v>0</v>
      </c>
      <c r="U37" s="13">
        <f t="array" ref="U37">ROUND(S37+T37,0)</f>
        <v>0</v>
      </c>
      <c r="V37" s="14">
        <f t="array" ref="V37">ROUND(R37-U37,0)</f>
        <v>0</v>
      </c>
      <c r="W37" s="15"/>
      <c r="X37" s="16"/>
      <c r="Y37" s="181"/>
    </row>
    <row r="38" spans="1:25" s="4" customFormat="1" ht="20.25" customHeight="1">
      <c r="A38" s="5" t="str">
        <f t="shared" si="57"/>
        <v>n</v>
      </c>
      <c r="B38" s="177"/>
      <c r="C38" s="218"/>
      <c r="D38" s="222"/>
      <c r="E38" s="223"/>
      <c r="F38" s="224"/>
      <c r="G38" s="218"/>
      <c r="H38" s="226"/>
      <c r="I38" s="41" t="str">
        <f t="shared" ref="I38:I69" si="60">IF(A38="n","","Sep-2024")</f>
        <v/>
      </c>
      <c r="J38" s="38">
        <f>$J36</f>
        <v>0</v>
      </c>
      <c r="K38" s="12">
        <f t="array" ref="K38">ROUND(J38*$K$7,0)</f>
        <v>0</v>
      </c>
      <c r="L38" s="39">
        <f t="array" ref="L38">ROUND(J38+K38,0)</f>
        <v>0</v>
      </c>
      <c r="M38" s="38">
        <f t="array" ref="M38">J38</f>
        <v>0</v>
      </c>
      <c r="N38" s="12">
        <f t="array" ref="N38">ROUND(M38*$N$7,0)</f>
        <v>0</v>
      </c>
      <c r="O38" s="39">
        <f t="array" ref="O38">ROUND(M38+N38,0)</f>
        <v>0</v>
      </c>
      <c r="P38" s="40">
        <f t="array" ref="P38">ROUND(J38-M38,0)</f>
        <v>0</v>
      </c>
      <c r="Q38" s="12">
        <f t="array" ref="Q38">ROUND(K38-N38,0)</f>
        <v>0</v>
      </c>
      <c r="R38" s="39">
        <f t="array" ref="R38">ROUND(P38+Q38,0)</f>
        <v>0</v>
      </c>
      <c r="S38" s="13">
        <f t="shared" ref="S38" si="61">IF($H36="Before-2004",Q38,0)</f>
        <v>0</v>
      </c>
      <c r="T38" s="14">
        <f t="array" ref="T38">R38-S38</f>
        <v>0</v>
      </c>
      <c r="U38" s="13">
        <f t="array" ref="U38">ROUND(S38+T38,0)</f>
        <v>0</v>
      </c>
      <c r="V38" s="14">
        <f t="array" ref="V38">ROUND(R38-U38,0)</f>
        <v>0</v>
      </c>
      <c r="W38" s="15"/>
      <c r="X38" s="16"/>
      <c r="Y38" s="181"/>
    </row>
    <row r="39" spans="1:25" s="4" customFormat="1" ht="20.25" customHeight="1" thickBot="1">
      <c r="A39" s="5" t="str">
        <f t="shared" si="57"/>
        <v>n</v>
      </c>
      <c r="B39" s="177"/>
      <c r="C39" s="218"/>
      <c r="D39" s="222"/>
      <c r="E39" s="223"/>
      <c r="F39" s="224"/>
      <c r="G39" s="218"/>
      <c r="H39" s="226"/>
      <c r="I39" s="41" t="str">
        <f t="shared" ref="I39:I70" si="62">IF(A39="n","","Oct-2024")</f>
        <v/>
      </c>
      <c r="J39" s="42">
        <f>$J36</f>
        <v>0</v>
      </c>
      <c r="K39" s="17">
        <f t="array" ref="K39">ROUND(J39*$K$7,0)</f>
        <v>0</v>
      </c>
      <c r="L39" s="43">
        <f t="array" ref="L39">ROUND(J39+K39,0)</f>
        <v>0</v>
      </c>
      <c r="M39" s="44">
        <f t="array" ref="M39">J39</f>
        <v>0</v>
      </c>
      <c r="N39" s="17">
        <f t="array" ref="N39">ROUND(M39*$N$7,0)</f>
        <v>0</v>
      </c>
      <c r="O39" s="43">
        <f t="array" ref="O39">ROUND(M39+N39,0)</f>
        <v>0</v>
      </c>
      <c r="P39" s="45">
        <f t="array" ref="P39">ROUND(J39-M39,0)</f>
        <v>0</v>
      </c>
      <c r="Q39" s="46">
        <f t="array" ref="Q39">ROUND(K39-N39,0)</f>
        <v>0</v>
      </c>
      <c r="R39" s="43">
        <f t="array" ref="R39">ROUND(P39+Q39,0)</f>
        <v>0</v>
      </c>
      <c r="S39" s="18">
        <f t="shared" ref="S39" si="63">IF($H36="Before-2004",Q39,0)</f>
        <v>0</v>
      </c>
      <c r="T39" s="19">
        <f t="array" ref="T39">R39-S39</f>
        <v>0</v>
      </c>
      <c r="U39" s="18">
        <f t="array" ref="U39">ROUND(S39+T39,0)</f>
        <v>0</v>
      </c>
      <c r="V39" s="47">
        <f t="array" ref="V39">ROUND(R39-U39,0)</f>
        <v>0</v>
      </c>
      <c r="W39" s="20"/>
      <c r="X39" s="21"/>
      <c r="Y39" s="181"/>
    </row>
    <row r="40" spans="1:25" s="4" customFormat="1" ht="20.25" customHeight="1">
      <c r="A40" s="5" t="str">
        <f>IF(J40&gt;=1,"y","n")</f>
        <v>n</v>
      </c>
      <c r="B40" s="177"/>
      <c r="C40" s="217">
        <v>9</v>
      </c>
      <c r="D40" s="219"/>
      <c r="E40" s="220"/>
      <c r="F40" s="221"/>
      <c r="G40" s="217"/>
      <c r="H40" s="225"/>
      <c r="I40" s="32" t="str">
        <f t="shared" ref="I40:I71" si="64">IF(A40="n","","Jul-2024")</f>
        <v/>
      </c>
      <c r="J40" s="33"/>
      <c r="K40" s="6">
        <f t="array" ref="K40">ROUND(J40*$K$7,0)</f>
        <v>0</v>
      </c>
      <c r="L40" s="34">
        <f t="array" ref="L40">ROUND(J40+K40,0)</f>
        <v>0</v>
      </c>
      <c r="M40" s="35">
        <f t="array" ref="M40">J40</f>
        <v>0</v>
      </c>
      <c r="N40" s="6">
        <f t="array" ref="N40">ROUND(M40*$N$7,0)</f>
        <v>0</v>
      </c>
      <c r="O40" s="34">
        <f t="array" ref="O40">ROUND(M40+N40,0)</f>
        <v>0</v>
      </c>
      <c r="P40" s="36">
        <f t="array" ref="P40">ROUND(J40-M40,0)</f>
        <v>0</v>
      </c>
      <c r="Q40" s="6">
        <f t="array" ref="Q40">ROUND(K40-N40,0)</f>
        <v>0</v>
      </c>
      <c r="R40" s="34">
        <f t="array" ref="R40">ROUND(P40+Q40,0)</f>
        <v>0</v>
      </c>
      <c r="S40" s="7">
        <f t="shared" ref="S40" si="65">IF($H40="Before-2004",Q40,0)</f>
        <v>0</v>
      </c>
      <c r="T40" s="8">
        <f t="array" ref="T40">R40-S40</f>
        <v>0</v>
      </c>
      <c r="U40" s="8">
        <f t="array" ref="U40">ROUND(S40+T40,0)</f>
        <v>0</v>
      </c>
      <c r="V40" s="8">
        <f t="array" ref="V40">ROUND(R40-U40,0)</f>
        <v>0</v>
      </c>
      <c r="W40" s="9"/>
      <c r="X40" s="10"/>
      <c r="Y40" s="181"/>
    </row>
    <row r="41" spans="1:25" s="4" customFormat="1" ht="20.25" customHeight="1">
      <c r="A41" s="5" t="str">
        <f t="shared" ref="A41:A43" si="66">IF(J41&gt;=1,"y","n")</f>
        <v>n</v>
      </c>
      <c r="B41" s="177"/>
      <c r="C41" s="218"/>
      <c r="D41" s="222"/>
      <c r="E41" s="223"/>
      <c r="F41" s="224"/>
      <c r="G41" s="218"/>
      <c r="H41" s="226"/>
      <c r="I41" s="37" t="str">
        <f t="shared" ref="I41:I72" si="67">IF(A41="n","","Aug-2024")</f>
        <v/>
      </c>
      <c r="J41" s="38">
        <f>$J40</f>
        <v>0</v>
      </c>
      <c r="K41" s="12">
        <f t="array" ref="K41">ROUND(J41*$K$7,0)</f>
        <v>0</v>
      </c>
      <c r="L41" s="39">
        <f t="array" ref="L41">ROUND(J41+K41,0)</f>
        <v>0</v>
      </c>
      <c r="M41" s="38">
        <f t="array" ref="M41">J41</f>
        <v>0</v>
      </c>
      <c r="N41" s="12">
        <f t="array" ref="N41">ROUND(M41*$N$7,0)</f>
        <v>0</v>
      </c>
      <c r="O41" s="39">
        <f t="array" ref="O41">ROUND(M41+N41,0)</f>
        <v>0</v>
      </c>
      <c r="P41" s="40">
        <f t="array" ref="P41">ROUND(J41-M41,0)</f>
        <v>0</v>
      </c>
      <c r="Q41" s="12">
        <f t="array" ref="Q41">ROUND(K41-N41,0)</f>
        <v>0</v>
      </c>
      <c r="R41" s="39">
        <f t="array" ref="R41">ROUND(P41+Q41,0)</f>
        <v>0</v>
      </c>
      <c r="S41" s="13">
        <f t="shared" ref="S41" si="68">IF($H40="Before-2004",Q41,0)</f>
        <v>0</v>
      </c>
      <c r="T41" s="14">
        <f t="array" ref="T41">R41-S41</f>
        <v>0</v>
      </c>
      <c r="U41" s="13">
        <f t="array" ref="U41">ROUND(S41+T41,0)</f>
        <v>0</v>
      </c>
      <c r="V41" s="14">
        <f t="array" ref="V41">ROUND(R41-U41,0)</f>
        <v>0</v>
      </c>
      <c r="W41" s="15"/>
      <c r="X41" s="16"/>
      <c r="Y41" s="181"/>
    </row>
    <row r="42" spans="1:25" s="4" customFormat="1" ht="20.25" customHeight="1">
      <c r="A42" s="5" t="str">
        <f t="shared" si="66"/>
        <v>n</v>
      </c>
      <c r="B42" s="177"/>
      <c r="C42" s="218"/>
      <c r="D42" s="222"/>
      <c r="E42" s="223"/>
      <c r="F42" s="224"/>
      <c r="G42" s="218"/>
      <c r="H42" s="226"/>
      <c r="I42" s="41" t="str">
        <f t="shared" ref="I42:I73" si="69">IF(A42="n","","Sep-2024")</f>
        <v/>
      </c>
      <c r="J42" s="38">
        <f>$J40</f>
        <v>0</v>
      </c>
      <c r="K42" s="12">
        <f t="array" ref="K42">ROUND(J42*$K$7,0)</f>
        <v>0</v>
      </c>
      <c r="L42" s="39">
        <f t="array" ref="L42">ROUND(J42+K42,0)</f>
        <v>0</v>
      </c>
      <c r="M42" s="38">
        <f t="array" ref="M42">J42</f>
        <v>0</v>
      </c>
      <c r="N42" s="12">
        <f t="array" ref="N42">ROUND(M42*$N$7,0)</f>
        <v>0</v>
      </c>
      <c r="O42" s="39">
        <f t="array" ref="O42">ROUND(M42+N42,0)</f>
        <v>0</v>
      </c>
      <c r="P42" s="40">
        <f t="array" ref="P42">ROUND(J42-M42,0)</f>
        <v>0</v>
      </c>
      <c r="Q42" s="12">
        <f t="array" ref="Q42">ROUND(K42-N42,0)</f>
        <v>0</v>
      </c>
      <c r="R42" s="39">
        <f t="array" ref="R42">ROUND(P42+Q42,0)</f>
        <v>0</v>
      </c>
      <c r="S42" s="13">
        <f t="shared" ref="S42" si="70">IF($H40="Before-2004",Q42,0)</f>
        <v>0</v>
      </c>
      <c r="T42" s="14">
        <f t="array" ref="T42">R42-S42</f>
        <v>0</v>
      </c>
      <c r="U42" s="13">
        <f t="array" ref="U42">ROUND(S42+T42,0)</f>
        <v>0</v>
      </c>
      <c r="V42" s="14">
        <f t="array" ref="V42">ROUND(R42-U42,0)</f>
        <v>0</v>
      </c>
      <c r="W42" s="15"/>
      <c r="X42" s="16"/>
      <c r="Y42" s="181"/>
    </row>
    <row r="43" spans="1:25" s="4" customFormat="1" ht="20.25" customHeight="1" thickBot="1">
      <c r="A43" s="5" t="str">
        <f t="shared" si="66"/>
        <v>n</v>
      </c>
      <c r="B43" s="177"/>
      <c r="C43" s="218"/>
      <c r="D43" s="222"/>
      <c r="E43" s="223"/>
      <c r="F43" s="224"/>
      <c r="G43" s="218"/>
      <c r="H43" s="226"/>
      <c r="I43" s="41" t="str">
        <f t="shared" ref="I43:I74" si="71">IF(A43="n","","Oct-2024")</f>
        <v/>
      </c>
      <c r="J43" s="42">
        <f>$J40</f>
        <v>0</v>
      </c>
      <c r="K43" s="17">
        <f t="array" ref="K43">ROUND(J43*$K$7,0)</f>
        <v>0</v>
      </c>
      <c r="L43" s="43">
        <f t="array" ref="L43">ROUND(J43+K43,0)</f>
        <v>0</v>
      </c>
      <c r="M43" s="44">
        <f t="array" ref="M43">J43</f>
        <v>0</v>
      </c>
      <c r="N43" s="17">
        <f t="array" ref="N43">ROUND(M43*$N$7,0)</f>
        <v>0</v>
      </c>
      <c r="O43" s="43">
        <f t="array" ref="O43">ROUND(M43+N43,0)</f>
        <v>0</v>
      </c>
      <c r="P43" s="45">
        <f t="array" ref="P43">ROUND(J43-M43,0)</f>
        <v>0</v>
      </c>
      <c r="Q43" s="46">
        <f t="array" ref="Q43">ROUND(K43-N43,0)</f>
        <v>0</v>
      </c>
      <c r="R43" s="43">
        <f t="array" ref="R43">ROUND(P43+Q43,0)</f>
        <v>0</v>
      </c>
      <c r="S43" s="18">
        <f t="shared" ref="S43" si="72">IF($H40="Before-2004",Q43,0)</f>
        <v>0</v>
      </c>
      <c r="T43" s="19">
        <f t="array" ref="T43">R43-S43</f>
        <v>0</v>
      </c>
      <c r="U43" s="18">
        <f t="array" ref="U43">ROUND(S43+T43,0)</f>
        <v>0</v>
      </c>
      <c r="V43" s="47">
        <f t="array" ref="V43">ROUND(R43-U43,0)</f>
        <v>0</v>
      </c>
      <c r="W43" s="20"/>
      <c r="X43" s="21"/>
      <c r="Y43" s="181"/>
    </row>
    <row r="44" spans="1:25" s="4" customFormat="1" ht="20.25" customHeight="1">
      <c r="A44" s="5" t="str">
        <f>IF(J44&gt;=1,"y","n")</f>
        <v>n</v>
      </c>
      <c r="B44" s="177"/>
      <c r="C44" s="217">
        <v>10</v>
      </c>
      <c r="D44" s="219"/>
      <c r="E44" s="220"/>
      <c r="F44" s="221"/>
      <c r="G44" s="217"/>
      <c r="H44" s="225"/>
      <c r="I44" s="32" t="str">
        <f t="shared" ref="I44:I75" si="73">IF(A44="n","","Jul-2024")</f>
        <v/>
      </c>
      <c r="J44" s="33"/>
      <c r="K44" s="6">
        <f t="array" ref="K44">ROUND(J44*$K$7,0)</f>
        <v>0</v>
      </c>
      <c r="L44" s="34">
        <f t="array" ref="L44">ROUND(J44+K44,0)</f>
        <v>0</v>
      </c>
      <c r="M44" s="35">
        <f t="array" ref="M44">J44</f>
        <v>0</v>
      </c>
      <c r="N44" s="6">
        <f t="array" ref="N44">ROUND(M44*$N$7,0)</f>
        <v>0</v>
      </c>
      <c r="O44" s="34">
        <f t="array" ref="O44">ROUND(M44+N44,0)</f>
        <v>0</v>
      </c>
      <c r="P44" s="36">
        <f t="array" ref="P44">ROUND(J44-M44,0)</f>
        <v>0</v>
      </c>
      <c r="Q44" s="6">
        <f t="array" ref="Q44">ROUND(K44-N44,0)</f>
        <v>0</v>
      </c>
      <c r="R44" s="34">
        <f t="array" ref="R44">ROUND(P44+Q44,0)</f>
        <v>0</v>
      </c>
      <c r="S44" s="7">
        <f t="shared" ref="S44" si="74">IF($H44="Before-2004",Q44,0)</f>
        <v>0</v>
      </c>
      <c r="T44" s="8">
        <f t="array" ref="T44">R44-S44</f>
        <v>0</v>
      </c>
      <c r="U44" s="8">
        <f t="array" ref="U44">ROUND(S44+T44,0)</f>
        <v>0</v>
      </c>
      <c r="V44" s="8">
        <f t="array" ref="V44">ROUND(R44-U44,0)</f>
        <v>0</v>
      </c>
      <c r="W44" s="9"/>
      <c r="X44" s="10"/>
      <c r="Y44" s="181"/>
    </row>
    <row r="45" spans="1:25" s="4" customFormat="1" ht="20.25" customHeight="1">
      <c r="A45" s="5" t="str">
        <f t="shared" ref="A45:A47" si="75">IF(J45&gt;=1,"y","n")</f>
        <v>n</v>
      </c>
      <c r="B45" s="177"/>
      <c r="C45" s="218"/>
      <c r="D45" s="222"/>
      <c r="E45" s="223"/>
      <c r="F45" s="224"/>
      <c r="G45" s="218"/>
      <c r="H45" s="226"/>
      <c r="I45" s="37" t="str">
        <f t="shared" ref="I45:I76" si="76">IF(A45="n","","Aug-2024")</f>
        <v/>
      </c>
      <c r="J45" s="38">
        <f>$J44</f>
        <v>0</v>
      </c>
      <c r="K45" s="12">
        <f t="array" ref="K45">ROUND(J45*$K$7,0)</f>
        <v>0</v>
      </c>
      <c r="L45" s="39">
        <f t="array" ref="L45">ROUND(J45+K45,0)</f>
        <v>0</v>
      </c>
      <c r="M45" s="38">
        <f t="array" ref="M45">J45</f>
        <v>0</v>
      </c>
      <c r="N45" s="12">
        <f t="array" ref="N45">ROUND(M45*$N$7,0)</f>
        <v>0</v>
      </c>
      <c r="O45" s="39">
        <f t="array" ref="O45">ROUND(M45+N45,0)</f>
        <v>0</v>
      </c>
      <c r="P45" s="40">
        <f t="array" ref="P45">ROUND(J45-M45,0)</f>
        <v>0</v>
      </c>
      <c r="Q45" s="12">
        <f t="array" ref="Q45">ROUND(K45-N45,0)</f>
        <v>0</v>
      </c>
      <c r="R45" s="39">
        <f t="array" ref="R45">ROUND(P45+Q45,0)</f>
        <v>0</v>
      </c>
      <c r="S45" s="13">
        <f t="shared" ref="S45" si="77">IF($H44="Before-2004",Q45,0)</f>
        <v>0</v>
      </c>
      <c r="T45" s="14">
        <f t="array" ref="T45">R45-S45</f>
        <v>0</v>
      </c>
      <c r="U45" s="13">
        <f t="array" ref="U45">ROUND(S45+T45,0)</f>
        <v>0</v>
      </c>
      <c r="V45" s="14">
        <f t="array" ref="V45">ROUND(R45-U45,0)</f>
        <v>0</v>
      </c>
      <c r="W45" s="15"/>
      <c r="X45" s="16"/>
      <c r="Y45" s="181"/>
    </row>
    <row r="46" spans="1:25" s="4" customFormat="1" ht="20.25" customHeight="1">
      <c r="A46" s="5" t="str">
        <f t="shared" si="75"/>
        <v>n</v>
      </c>
      <c r="B46" s="177"/>
      <c r="C46" s="218"/>
      <c r="D46" s="222"/>
      <c r="E46" s="223"/>
      <c r="F46" s="224"/>
      <c r="G46" s="218"/>
      <c r="H46" s="226"/>
      <c r="I46" s="41" t="str">
        <f t="shared" ref="I46:I77" si="78">IF(A46="n","","Sep-2024")</f>
        <v/>
      </c>
      <c r="J46" s="38">
        <f>$J44</f>
        <v>0</v>
      </c>
      <c r="K46" s="12">
        <f t="array" ref="K46">ROUND(J46*$K$7,0)</f>
        <v>0</v>
      </c>
      <c r="L46" s="39">
        <f t="array" ref="L46">ROUND(J46+K46,0)</f>
        <v>0</v>
      </c>
      <c r="M46" s="38">
        <f t="array" ref="M46">J46</f>
        <v>0</v>
      </c>
      <c r="N46" s="12">
        <f t="array" ref="N46">ROUND(M46*$N$7,0)</f>
        <v>0</v>
      </c>
      <c r="O46" s="39">
        <f t="array" ref="O46">ROUND(M46+N46,0)</f>
        <v>0</v>
      </c>
      <c r="P46" s="40">
        <f t="array" ref="P46">ROUND(J46-M46,0)</f>
        <v>0</v>
      </c>
      <c r="Q46" s="12">
        <f t="array" ref="Q46">ROUND(K46-N46,0)</f>
        <v>0</v>
      </c>
      <c r="R46" s="39">
        <f t="array" ref="R46">ROUND(P46+Q46,0)</f>
        <v>0</v>
      </c>
      <c r="S46" s="13">
        <f t="shared" ref="S46" si="79">IF($H44="Before-2004",Q46,0)</f>
        <v>0</v>
      </c>
      <c r="T46" s="14">
        <f t="array" ref="T46">R46-S46</f>
        <v>0</v>
      </c>
      <c r="U46" s="13">
        <f t="array" ref="U46">ROUND(S46+T46,0)</f>
        <v>0</v>
      </c>
      <c r="V46" s="14">
        <f t="array" ref="V46">ROUND(R46-U46,0)</f>
        <v>0</v>
      </c>
      <c r="W46" s="15"/>
      <c r="X46" s="16"/>
      <c r="Y46" s="181"/>
    </row>
    <row r="47" spans="1:25" s="4" customFormat="1" ht="20.25" customHeight="1" thickBot="1">
      <c r="A47" s="5" t="str">
        <f t="shared" si="75"/>
        <v>n</v>
      </c>
      <c r="B47" s="177"/>
      <c r="C47" s="218"/>
      <c r="D47" s="222"/>
      <c r="E47" s="223"/>
      <c r="F47" s="224"/>
      <c r="G47" s="218"/>
      <c r="H47" s="226"/>
      <c r="I47" s="41" t="str">
        <f t="shared" ref="I47:I78" si="80">IF(A47="n","","Oct-2024")</f>
        <v/>
      </c>
      <c r="J47" s="42">
        <f>$J44</f>
        <v>0</v>
      </c>
      <c r="K47" s="17">
        <f t="array" ref="K47">ROUND(J47*$K$7,0)</f>
        <v>0</v>
      </c>
      <c r="L47" s="43">
        <f t="array" ref="L47">ROUND(J47+K47,0)</f>
        <v>0</v>
      </c>
      <c r="M47" s="44">
        <f t="array" ref="M47">J47</f>
        <v>0</v>
      </c>
      <c r="N47" s="17">
        <f t="array" ref="N47">ROUND(M47*$N$7,0)</f>
        <v>0</v>
      </c>
      <c r="O47" s="43">
        <f t="array" ref="O47">ROUND(M47+N47,0)</f>
        <v>0</v>
      </c>
      <c r="P47" s="45">
        <f t="array" ref="P47">ROUND(J47-M47,0)</f>
        <v>0</v>
      </c>
      <c r="Q47" s="46">
        <f t="array" ref="Q47">ROUND(K47-N47,0)</f>
        <v>0</v>
      </c>
      <c r="R47" s="43">
        <f t="array" ref="R47">ROUND(P47+Q47,0)</f>
        <v>0</v>
      </c>
      <c r="S47" s="18">
        <f t="shared" ref="S47" si="81">IF($H44="Before-2004",Q47,0)</f>
        <v>0</v>
      </c>
      <c r="T47" s="19">
        <f t="array" ref="T47">R47-S47</f>
        <v>0</v>
      </c>
      <c r="U47" s="18">
        <f t="array" ref="U47">ROUND(S47+T47,0)</f>
        <v>0</v>
      </c>
      <c r="V47" s="47">
        <f t="array" ref="V47">ROUND(R47-U47,0)</f>
        <v>0</v>
      </c>
      <c r="W47" s="20"/>
      <c r="X47" s="21"/>
      <c r="Y47" s="181"/>
    </row>
    <row r="48" spans="1:25" s="4" customFormat="1" ht="20.25" customHeight="1">
      <c r="A48" s="5" t="str">
        <f>IF(J48&gt;=1,"y","n")</f>
        <v>n</v>
      </c>
      <c r="B48" s="177"/>
      <c r="C48" s="217">
        <v>11</v>
      </c>
      <c r="D48" s="219"/>
      <c r="E48" s="220"/>
      <c r="F48" s="221"/>
      <c r="G48" s="217"/>
      <c r="H48" s="225"/>
      <c r="I48" s="32" t="str">
        <f t="shared" ref="I48:I79" si="82">IF(A48="n","","Jul-2024")</f>
        <v/>
      </c>
      <c r="J48" s="33"/>
      <c r="K48" s="6">
        <f t="array" ref="K48">ROUND(J48*$K$7,0)</f>
        <v>0</v>
      </c>
      <c r="L48" s="34">
        <f t="array" ref="L48">ROUND(J48+K48,0)</f>
        <v>0</v>
      </c>
      <c r="M48" s="35">
        <f t="array" ref="M48">J48</f>
        <v>0</v>
      </c>
      <c r="N48" s="6">
        <f t="array" ref="N48">ROUND(M48*$N$7,0)</f>
        <v>0</v>
      </c>
      <c r="O48" s="34">
        <f t="array" ref="O48">ROUND(M48+N48,0)</f>
        <v>0</v>
      </c>
      <c r="P48" s="36">
        <f t="array" ref="P48">ROUND(J48-M48,0)</f>
        <v>0</v>
      </c>
      <c r="Q48" s="6">
        <f t="array" ref="Q48">ROUND(K48-N48,0)</f>
        <v>0</v>
      </c>
      <c r="R48" s="34">
        <f t="array" ref="R48">ROUND(P48+Q48,0)</f>
        <v>0</v>
      </c>
      <c r="S48" s="7">
        <f t="shared" ref="S48" si="83">IF($H48="Before-2004",Q48,0)</f>
        <v>0</v>
      </c>
      <c r="T48" s="8">
        <f t="array" ref="T48">R48-S48</f>
        <v>0</v>
      </c>
      <c r="U48" s="8">
        <f t="array" ref="U48">ROUND(S48+T48,0)</f>
        <v>0</v>
      </c>
      <c r="V48" s="8">
        <f t="array" ref="V48">ROUND(R48-U48,0)</f>
        <v>0</v>
      </c>
      <c r="W48" s="9"/>
      <c r="X48" s="10"/>
      <c r="Y48" s="181"/>
    </row>
    <row r="49" spans="1:25" s="4" customFormat="1" ht="20.25" customHeight="1">
      <c r="A49" s="5" t="str">
        <f t="shared" ref="A49:A51" si="84">IF(J49&gt;=1,"y","n")</f>
        <v>n</v>
      </c>
      <c r="B49" s="177"/>
      <c r="C49" s="218"/>
      <c r="D49" s="222"/>
      <c r="E49" s="223"/>
      <c r="F49" s="224"/>
      <c r="G49" s="218"/>
      <c r="H49" s="226"/>
      <c r="I49" s="37" t="str">
        <f t="shared" ref="I49:I80" si="85">IF(A49="n","","Aug-2024")</f>
        <v/>
      </c>
      <c r="J49" s="38">
        <f>$J48</f>
        <v>0</v>
      </c>
      <c r="K49" s="12">
        <f t="array" ref="K49">ROUND(J49*$K$7,0)</f>
        <v>0</v>
      </c>
      <c r="L49" s="39">
        <f t="array" ref="L49">ROUND(J49+K49,0)</f>
        <v>0</v>
      </c>
      <c r="M49" s="38">
        <f t="array" ref="M49">J49</f>
        <v>0</v>
      </c>
      <c r="N49" s="12">
        <f t="array" ref="N49">ROUND(M49*$N$7,0)</f>
        <v>0</v>
      </c>
      <c r="O49" s="39">
        <f t="array" ref="O49">ROUND(M49+N49,0)</f>
        <v>0</v>
      </c>
      <c r="P49" s="40">
        <f t="array" ref="P49">ROUND(J49-M49,0)</f>
        <v>0</v>
      </c>
      <c r="Q49" s="12">
        <f t="array" ref="Q49">ROUND(K49-N49,0)</f>
        <v>0</v>
      </c>
      <c r="R49" s="39">
        <f t="array" ref="R49">ROUND(P49+Q49,0)</f>
        <v>0</v>
      </c>
      <c r="S49" s="13">
        <f t="shared" ref="S49" si="86">IF($H48="Before-2004",Q49,0)</f>
        <v>0</v>
      </c>
      <c r="T49" s="14">
        <f t="array" ref="T49">R49-S49</f>
        <v>0</v>
      </c>
      <c r="U49" s="13">
        <f t="array" ref="U49">ROUND(S49+T49,0)</f>
        <v>0</v>
      </c>
      <c r="V49" s="14">
        <f t="array" ref="V49">ROUND(R49-U49,0)</f>
        <v>0</v>
      </c>
      <c r="W49" s="15"/>
      <c r="X49" s="16"/>
      <c r="Y49" s="181"/>
    </row>
    <row r="50" spans="1:25" s="4" customFormat="1" ht="20.25" customHeight="1">
      <c r="A50" s="5" t="str">
        <f t="shared" si="84"/>
        <v>n</v>
      </c>
      <c r="B50" s="177"/>
      <c r="C50" s="218"/>
      <c r="D50" s="222"/>
      <c r="E50" s="223"/>
      <c r="F50" s="224"/>
      <c r="G50" s="218"/>
      <c r="H50" s="226"/>
      <c r="I50" s="41" t="str">
        <f t="shared" ref="I50:I81" si="87">IF(A50="n","","Sep-2024")</f>
        <v/>
      </c>
      <c r="J50" s="38">
        <f>$J48</f>
        <v>0</v>
      </c>
      <c r="K50" s="12">
        <f t="array" ref="K50">ROUND(J50*$K$7,0)</f>
        <v>0</v>
      </c>
      <c r="L50" s="39">
        <f t="array" ref="L50">ROUND(J50+K50,0)</f>
        <v>0</v>
      </c>
      <c r="M50" s="38">
        <f t="array" ref="M50">J50</f>
        <v>0</v>
      </c>
      <c r="N50" s="12">
        <f t="array" ref="N50">ROUND(M50*$N$7,0)</f>
        <v>0</v>
      </c>
      <c r="O50" s="39">
        <f t="array" ref="O50">ROUND(M50+N50,0)</f>
        <v>0</v>
      </c>
      <c r="P50" s="40">
        <f t="array" ref="P50">ROUND(J50-M50,0)</f>
        <v>0</v>
      </c>
      <c r="Q50" s="12">
        <f t="array" ref="Q50">ROUND(K50-N50,0)</f>
        <v>0</v>
      </c>
      <c r="R50" s="39">
        <f t="array" ref="R50">ROUND(P50+Q50,0)</f>
        <v>0</v>
      </c>
      <c r="S50" s="13">
        <f t="shared" ref="S50" si="88">IF($H48="Before-2004",Q50,0)</f>
        <v>0</v>
      </c>
      <c r="T50" s="14">
        <f t="array" ref="T50">R50-S50</f>
        <v>0</v>
      </c>
      <c r="U50" s="13">
        <f t="array" ref="U50">ROUND(S50+T50,0)</f>
        <v>0</v>
      </c>
      <c r="V50" s="14">
        <f t="array" ref="V50">ROUND(R50-U50,0)</f>
        <v>0</v>
      </c>
      <c r="W50" s="15"/>
      <c r="X50" s="16"/>
      <c r="Y50" s="181"/>
    </row>
    <row r="51" spans="1:25" s="4" customFormat="1" ht="20.25" customHeight="1" thickBot="1">
      <c r="A51" s="5" t="str">
        <f t="shared" si="84"/>
        <v>n</v>
      </c>
      <c r="B51" s="177"/>
      <c r="C51" s="218"/>
      <c r="D51" s="222"/>
      <c r="E51" s="223"/>
      <c r="F51" s="224"/>
      <c r="G51" s="218"/>
      <c r="H51" s="226"/>
      <c r="I51" s="41" t="str">
        <f t="shared" ref="I51:I82" si="89">IF(A51="n","","Oct-2024")</f>
        <v/>
      </c>
      <c r="J51" s="42">
        <f>$J48</f>
        <v>0</v>
      </c>
      <c r="K51" s="17">
        <f t="array" ref="K51">ROUND(J51*$K$7,0)</f>
        <v>0</v>
      </c>
      <c r="L51" s="43">
        <f t="array" ref="L51">ROUND(J51+K51,0)</f>
        <v>0</v>
      </c>
      <c r="M51" s="44">
        <f t="array" ref="M51">J51</f>
        <v>0</v>
      </c>
      <c r="N51" s="17">
        <f t="array" ref="N51">ROUND(M51*$N$7,0)</f>
        <v>0</v>
      </c>
      <c r="O51" s="43">
        <f t="array" ref="O51">ROUND(M51+N51,0)</f>
        <v>0</v>
      </c>
      <c r="P51" s="45">
        <f t="array" ref="P51">ROUND(J51-M51,0)</f>
        <v>0</v>
      </c>
      <c r="Q51" s="46">
        <f t="array" ref="Q51">ROUND(K51-N51,0)</f>
        <v>0</v>
      </c>
      <c r="R51" s="43">
        <f t="array" ref="R51">ROUND(P51+Q51,0)</f>
        <v>0</v>
      </c>
      <c r="S51" s="18">
        <f t="shared" ref="S51" si="90">IF($H48="Before-2004",Q51,0)</f>
        <v>0</v>
      </c>
      <c r="T51" s="19">
        <f t="array" ref="T51">R51-S51</f>
        <v>0</v>
      </c>
      <c r="U51" s="18">
        <f t="array" ref="U51">ROUND(S51+T51,0)</f>
        <v>0</v>
      </c>
      <c r="V51" s="47">
        <f t="array" ref="V51">ROUND(R51-U51,0)</f>
        <v>0</v>
      </c>
      <c r="W51" s="20"/>
      <c r="X51" s="21"/>
      <c r="Y51" s="181"/>
    </row>
    <row r="52" spans="1:25" s="4" customFormat="1" ht="20.25" customHeight="1">
      <c r="A52" s="5" t="str">
        <f>IF(J52&gt;=1,"y","n")</f>
        <v>n</v>
      </c>
      <c r="B52" s="177"/>
      <c r="C52" s="217">
        <v>12</v>
      </c>
      <c r="D52" s="219"/>
      <c r="E52" s="220"/>
      <c r="F52" s="221"/>
      <c r="G52" s="217"/>
      <c r="H52" s="225"/>
      <c r="I52" s="32" t="str">
        <f t="shared" ref="I52:I83" si="91">IF(A52="n","","Jul-2024")</f>
        <v/>
      </c>
      <c r="J52" s="33"/>
      <c r="K52" s="6">
        <f t="array" ref="K52">ROUND(J52*$K$7,0)</f>
        <v>0</v>
      </c>
      <c r="L52" s="34">
        <f t="array" ref="L52">ROUND(J52+K52,0)</f>
        <v>0</v>
      </c>
      <c r="M52" s="35">
        <f t="array" ref="M52">J52</f>
        <v>0</v>
      </c>
      <c r="N52" s="6">
        <f t="array" ref="N52">ROUND(M52*$N$7,0)</f>
        <v>0</v>
      </c>
      <c r="O52" s="34">
        <f t="array" ref="O52">ROUND(M52+N52,0)</f>
        <v>0</v>
      </c>
      <c r="P52" s="36">
        <f t="array" ref="P52">ROUND(J52-M52,0)</f>
        <v>0</v>
      </c>
      <c r="Q52" s="6">
        <f t="array" ref="Q52">ROUND(K52-N52,0)</f>
        <v>0</v>
      </c>
      <c r="R52" s="34">
        <f t="array" ref="R52">ROUND(P52+Q52,0)</f>
        <v>0</v>
      </c>
      <c r="S52" s="7">
        <f t="shared" ref="S52" si="92">IF($H52="Before-2004",Q52,0)</f>
        <v>0</v>
      </c>
      <c r="T52" s="8">
        <f t="array" ref="T52">R52-S52</f>
        <v>0</v>
      </c>
      <c r="U52" s="8">
        <f t="array" ref="U52">ROUND(S52+T52,0)</f>
        <v>0</v>
      </c>
      <c r="V52" s="8">
        <f t="array" ref="V52">ROUND(R52-U52,0)</f>
        <v>0</v>
      </c>
      <c r="W52" s="9"/>
      <c r="X52" s="10"/>
      <c r="Y52" s="181"/>
    </row>
    <row r="53" spans="1:25" s="4" customFormat="1" ht="20.25" customHeight="1">
      <c r="A53" s="5" t="str">
        <f t="shared" ref="A53:A55" si="93">IF(J53&gt;=1,"y","n")</f>
        <v>n</v>
      </c>
      <c r="B53" s="177"/>
      <c r="C53" s="218"/>
      <c r="D53" s="222"/>
      <c r="E53" s="223"/>
      <c r="F53" s="224"/>
      <c r="G53" s="218"/>
      <c r="H53" s="226"/>
      <c r="I53" s="37" t="str">
        <f t="shared" ref="I53:I84" si="94">IF(A53="n","","Aug-2024")</f>
        <v/>
      </c>
      <c r="J53" s="38">
        <f>$J52</f>
        <v>0</v>
      </c>
      <c r="K53" s="12">
        <f t="array" ref="K53">ROUND(J53*$K$7,0)</f>
        <v>0</v>
      </c>
      <c r="L53" s="39">
        <f t="array" ref="L53">ROUND(J53+K53,0)</f>
        <v>0</v>
      </c>
      <c r="M53" s="38">
        <f t="array" ref="M53">J53</f>
        <v>0</v>
      </c>
      <c r="N53" s="12">
        <f t="array" ref="N53">ROUND(M53*$N$7,0)</f>
        <v>0</v>
      </c>
      <c r="O53" s="39">
        <f t="array" ref="O53">ROUND(M53+N53,0)</f>
        <v>0</v>
      </c>
      <c r="P53" s="40">
        <f t="array" ref="P53">ROUND(J53-M53,0)</f>
        <v>0</v>
      </c>
      <c r="Q53" s="12">
        <f t="array" ref="Q53">ROUND(K53-N53,0)</f>
        <v>0</v>
      </c>
      <c r="R53" s="39">
        <f t="array" ref="R53">ROUND(P53+Q53,0)</f>
        <v>0</v>
      </c>
      <c r="S53" s="13">
        <f t="shared" ref="S53" si="95">IF($H52="Before-2004",Q53,0)</f>
        <v>0</v>
      </c>
      <c r="T53" s="14">
        <f t="array" ref="T53">R53-S53</f>
        <v>0</v>
      </c>
      <c r="U53" s="13">
        <f t="array" ref="U53">ROUND(S53+T53,0)</f>
        <v>0</v>
      </c>
      <c r="V53" s="14">
        <f t="array" ref="V53">ROUND(R53-U53,0)</f>
        <v>0</v>
      </c>
      <c r="W53" s="15"/>
      <c r="X53" s="16"/>
      <c r="Y53" s="181"/>
    </row>
    <row r="54" spans="1:25" s="4" customFormat="1" ht="20.25" customHeight="1">
      <c r="A54" s="5" t="str">
        <f t="shared" si="93"/>
        <v>n</v>
      </c>
      <c r="B54" s="177"/>
      <c r="C54" s="218"/>
      <c r="D54" s="222"/>
      <c r="E54" s="223"/>
      <c r="F54" s="224"/>
      <c r="G54" s="218"/>
      <c r="H54" s="226"/>
      <c r="I54" s="41" t="str">
        <f t="shared" ref="I54:I85" si="96">IF(A54="n","","Sep-2024")</f>
        <v/>
      </c>
      <c r="J54" s="38">
        <f>$J52</f>
        <v>0</v>
      </c>
      <c r="K54" s="12">
        <f t="array" ref="K54">ROUND(J54*$K$7,0)</f>
        <v>0</v>
      </c>
      <c r="L54" s="39">
        <f t="array" ref="L54">ROUND(J54+K54,0)</f>
        <v>0</v>
      </c>
      <c r="M54" s="38">
        <f t="array" ref="M54">J54</f>
        <v>0</v>
      </c>
      <c r="N54" s="12">
        <f t="array" ref="N54">ROUND(M54*$N$7,0)</f>
        <v>0</v>
      </c>
      <c r="O54" s="39">
        <f t="array" ref="O54">ROUND(M54+N54,0)</f>
        <v>0</v>
      </c>
      <c r="P54" s="40">
        <f t="array" ref="P54">ROUND(J54-M54,0)</f>
        <v>0</v>
      </c>
      <c r="Q54" s="12">
        <f t="array" ref="Q54">ROUND(K54-N54,0)</f>
        <v>0</v>
      </c>
      <c r="R54" s="39">
        <f t="array" ref="R54">ROUND(P54+Q54,0)</f>
        <v>0</v>
      </c>
      <c r="S54" s="13">
        <f t="shared" ref="S54" si="97">IF($H52="Before-2004",Q54,0)</f>
        <v>0</v>
      </c>
      <c r="T54" s="14">
        <f t="array" ref="T54">R54-S54</f>
        <v>0</v>
      </c>
      <c r="U54" s="13">
        <f t="array" ref="U54">ROUND(S54+T54,0)</f>
        <v>0</v>
      </c>
      <c r="V54" s="14">
        <f t="array" ref="V54">ROUND(R54-U54,0)</f>
        <v>0</v>
      </c>
      <c r="W54" s="15"/>
      <c r="X54" s="16"/>
      <c r="Y54" s="181"/>
    </row>
    <row r="55" spans="1:25" s="4" customFormat="1" ht="20.25" customHeight="1" thickBot="1">
      <c r="A55" s="5" t="str">
        <f t="shared" si="93"/>
        <v>n</v>
      </c>
      <c r="B55" s="177"/>
      <c r="C55" s="218"/>
      <c r="D55" s="222"/>
      <c r="E55" s="223"/>
      <c r="F55" s="224"/>
      <c r="G55" s="218"/>
      <c r="H55" s="226"/>
      <c r="I55" s="41" t="str">
        <f t="shared" ref="I55:I86" si="98">IF(A55="n","","Oct-2024")</f>
        <v/>
      </c>
      <c r="J55" s="42">
        <f>$J52</f>
        <v>0</v>
      </c>
      <c r="K55" s="17">
        <f t="array" ref="K55">ROUND(J55*$K$7,0)</f>
        <v>0</v>
      </c>
      <c r="L55" s="43">
        <f t="array" ref="L55">ROUND(J55+K55,0)</f>
        <v>0</v>
      </c>
      <c r="M55" s="44">
        <f t="array" ref="M55">J55</f>
        <v>0</v>
      </c>
      <c r="N55" s="17">
        <f t="array" ref="N55">ROUND(M55*$N$7,0)</f>
        <v>0</v>
      </c>
      <c r="O55" s="43">
        <f t="array" ref="O55">ROUND(M55+N55,0)</f>
        <v>0</v>
      </c>
      <c r="P55" s="45">
        <f t="array" ref="P55">ROUND(J55-M55,0)</f>
        <v>0</v>
      </c>
      <c r="Q55" s="46">
        <f t="array" ref="Q55">ROUND(K55-N55,0)</f>
        <v>0</v>
      </c>
      <c r="R55" s="43">
        <f t="array" ref="R55">ROUND(P55+Q55,0)</f>
        <v>0</v>
      </c>
      <c r="S55" s="18">
        <f t="shared" ref="S55" si="99">IF($H52="Before-2004",Q55,0)</f>
        <v>0</v>
      </c>
      <c r="T55" s="19">
        <f t="array" ref="T55">R55-S55</f>
        <v>0</v>
      </c>
      <c r="U55" s="18">
        <f t="array" ref="U55">ROUND(S55+T55,0)</f>
        <v>0</v>
      </c>
      <c r="V55" s="47">
        <f t="array" ref="V55">ROUND(R55-U55,0)</f>
        <v>0</v>
      </c>
      <c r="W55" s="20"/>
      <c r="X55" s="21"/>
      <c r="Y55" s="181"/>
    </row>
    <row r="56" spans="1:25" s="4" customFormat="1" ht="20.25" customHeight="1">
      <c r="A56" s="5" t="str">
        <f>IF(J56&gt;=1,"y","n")</f>
        <v>n</v>
      </c>
      <c r="B56" s="177"/>
      <c r="C56" s="217">
        <v>13</v>
      </c>
      <c r="D56" s="219"/>
      <c r="E56" s="220"/>
      <c r="F56" s="221"/>
      <c r="G56" s="217"/>
      <c r="H56" s="225"/>
      <c r="I56" s="32" t="str">
        <f t="shared" ref="I56:I87" si="100">IF(A56="n","","Jul-2024")</f>
        <v/>
      </c>
      <c r="J56" s="33"/>
      <c r="K56" s="6">
        <f t="array" ref="K56">ROUND(J56*$K$7,0)</f>
        <v>0</v>
      </c>
      <c r="L56" s="34">
        <f t="array" ref="L56">ROUND(J56+K56,0)</f>
        <v>0</v>
      </c>
      <c r="M56" s="35">
        <f t="array" ref="M56">J56</f>
        <v>0</v>
      </c>
      <c r="N56" s="6">
        <f t="array" ref="N56">ROUND(M56*$N$7,0)</f>
        <v>0</v>
      </c>
      <c r="O56" s="34">
        <f t="array" ref="O56">ROUND(M56+N56,0)</f>
        <v>0</v>
      </c>
      <c r="P56" s="36">
        <f t="array" ref="P56">ROUND(J56-M56,0)</f>
        <v>0</v>
      </c>
      <c r="Q56" s="6">
        <f t="array" ref="Q56">ROUND(K56-N56,0)</f>
        <v>0</v>
      </c>
      <c r="R56" s="34">
        <f t="array" ref="R56">ROUND(P56+Q56,0)</f>
        <v>0</v>
      </c>
      <c r="S56" s="7">
        <f t="shared" ref="S56" si="101">IF($H56="Before-2004",Q56,0)</f>
        <v>0</v>
      </c>
      <c r="T56" s="8">
        <f t="array" ref="T56">R56-S56</f>
        <v>0</v>
      </c>
      <c r="U56" s="8">
        <f t="array" ref="U56">ROUND(S56+T56,0)</f>
        <v>0</v>
      </c>
      <c r="V56" s="8">
        <f t="array" ref="V56">ROUND(R56-U56,0)</f>
        <v>0</v>
      </c>
      <c r="W56" s="9"/>
      <c r="X56" s="10"/>
      <c r="Y56" s="181"/>
    </row>
    <row r="57" spans="1:25" s="4" customFormat="1" ht="20.25" customHeight="1">
      <c r="A57" s="5" t="str">
        <f t="shared" ref="A57:A59" si="102">IF(J57&gt;=1,"y","n")</f>
        <v>n</v>
      </c>
      <c r="B57" s="177"/>
      <c r="C57" s="218"/>
      <c r="D57" s="222"/>
      <c r="E57" s="223"/>
      <c r="F57" s="224"/>
      <c r="G57" s="218"/>
      <c r="H57" s="226"/>
      <c r="I57" s="37" t="str">
        <f t="shared" ref="I57:I88" si="103">IF(A57="n","","Aug-2024")</f>
        <v/>
      </c>
      <c r="J57" s="38">
        <f>$J56</f>
        <v>0</v>
      </c>
      <c r="K57" s="12">
        <f t="array" ref="K57">ROUND(J57*$K$7,0)</f>
        <v>0</v>
      </c>
      <c r="L57" s="39">
        <f t="array" ref="L57">ROUND(J57+K57,0)</f>
        <v>0</v>
      </c>
      <c r="M57" s="38">
        <f t="array" ref="M57">J57</f>
        <v>0</v>
      </c>
      <c r="N57" s="12">
        <f t="array" ref="N57">ROUND(M57*$N$7,0)</f>
        <v>0</v>
      </c>
      <c r="O57" s="39">
        <f t="array" ref="O57">ROUND(M57+N57,0)</f>
        <v>0</v>
      </c>
      <c r="P57" s="40">
        <f t="array" ref="P57">ROUND(J57-M57,0)</f>
        <v>0</v>
      </c>
      <c r="Q57" s="12">
        <f t="array" ref="Q57">ROUND(K57-N57,0)</f>
        <v>0</v>
      </c>
      <c r="R57" s="39">
        <f t="array" ref="R57">ROUND(P57+Q57,0)</f>
        <v>0</v>
      </c>
      <c r="S57" s="13">
        <f t="shared" ref="S57" si="104">IF($H56="Before-2004",Q57,0)</f>
        <v>0</v>
      </c>
      <c r="T57" s="14">
        <f t="array" ref="T57">R57-S57</f>
        <v>0</v>
      </c>
      <c r="U57" s="13">
        <f t="array" ref="U57">ROUND(S57+T57,0)</f>
        <v>0</v>
      </c>
      <c r="V57" s="14">
        <f t="array" ref="V57">ROUND(R57-U57,0)</f>
        <v>0</v>
      </c>
      <c r="W57" s="15"/>
      <c r="X57" s="16"/>
      <c r="Y57" s="181"/>
    </row>
    <row r="58" spans="1:25" s="4" customFormat="1" ht="20.25" customHeight="1">
      <c r="A58" s="5" t="str">
        <f t="shared" si="102"/>
        <v>n</v>
      </c>
      <c r="B58" s="177"/>
      <c r="C58" s="218"/>
      <c r="D58" s="222"/>
      <c r="E58" s="223"/>
      <c r="F58" s="224"/>
      <c r="G58" s="218"/>
      <c r="H58" s="226"/>
      <c r="I58" s="41" t="str">
        <f t="shared" ref="I58:I89" si="105">IF(A58="n","","Sep-2024")</f>
        <v/>
      </c>
      <c r="J58" s="38">
        <f>$J56</f>
        <v>0</v>
      </c>
      <c r="K58" s="12">
        <f t="array" ref="K58">ROUND(J58*$K$7,0)</f>
        <v>0</v>
      </c>
      <c r="L58" s="39">
        <f t="array" ref="L58">ROUND(J58+K58,0)</f>
        <v>0</v>
      </c>
      <c r="M58" s="38">
        <f t="array" ref="M58">J58</f>
        <v>0</v>
      </c>
      <c r="N58" s="12">
        <f t="array" ref="N58">ROUND(M58*$N$7,0)</f>
        <v>0</v>
      </c>
      <c r="O58" s="39">
        <f t="array" ref="O58">ROUND(M58+N58,0)</f>
        <v>0</v>
      </c>
      <c r="P58" s="40">
        <f t="array" ref="P58">ROUND(J58-M58,0)</f>
        <v>0</v>
      </c>
      <c r="Q58" s="12">
        <f t="array" ref="Q58">ROUND(K58-N58,0)</f>
        <v>0</v>
      </c>
      <c r="R58" s="39">
        <f t="array" ref="R58">ROUND(P58+Q58,0)</f>
        <v>0</v>
      </c>
      <c r="S58" s="13">
        <f t="shared" ref="S58" si="106">IF($H56="Before-2004",Q58,0)</f>
        <v>0</v>
      </c>
      <c r="T58" s="14">
        <f t="array" ref="T58">R58-S58</f>
        <v>0</v>
      </c>
      <c r="U58" s="13">
        <f t="array" ref="U58">ROUND(S58+T58,0)</f>
        <v>0</v>
      </c>
      <c r="V58" s="14">
        <f t="array" ref="V58">ROUND(R58-U58,0)</f>
        <v>0</v>
      </c>
      <c r="W58" s="15"/>
      <c r="X58" s="16"/>
      <c r="Y58" s="181"/>
    </row>
    <row r="59" spans="1:25" s="4" customFormat="1" ht="20.25" customHeight="1" thickBot="1">
      <c r="A59" s="5" t="str">
        <f t="shared" si="102"/>
        <v>n</v>
      </c>
      <c r="B59" s="177"/>
      <c r="C59" s="218"/>
      <c r="D59" s="222"/>
      <c r="E59" s="223"/>
      <c r="F59" s="224"/>
      <c r="G59" s="218"/>
      <c r="H59" s="226"/>
      <c r="I59" s="41" t="str">
        <f t="shared" ref="I59:I90" si="107">IF(A59="n","","Oct-2024")</f>
        <v/>
      </c>
      <c r="J59" s="42">
        <f>$J56</f>
        <v>0</v>
      </c>
      <c r="K59" s="17">
        <f t="array" ref="K59">ROUND(J59*$K$7,0)</f>
        <v>0</v>
      </c>
      <c r="L59" s="43">
        <f t="array" ref="L59">ROUND(J59+K59,0)</f>
        <v>0</v>
      </c>
      <c r="M59" s="44">
        <f t="array" ref="M59">J59</f>
        <v>0</v>
      </c>
      <c r="N59" s="17">
        <f t="array" ref="N59">ROUND(M59*$N$7,0)</f>
        <v>0</v>
      </c>
      <c r="O59" s="43">
        <f t="array" ref="O59">ROUND(M59+N59,0)</f>
        <v>0</v>
      </c>
      <c r="P59" s="45">
        <f t="array" ref="P59">ROUND(J59-M59,0)</f>
        <v>0</v>
      </c>
      <c r="Q59" s="46">
        <f t="array" ref="Q59">ROUND(K59-N59,0)</f>
        <v>0</v>
      </c>
      <c r="R59" s="43">
        <f t="array" ref="R59">ROUND(P59+Q59,0)</f>
        <v>0</v>
      </c>
      <c r="S59" s="18">
        <f t="shared" ref="S59" si="108">IF($H56="Before-2004",Q59,0)</f>
        <v>0</v>
      </c>
      <c r="T59" s="19">
        <f t="array" ref="T59">R59-S59</f>
        <v>0</v>
      </c>
      <c r="U59" s="18">
        <f t="array" ref="U59">ROUND(S59+T59,0)</f>
        <v>0</v>
      </c>
      <c r="V59" s="47">
        <f t="array" ref="V59">ROUND(R59-U59,0)</f>
        <v>0</v>
      </c>
      <c r="W59" s="20"/>
      <c r="X59" s="21"/>
      <c r="Y59" s="181"/>
    </row>
    <row r="60" spans="1:25" s="4" customFormat="1" ht="20.25" customHeight="1">
      <c r="A60" s="5" t="str">
        <f>IF(J60&gt;=1,"y","n")</f>
        <v>n</v>
      </c>
      <c r="B60" s="177"/>
      <c r="C60" s="217">
        <v>14</v>
      </c>
      <c r="D60" s="219"/>
      <c r="E60" s="220"/>
      <c r="F60" s="221"/>
      <c r="G60" s="217"/>
      <c r="H60" s="225"/>
      <c r="I60" s="32" t="str">
        <f t="shared" ref="I60:I91" si="109">IF(A60="n","","Jul-2024")</f>
        <v/>
      </c>
      <c r="J60" s="33"/>
      <c r="K60" s="6">
        <f t="array" ref="K60">ROUND(J60*$K$7,0)</f>
        <v>0</v>
      </c>
      <c r="L60" s="34">
        <f t="array" ref="L60">ROUND(J60+K60,0)</f>
        <v>0</v>
      </c>
      <c r="M60" s="35">
        <f t="array" ref="M60">J60</f>
        <v>0</v>
      </c>
      <c r="N60" s="6">
        <f t="array" ref="N60">ROUND(M60*$N$7,0)</f>
        <v>0</v>
      </c>
      <c r="O60" s="34">
        <f t="array" ref="O60">ROUND(M60+N60,0)</f>
        <v>0</v>
      </c>
      <c r="P60" s="36">
        <f t="array" ref="P60">ROUND(J60-M60,0)</f>
        <v>0</v>
      </c>
      <c r="Q60" s="6">
        <f t="array" ref="Q60">ROUND(K60-N60,0)</f>
        <v>0</v>
      </c>
      <c r="R60" s="34">
        <f t="array" ref="R60">ROUND(P60+Q60,0)</f>
        <v>0</v>
      </c>
      <c r="S60" s="7">
        <f t="shared" ref="S60" si="110">IF($H60="Before-2004",Q60,0)</f>
        <v>0</v>
      </c>
      <c r="T60" s="8">
        <f t="array" ref="T60">R60-S60</f>
        <v>0</v>
      </c>
      <c r="U60" s="8">
        <f t="array" ref="U60">ROUND(S60+T60,0)</f>
        <v>0</v>
      </c>
      <c r="V60" s="8">
        <f t="array" ref="V60">ROUND(R60-U60,0)</f>
        <v>0</v>
      </c>
      <c r="W60" s="9"/>
      <c r="X60" s="10"/>
      <c r="Y60" s="181"/>
    </row>
    <row r="61" spans="1:25" s="4" customFormat="1" ht="20.25" customHeight="1">
      <c r="A61" s="5" t="str">
        <f t="shared" ref="A61:A63" si="111">IF(J61&gt;=1,"y","n")</f>
        <v>n</v>
      </c>
      <c r="B61" s="177"/>
      <c r="C61" s="218"/>
      <c r="D61" s="222"/>
      <c r="E61" s="223"/>
      <c r="F61" s="224"/>
      <c r="G61" s="218"/>
      <c r="H61" s="226"/>
      <c r="I61" s="37" t="str">
        <f t="shared" ref="I61:I92" si="112">IF(A61="n","","Aug-2024")</f>
        <v/>
      </c>
      <c r="J61" s="38">
        <f>$J60</f>
        <v>0</v>
      </c>
      <c r="K61" s="12">
        <f t="array" ref="K61">ROUND(J61*$K$7,0)</f>
        <v>0</v>
      </c>
      <c r="L61" s="39">
        <f t="array" ref="L61">ROUND(J61+K61,0)</f>
        <v>0</v>
      </c>
      <c r="M61" s="38">
        <f t="array" ref="M61">J61</f>
        <v>0</v>
      </c>
      <c r="N61" s="12">
        <f t="array" ref="N61">ROUND(M61*$N$7,0)</f>
        <v>0</v>
      </c>
      <c r="O61" s="39">
        <f t="array" ref="O61">ROUND(M61+N61,0)</f>
        <v>0</v>
      </c>
      <c r="P61" s="40">
        <f t="array" ref="P61">ROUND(J61-M61,0)</f>
        <v>0</v>
      </c>
      <c r="Q61" s="12">
        <f t="array" ref="Q61">ROUND(K61-N61,0)</f>
        <v>0</v>
      </c>
      <c r="R61" s="39">
        <f t="array" ref="R61">ROUND(P61+Q61,0)</f>
        <v>0</v>
      </c>
      <c r="S61" s="13">
        <f t="shared" ref="S61" si="113">IF($H60="Before-2004",Q61,0)</f>
        <v>0</v>
      </c>
      <c r="T61" s="14">
        <f t="array" ref="T61">R61-S61</f>
        <v>0</v>
      </c>
      <c r="U61" s="13">
        <f t="array" ref="U61">ROUND(S61+T61,0)</f>
        <v>0</v>
      </c>
      <c r="V61" s="14">
        <f t="array" ref="V61">ROUND(R61-U61,0)</f>
        <v>0</v>
      </c>
      <c r="W61" s="15"/>
      <c r="X61" s="16"/>
      <c r="Y61" s="181"/>
    </row>
    <row r="62" spans="1:25" s="4" customFormat="1" ht="20.25" customHeight="1">
      <c r="A62" s="5" t="str">
        <f t="shared" si="111"/>
        <v>n</v>
      </c>
      <c r="B62" s="177"/>
      <c r="C62" s="218"/>
      <c r="D62" s="222"/>
      <c r="E62" s="223"/>
      <c r="F62" s="224"/>
      <c r="G62" s="218"/>
      <c r="H62" s="226"/>
      <c r="I62" s="41" t="str">
        <f t="shared" ref="I62:I93" si="114">IF(A62="n","","Sep-2024")</f>
        <v/>
      </c>
      <c r="J62" s="38">
        <f>$J60</f>
        <v>0</v>
      </c>
      <c r="K62" s="12">
        <f t="array" ref="K62">ROUND(J62*$K$7,0)</f>
        <v>0</v>
      </c>
      <c r="L62" s="39">
        <f t="array" ref="L62">ROUND(J62+K62,0)</f>
        <v>0</v>
      </c>
      <c r="M62" s="38">
        <f t="array" ref="M62">J62</f>
        <v>0</v>
      </c>
      <c r="N62" s="12">
        <f t="array" ref="N62">ROUND(M62*$N$7,0)</f>
        <v>0</v>
      </c>
      <c r="O62" s="39">
        <f t="array" ref="O62">ROUND(M62+N62,0)</f>
        <v>0</v>
      </c>
      <c r="P62" s="40">
        <f t="array" ref="P62">ROUND(J62-M62,0)</f>
        <v>0</v>
      </c>
      <c r="Q62" s="12">
        <f t="array" ref="Q62">ROUND(K62-N62,0)</f>
        <v>0</v>
      </c>
      <c r="R62" s="39">
        <f t="array" ref="R62">ROUND(P62+Q62,0)</f>
        <v>0</v>
      </c>
      <c r="S62" s="13">
        <f t="shared" ref="S62" si="115">IF($H60="Before-2004",Q62,0)</f>
        <v>0</v>
      </c>
      <c r="T62" s="14">
        <f t="array" ref="T62">R62-S62</f>
        <v>0</v>
      </c>
      <c r="U62" s="13">
        <f t="array" ref="U62">ROUND(S62+T62,0)</f>
        <v>0</v>
      </c>
      <c r="V62" s="14">
        <f t="array" ref="V62">ROUND(R62-U62,0)</f>
        <v>0</v>
      </c>
      <c r="W62" s="15"/>
      <c r="X62" s="16"/>
      <c r="Y62" s="181"/>
    </row>
    <row r="63" spans="1:25" s="4" customFormat="1" ht="20.25" customHeight="1" thickBot="1">
      <c r="A63" s="5" t="str">
        <f t="shared" si="111"/>
        <v>n</v>
      </c>
      <c r="B63" s="177"/>
      <c r="C63" s="218"/>
      <c r="D63" s="222"/>
      <c r="E63" s="223"/>
      <c r="F63" s="224"/>
      <c r="G63" s="218"/>
      <c r="H63" s="226"/>
      <c r="I63" s="41" t="str">
        <f t="shared" ref="I63:I94" si="116">IF(A63="n","","Oct-2024")</f>
        <v/>
      </c>
      <c r="J63" s="42">
        <f>$J60</f>
        <v>0</v>
      </c>
      <c r="K63" s="17">
        <f t="array" ref="K63">ROUND(J63*$K$7,0)</f>
        <v>0</v>
      </c>
      <c r="L63" s="43">
        <f t="array" ref="L63">ROUND(J63+K63,0)</f>
        <v>0</v>
      </c>
      <c r="M63" s="44">
        <f t="array" ref="M63">J63</f>
        <v>0</v>
      </c>
      <c r="N63" s="17">
        <f t="array" ref="N63">ROUND(M63*$N$7,0)</f>
        <v>0</v>
      </c>
      <c r="O63" s="43">
        <f t="array" ref="O63">ROUND(M63+N63,0)</f>
        <v>0</v>
      </c>
      <c r="P63" s="45">
        <f t="array" ref="P63">ROUND(J63-M63,0)</f>
        <v>0</v>
      </c>
      <c r="Q63" s="46">
        <f t="array" ref="Q63">ROUND(K63-N63,0)</f>
        <v>0</v>
      </c>
      <c r="R63" s="43">
        <f t="array" ref="R63">ROUND(P63+Q63,0)</f>
        <v>0</v>
      </c>
      <c r="S63" s="18">
        <f t="shared" ref="S63" si="117">IF($H60="Before-2004",Q63,0)</f>
        <v>0</v>
      </c>
      <c r="T63" s="19">
        <f t="array" ref="T63">R63-S63</f>
        <v>0</v>
      </c>
      <c r="U63" s="18">
        <f t="array" ref="U63">ROUND(S63+T63,0)</f>
        <v>0</v>
      </c>
      <c r="V63" s="47">
        <f t="array" ref="V63">ROUND(R63-U63,0)</f>
        <v>0</v>
      </c>
      <c r="W63" s="20"/>
      <c r="X63" s="21"/>
      <c r="Y63" s="181"/>
    </row>
    <row r="64" spans="1:25" s="4" customFormat="1" ht="20.25" customHeight="1">
      <c r="A64" s="5" t="str">
        <f>IF(J64&gt;=1,"y","n")</f>
        <v>n</v>
      </c>
      <c r="B64" s="177"/>
      <c r="C64" s="217">
        <v>15</v>
      </c>
      <c r="D64" s="219"/>
      <c r="E64" s="220"/>
      <c r="F64" s="221"/>
      <c r="G64" s="217"/>
      <c r="H64" s="225"/>
      <c r="I64" s="32" t="str">
        <f t="shared" ref="I64:I95" si="118">IF(A64="n","","Jul-2024")</f>
        <v/>
      </c>
      <c r="J64" s="33"/>
      <c r="K64" s="6">
        <f t="array" ref="K64">ROUND(J64*$K$7,0)</f>
        <v>0</v>
      </c>
      <c r="L64" s="34">
        <f t="array" ref="L64">ROUND(J64+K64,0)</f>
        <v>0</v>
      </c>
      <c r="M64" s="35">
        <f t="array" ref="M64">J64</f>
        <v>0</v>
      </c>
      <c r="N64" s="6">
        <f t="array" ref="N64">ROUND(M64*$N$7,0)</f>
        <v>0</v>
      </c>
      <c r="O64" s="34">
        <f t="array" ref="O64">ROUND(M64+N64,0)</f>
        <v>0</v>
      </c>
      <c r="P64" s="36">
        <f t="array" ref="P64">ROUND(J64-M64,0)</f>
        <v>0</v>
      </c>
      <c r="Q64" s="6">
        <f t="array" ref="Q64">ROUND(K64-N64,0)</f>
        <v>0</v>
      </c>
      <c r="R64" s="34">
        <f t="array" ref="R64">ROUND(P64+Q64,0)</f>
        <v>0</v>
      </c>
      <c r="S64" s="7">
        <f t="shared" ref="S64" si="119">IF($H64="Before-2004",Q64,0)</f>
        <v>0</v>
      </c>
      <c r="T64" s="8">
        <f t="array" ref="T64">R64-S64</f>
        <v>0</v>
      </c>
      <c r="U64" s="8">
        <f t="array" ref="U64">ROUND(S64+T64,0)</f>
        <v>0</v>
      </c>
      <c r="V64" s="8">
        <f t="array" ref="V64">ROUND(R64-U64,0)</f>
        <v>0</v>
      </c>
      <c r="W64" s="9"/>
      <c r="X64" s="10"/>
      <c r="Y64" s="181"/>
    </row>
    <row r="65" spans="1:25" s="4" customFormat="1" ht="20.25" customHeight="1">
      <c r="A65" s="5" t="str">
        <f t="shared" ref="A65:A67" si="120">IF(J65&gt;=1,"y","n")</f>
        <v>n</v>
      </c>
      <c r="B65" s="177"/>
      <c r="C65" s="218"/>
      <c r="D65" s="222"/>
      <c r="E65" s="223"/>
      <c r="F65" s="224"/>
      <c r="G65" s="218"/>
      <c r="H65" s="226"/>
      <c r="I65" s="37" t="str">
        <f t="shared" ref="I65:I96" si="121">IF(A65="n","","Aug-2024")</f>
        <v/>
      </c>
      <c r="J65" s="38">
        <f>$J64</f>
        <v>0</v>
      </c>
      <c r="K65" s="12">
        <f t="array" ref="K65">ROUND(J65*$K$7,0)</f>
        <v>0</v>
      </c>
      <c r="L65" s="39">
        <f t="array" ref="L65">ROUND(J65+K65,0)</f>
        <v>0</v>
      </c>
      <c r="M65" s="38">
        <f t="array" ref="M65">J65</f>
        <v>0</v>
      </c>
      <c r="N65" s="12">
        <f t="array" ref="N65">ROUND(M65*$N$7,0)</f>
        <v>0</v>
      </c>
      <c r="O65" s="39">
        <f t="array" ref="O65">ROUND(M65+N65,0)</f>
        <v>0</v>
      </c>
      <c r="P65" s="40">
        <f t="array" ref="P65">ROUND(J65-M65,0)</f>
        <v>0</v>
      </c>
      <c r="Q65" s="12">
        <f t="array" ref="Q65">ROUND(K65-N65,0)</f>
        <v>0</v>
      </c>
      <c r="R65" s="39">
        <f t="array" ref="R65">ROUND(P65+Q65,0)</f>
        <v>0</v>
      </c>
      <c r="S65" s="13">
        <f t="shared" ref="S65" si="122">IF($H64="Before-2004",Q65,0)</f>
        <v>0</v>
      </c>
      <c r="T65" s="14">
        <f t="array" ref="T65">R65-S65</f>
        <v>0</v>
      </c>
      <c r="U65" s="13">
        <f t="array" ref="U65">ROUND(S65+T65,0)</f>
        <v>0</v>
      </c>
      <c r="V65" s="14">
        <f t="array" ref="V65">ROUND(R65-U65,0)</f>
        <v>0</v>
      </c>
      <c r="W65" s="15"/>
      <c r="X65" s="16"/>
      <c r="Y65" s="181"/>
    </row>
    <row r="66" spans="1:25" s="4" customFormat="1" ht="20.25" customHeight="1">
      <c r="A66" s="5" t="str">
        <f t="shared" si="120"/>
        <v>n</v>
      </c>
      <c r="B66" s="177"/>
      <c r="C66" s="218"/>
      <c r="D66" s="222"/>
      <c r="E66" s="223"/>
      <c r="F66" s="224"/>
      <c r="G66" s="218"/>
      <c r="H66" s="226"/>
      <c r="I66" s="41" t="str">
        <f t="shared" ref="I66:I97" si="123">IF(A66="n","","Sep-2024")</f>
        <v/>
      </c>
      <c r="J66" s="38">
        <f>$J64</f>
        <v>0</v>
      </c>
      <c r="K66" s="12">
        <f t="array" ref="K66">ROUND(J66*$K$7,0)</f>
        <v>0</v>
      </c>
      <c r="L66" s="39">
        <f t="array" ref="L66">ROUND(J66+K66,0)</f>
        <v>0</v>
      </c>
      <c r="M66" s="38">
        <f t="array" ref="M66">J66</f>
        <v>0</v>
      </c>
      <c r="N66" s="12">
        <f t="array" ref="N66">ROUND(M66*$N$7,0)</f>
        <v>0</v>
      </c>
      <c r="O66" s="39">
        <f t="array" ref="O66">ROUND(M66+N66,0)</f>
        <v>0</v>
      </c>
      <c r="P66" s="40">
        <f t="array" ref="P66">ROUND(J66-M66,0)</f>
        <v>0</v>
      </c>
      <c r="Q66" s="12">
        <f t="array" ref="Q66">ROUND(K66-N66,0)</f>
        <v>0</v>
      </c>
      <c r="R66" s="39">
        <f t="array" ref="R66">ROUND(P66+Q66,0)</f>
        <v>0</v>
      </c>
      <c r="S66" s="13">
        <f t="shared" ref="S66" si="124">IF($H64="Before-2004",Q66,0)</f>
        <v>0</v>
      </c>
      <c r="T66" s="14">
        <f t="array" ref="T66">R66-S66</f>
        <v>0</v>
      </c>
      <c r="U66" s="13">
        <f t="array" ref="U66">ROUND(S66+T66,0)</f>
        <v>0</v>
      </c>
      <c r="V66" s="14">
        <f t="array" ref="V66">ROUND(R66-U66,0)</f>
        <v>0</v>
      </c>
      <c r="W66" s="15"/>
      <c r="X66" s="16"/>
      <c r="Y66" s="181"/>
    </row>
    <row r="67" spans="1:25" s="4" customFormat="1" ht="20.25" customHeight="1" thickBot="1">
      <c r="A67" s="5" t="str">
        <f t="shared" si="120"/>
        <v>n</v>
      </c>
      <c r="B67" s="177"/>
      <c r="C67" s="218"/>
      <c r="D67" s="222"/>
      <c r="E67" s="223"/>
      <c r="F67" s="224"/>
      <c r="G67" s="218"/>
      <c r="H67" s="226"/>
      <c r="I67" s="41" t="str">
        <f t="shared" ref="I67:I98" si="125">IF(A67="n","","Oct-2024")</f>
        <v/>
      </c>
      <c r="J67" s="42">
        <f>$J64</f>
        <v>0</v>
      </c>
      <c r="K67" s="17">
        <f t="array" ref="K67">ROUND(J67*$K$7,0)</f>
        <v>0</v>
      </c>
      <c r="L67" s="43">
        <f t="array" ref="L67">ROUND(J67+K67,0)</f>
        <v>0</v>
      </c>
      <c r="M67" s="44">
        <f t="array" ref="M67">J67</f>
        <v>0</v>
      </c>
      <c r="N67" s="17">
        <f t="array" ref="N67">ROUND(M67*$N$7,0)</f>
        <v>0</v>
      </c>
      <c r="O67" s="43">
        <f t="array" ref="O67">ROUND(M67+N67,0)</f>
        <v>0</v>
      </c>
      <c r="P67" s="45">
        <f t="array" ref="P67">ROUND(J67-M67,0)</f>
        <v>0</v>
      </c>
      <c r="Q67" s="46">
        <f t="array" ref="Q67">ROUND(K67-N67,0)</f>
        <v>0</v>
      </c>
      <c r="R67" s="43">
        <f t="array" ref="R67">ROUND(P67+Q67,0)</f>
        <v>0</v>
      </c>
      <c r="S67" s="18">
        <f t="shared" ref="S67" si="126">IF($H64="Before-2004",Q67,0)</f>
        <v>0</v>
      </c>
      <c r="T67" s="19">
        <f t="array" ref="T67">R67-S67</f>
        <v>0</v>
      </c>
      <c r="U67" s="18">
        <f t="array" ref="U67">ROUND(S67+T67,0)</f>
        <v>0</v>
      </c>
      <c r="V67" s="47">
        <f t="array" ref="V67">ROUND(R67-U67,0)</f>
        <v>0</v>
      </c>
      <c r="W67" s="20"/>
      <c r="X67" s="21"/>
      <c r="Y67" s="181"/>
    </row>
    <row r="68" spans="1:25" s="4" customFormat="1" ht="20.25" customHeight="1">
      <c r="A68" s="5" t="str">
        <f>IF(J68&gt;=1,"y","n")</f>
        <v>n</v>
      </c>
      <c r="B68" s="177"/>
      <c r="C68" s="217">
        <v>16</v>
      </c>
      <c r="D68" s="219"/>
      <c r="E68" s="220"/>
      <c r="F68" s="221"/>
      <c r="G68" s="217"/>
      <c r="H68" s="225"/>
      <c r="I68" s="32" t="str">
        <f t="shared" ref="I68:I99" si="127">IF(A68="n","","Jul-2024")</f>
        <v/>
      </c>
      <c r="J68" s="33"/>
      <c r="K68" s="6">
        <f t="array" ref="K68">ROUND(J68*$K$7,0)</f>
        <v>0</v>
      </c>
      <c r="L68" s="34">
        <f t="array" ref="L68">ROUND(J68+K68,0)</f>
        <v>0</v>
      </c>
      <c r="M68" s="35">
        <f t="array" ref="M68">J68</f>
        <v>0</v>
      </c>
      <c r="N68" s="6">
        <f t="array" ref="N68">ROUND(M68*$N$7,0)</f>
        <v>0</v>
      </c>
      <c r="O68" s="34">
        <f t="array" ref="O68">ROUND(M68+N68,0)</f>
        <v>0</v>
      </c>
      <c r="P68" s="36">
        <f t="array" ref="P68">ROUND(J68-M68,0)</f>
        <v>0</v>
      </c>
      <c r="Q68" s="6">
        <f t="array" ref="Q68">ROUND(K68-N68,0)</f>
        <v>0</v>
      </c>
      <c r="R68" s="34">
        <f t="array" ref="R68">ROUND(P68+Q68,0)</f>
        <v>0</v>
      </c>
      <c r="S68" s="7">
        <f t="shared" ref="S68" si="128">IF($H68="Before-2004",Q68,0)</f>
        <v>0</v>
      </c>
      <c r="T68" s="8">
        <f t="array" ref="T68">R68-S68</f>
        <v>0</v>
      </c>
      <c r="U68" s="8">
        <f t="array" ref="U68">ROUND(S68+T68,0)</f>
        <v>0</v>
      </c>
      <c r="V68" s="8">
        <f t="array" ref="V68">ROUND(R68-U68,0)</f>
        <v>0</v>
      </c>
      <c r="W68" s="9"/>
      <c r="X68" s="10"/>
      <c r="Y68" s="181"/>
    </row>
    <row r="69" spans="1:25" s="4" customFormat="1" ht="20.25" customHeight="1">
      <c r="A69" s="5" t="str">
        <f t="shared" ref="A69:A71" si="129">IF(J69&gt;=1,"y","n")</f>
        <v>n</v>
      </c>
      <c r="B69" s="177"/>
      <c r="C69" s="218"/>
      <c r="D69" s="222"/>
      <c r="E69" s="223"/>
      <c r="F69" s="224"/>
      <c r="G69" s="218"/>
      <c r="H69" s="226"/>
      <c r="I69" s="37" t="str">
        <f t="shared" ref="I69:I100" si="130">IF(A69="n","","Aug-2024")</f>
        <v/>
      </c>
      <c r="J69" s="38">
        <f>$J68</f>
        <v>0</v>
      </c>
      <c r="K69" s="12">
        <f t="array" ref="K69">ROUND(J69*$K$7,0)</f>
        <v>0</v>
      </c>
      <c r="L69" s="39">
        <f t="array" ref="L69">ROUND(J69+K69,0)</f>
        <v>0</v>
      </c>
      <c r="M69" s="38">
        <f t="array" ref="M69">J69</f>
        <v>0</v>
      </c>
      <c r="N69" s="12">
        <f t="array" ref="N69">ROUND(M69*$N$7,0)</f>
        <v>0</v>
      </c>
      <c r="O69" s="39">
        <f t="array" ref="O69">ROUND(M69+N69,0)</f>
        <v>0</v>
      </c>
      <c r="P69" s="40">
        <f t="array" ref="P69">ROUND(J69-M69,0)</f>
        <v>0</v>
      </c>
      <c r="Q69" s="12">
        <f t="array" ref="Q69">ROUND(K69-N69,0)</f>
        <v>0</v>
      </c>
      <c r="R69" s="39">
        <f t="array" ref="R69">ROUND(P69+Q69,0)</f>
        <v>0</v>
      </c>
      <c r="S69" s="13">
        <f t="shared" ref="S69" si="131">IF($H68="Before-2004",Q69,0)</f>
        <v>0</v>
      </c>
      <c r="T69" s="14">
        <f t="array" ref="T69">R69-S69</f>
        <v>0</v>
      </c>
      <c r="U69" s="13">
        <f t="array" ref="U69">ROUND(S69+T69,0)</f>
        <v>0</v>
      </c>
      <c r="V69" s="14">
        <f t="array" ref="V69">ROUND(R69-U69,0)</f>
        <v>0</v>
      </c>
      <c r="W69" s="15"/>
      <c r="X69" s="16"/>
      <c r="Y69" s="181"/>
    </row>
    <row r="70" spans="1:25" s="4" customFormat="1" ht="20.25" customHeight="1">
      <c r="A70" s="5" t="str">
        <f t="shared" si="129"/>
        <v>n</v>
      </c>
      <c r="B70" s="177"/>
      <c r="C70" s="218"/>
      <c r="D70" s="222"/>
      <c r="E70" s="223"/>
      <c r="F70" s="224"/>
      <c r="G70" s="218"/>
      <c r="H70" s="226"/>
      <c r="I70" s="41" t="str">
        <f t="shared" ref="I70:I101" si="132">IF(A70="n","","Sep-2024")</f>
        <v/>
      </c>
      <c r="J70" s="38">
        <f>$J68</f>
        <v>0</v>
      </c>
      <c r="K70" s="12">
        <f t="array" ref="K70">ROUND(J70*$K$7,0)</f>
        <v>0</v>
      </c>
      <c r="L70" s="39">
        <f t="array" ref="L70">ROUND(J70+K70,0)</f>
        <v>0</v>
      </c>
      <c r="M70" s="38">
        <f t="array" ref="M70">J70</f>
        <v>0</v>
      </c>
      <c r="N70" s="12">
        <f t="array" ref="N70">ROUND(M70*$N$7,0)</f>
        <v>0</v>
      </c>
      <c r="O70" s="39">
        <f t="array" ref="O70">ROUND(M70+N70,0)</f>
        <v>0</v>
      </c>
      <c r="P70" s="40">
        <f t="array" ref="P70">ROUND(J70-M70,0)</f>
        <v>0</v>
      </c>
      <c r="Q70" s="12">
        <f t="array" ref="Q70">ROUND(K70-N70,0)</f>
        <v>0</v>
      </c>
      <c r="R70" s="39">
        <f t="array" ref="R70">ROUND(P70+Q70,0)</f>
        <v>0</v>
      </c>
      <c r="S70" s="13">
        <f t="shared" ref="S70" si="133">IF($H68="Before-2004",Q70,0)</f>
        <v>0</v>
      </c>
      <c r="T70" s="14">
        <f t="array" ref="T70">R70-S70</f>
        <v>0</v>
      </c>
      <c r="U70" s="13">
        <f t="array" ref="U70">ROUND(S70+T70,0)</f>
        <v>0</v>
      </c>
      <c r="V70" s="14">
        <f t="array" ref="V70">ROUND(R70-U70,0)</f>
        <v>0</v>
      </c>
      <c r="W70" s="15"/>
      <c r="X70" s="16"/>
      <c r="Y70" s="181"/>
    </row>
    <row r="71" spans="1:25" s="4" customFormat="1" ht="20.25" customHeight="1" thickBot="1">
      <c r="A71" s="5" t="str">
        <f t="shared" si="129"/>
        <v>n</v>
      </c>
      <c r="B71" s="177"/>
      <c r="C71" s="218"/>
      <c r="D71" s="222"/>
      <c r="E71" s="223"/>
      <c r="F71" s="224"/>
      <c r="G71" s="218"/>
      <c r="H71" s="226"/>
      <c r="I71" s="41" t="str">
        <f t="shared" ref="I71:I102" si="134">IF(A71="n","","Oct-2024")</f>
        <v/>
      </c>
      <c r="J71" s="42">
        <f>$J68</f>
        <v>0</v>
      </c>
      <c r="K71" s="17">
        <f t="array" ref="K71">ROUND(J71*$K$7,0)</f>
        <v>0</v>
      </c>
      <c r="L71" s="43">
        <f t="array" ref="L71">ROUND(J71+K71,0)</f>
        <v>0</v>
      </c>
      <c r="M71" s="44">
        <f t="array" ref="M71">J71</f>
        <v>0</v>
      </c>
      <c r="N71" s="17">
        <f t="array" ref="N71">ROUND(M71*$N$7,0)</f>
        <v>0</v>
      </c>
      <c r="O71" s="43">
        <f t="array" ref="O71">ROUND(M71+N71,0)</f>
        <v>0</v>
      </c>
      <c r="P71" s="45">
        <f t="array" ref="P71">ROUND(J71-M71,0)</f>
        <v>0</v>
      </c>
      <c r="Q71" s="46">
        <f t="array" ref="Q71">ROUND(K71-N71,0)</f>
        <v>0</v>
      </c>
      <c r="R71" s="43">
        <f t="array" ref="R71">ROUND(P71+Q71,0)</f>
        <v>0</v>
      </c>
      <c r="S71" s="18">
        <f t="shared" ref="S71" si="135">IF($H68="Before-2004",Q71,0)</f>
        <v>0</v>
      </c>
      <c r="T71" s="19">
        <f t="array" ref="T71">R71-S71</f>
        <v>0</v>
      </c>
      <c r="U71" s="18">
        <f t="array" ref="U71">ROUND(S71+T71,0)</f>
        <v>0</v>
      </c>
      <c r="V71" s="47">
        <f t="array" ref="V71">ROUND(R71-U71,0)</f>
        <v>0</v>
      </c>
      <c r="W71" s="20"/>
      <c r="X71" s="21"/>
      <c r="Y71" s="181"/>
    </row>
    <row r="72" spans="1:25" s="4" customFormat="1" ht="20.25" customHeight="1">
      <c r="A72" s="5" t="str">
        <f>IF(J72&gt;=1,"y","n")</f>
        <v>n</v>
      </c>
      <c r="B72" s="177"/>
      <c r="C72" s="217">
        <v>17</v>
      </c>
      <c r="D72" s="219"/>
      <c r="E72" s="220"/>
      <c r="F72" s="221"/>
      <c r="G72" s="217"/>
      <c r="H72" s="225"/>
      <c r="I72" s="32" t="str">
        <f t="shared" ref="I72:I103" si="136">IF(A72="n","","Jul-2024")</f>
        <v/>
      </c>
      <c r="J72" s="33"/>
      <c r="K72" s="6">
        <f t="array" ref="K72">ROUND(J72*$K$7,0)</f>
        <v>0</v>
      </c>
      <c r="L72" s="34">
        <f t="array" ref="L72">ROUND(J72+K72,0)</f>
        <v>0</v>
      </c>
      <c r="M72" s="35">
        <f t="array" ref="M72">J72</f>
        <v>0</v>
      </c>
      <c r="N72" s="6">
        <f t="array" ref="N72">ROUND(M72*$N$7,0)</f>
        <v>0</v>
      </c>
      <c r="O72" s="34">
        <f t="array" ref="O72">ROUND(M72+N72,0)</f>
        <v>0</v>
      </c>
      <c r="P72" s="36">
        <f t="array" ref="P72">ROUND(J72-M72,0)</f>
        <v>0</v>
      </c>
      <c r="Q72" s="6">
        <f t="array" ref="Q72">ROUND(K72-N72,0)</f>
        <v>0</v>
      </c>
      <c r="R72" s="34">
        <f t="array" ref="R72">ROUND(P72+Q72,0)</f>
        <v>0</v>
      </c>
      <c r="S72" s="7">
        <f t="shared" ref="S72" si="137">IF($H72="Before-2004",Q72,0)</f>
        <v>0</v>
      </c>
      <c r="T72" s="8">
        <f t="array" ref="T72">R72-S72</f>
        <v>0</v>
      </c>
      <c r="U72" s="8">
        <f t="array" ref="U72">ROUND(S72+T72,0)</f>
        <v>0</v>
      </c>
      <c r="V72" s="8">
        <f t="array" ref="V72">ROUND(R72-U72,0)</f>
        <v>0</v>
      </c>
      <c r="W72" s="9"/>
      <c r="X72" s="10"/>
      <c r="Y72" s="181"/>
    </row>
    <row r="73" spans="1:25" s="4" customFormat="1" ht="20.25" customHeight="1">
      <c r="A73" s="5" t="str">
        <f t="shared" ref="A73:A75" si="138">IF(J73&gt;=1,"y","n")</f>
        <v>n</v>
      </c>
      <c r="B73" s="177"/>
      <c r="C73" s="218"/>
      <c r="D73" s="222"/>
      <c r="E73" s="223"/>
      <c r="F73" s="224"/>
      <c r="G73" s="218"/>
      <c r="H73" s="226"/>
      <c r="I73" s="37" t="str">
        <f t="shared" ref="I73:I104" si="139">IF(A73="n","","Aug-2024")</f>
        <v/>
      </c>
      <c r="J73" s="38">
        <f>$J72</f>
        <v>0</v>
      </c>
      <c r="K73" s="12">
        <f t="array" ref="K73">ROUND(J73*$K$7,0)</f>
        <v>0</v>
      </c>
      <c r="L73" s="39">
        <f t="array" ref="L73">ROUND(J73+K73,0)</f>
        <v>0</v>
      </c>
      <c r="M73" s="38">
        <f t="array" ref="M73">J73</f>
        <v>0</v>
      </c>
      <c r="N73" s="12">
        <f t="array" ref="N73">ROUND(M73*$N$7,0)</f>
        <v>0</v>
      </c>
      <c r="O73" s="39">
        <f t="array" ref="O73">ROUND(M73+N73,0)</f>
        <v>0</v>
      </c>
      <c r="P73" s="40">
        <f t="array" ref="P73">ROUND(J73-M73,0)</f>
        <v>0</v>
      </c>
      <c r="Q73" s="12">
        <f t="array" ref="Q73">ROUND(K73-N73,0)</f>
        <v>0</v>
      </c>
      <c r="R73" s="39">
        <f t="array" ref="R73">ROUND(P73+Q73,0)</f>
        <v>0</v>
      </c>
      <c r="S73" s="13">
        <f t="shared" ref="S73" si="140">IF($H72="Before-2004",Q73,0)</f>
        <v>0</v>
      </c>
      <c r="T73" s="14">
        <f t="array" ref="T73">R73-S73</f>
        <v>0</v>
      </c>
      <c r="U73" s="13">
        <f t="array" ref="U73">ROUND(S73+T73,0)</f>
        <v>0</v>
      </c>
      <c r="V73" s="14">
        <f t="array" ref="V73">ROUND(R73-U73,0)</f>
        <v>0</v>
      </c>
      <c r="W73" s="15"/>
      <c r="X73" s="16"/>
      <c r="Y73" s="181"/>
    </row>
    <row r="74" spans="1:25" s="4" customFormat="1" ht="20.25" customHeight="1">
      <c r="A74" s="5" t="str">
        <f t="shared" si="138"/>
        <v>n</v>
      </c>
      <c r="B74" s="177"/>
      <c r="C74" s="218"/>
      <c r="D74" s="222"/>
      <c r="E74" s="223"/>
      <c r="F74" s="224"/>
      <c r="G74" s="218"/>
      <c r="H74" s="226"/>
      <c r="I74" s="41" t="str">
        <f t="shared" ref="I74:I105" si="141">IF(A74="n","","Sep-2024")</f>
        <v/>
      </c>
      <c r="J74" s="38">
        <f>$J72</f>
        <v>0</v>
      </c>
      <c r="K74" s="12">
        <f t="array" ref="K74">ROUND(J74*$K$7,0)</f>
        <v>0</v>
      </c>
      <c r="L74" s="39">
        <f t="array" ref="L74">ROUND(J74+K74,0)</f>
        <v>0</v>
      </c>
      <c r="M74" s="38">
        <f t="array" ref="M74">J74</f>
        <v>0</v>
      </c>
      <c r="N74" s="12">
        <f t="array" ref="N74">ROUND(M74*$N$7,0)</f>
        <v>0</v>
      </c>
      <c r="O74" s="39">
        <f t="array" ref="O74">ROUND(M74+N74,0)</f>
        <v>0</v>
      </c>
      <c r="P74" s="40">
        <f t="array" ref="P74">ROUND(J74-M74,0)</f>
        <v>0</v>
      </c>
      <c r="Q74" s="12">
        <f t="array" ref="Q74">ROUND(K74-N74,0)</f>
        <v>0</v>
      </c>
      <c r="R74" s="39">
        <f t="array" ref="R74">ROUND(P74+Q74,0)</f>
        <v>0</v>
      </c>
      <c r="S74" s="13">
        <f t="shared" ref="S74" si="142">IF($H72="Before-2004",Q74,0)</f>
        <v>0</v>
      </c>
      <c r="T74" s="14">
        <f t="array" ref="T74">R74-S74</f>
        <v>0</v>
      </c>
      <c r="U74" s="13">
        <f t="array" ref="U74">ROUND(S74+T74,0)</f>
        <v>0</v>
      </c>
      <c r="V74" s="14">
        <f t="array" ref="V74">ROUND(R74-U74,0)</f>
        <v>0</v>
      </c>
      <c r="W74" s="15"/>
      <c r="X74" s="16"/>
      <c r="Y74" s="181"/>
    </row>
    <row r="75" spans="1:25" s="4" customFormat="1" ht="20.25" customHeight="1" thickBot="1">
      <c r="A75" s="5" t="str">
        <f t="shared" si="138"/>
        <v>n</v>
      </c>
      <c r="B75" s="177"/>
      <c r="C75" s="218"/>
      <c r="D75" s="222"/>
      <c r="E75" s="223"/>
      <c r="F75" s="224"/>
      <c r="G75" s="218"/>
      <c r="H75" s="226"/>
      <c r="I75" s="41" t="str">
        <f t="shared" ref="I75:I106" si="143">IF(A75="n","","Oct-2024")</f>
        <v/>
      </c>
      <c r="J75" s="42">
        <f>$J72</f>
        <v>0</v>
      </c>
      <c r="K75" s="17">
        <f t="array" ref="K75">ROUND(J75*$K$7,0)</f>
        <v>0</v>
      </c>
      <c r="L75" s="43">
        <f t="array" ref="L75">ROUND(J75+K75,0)</f>
        <v>0</v>
      </c>
      <c r="M75" s="44">
        <f t="array" ref="M75">J75</f>
        <v>0</v>
      </c>
      <c r="N75" s="17">
        <f t="array" ref="N75">ROUND(M75*$N$7,0)</f>
        <v>0</v>
      </c>
      <c r="O75" s="43">
        <f t="array" ref="O75">ROUND(M75+N75,0)</f>
        <v>0</v>
      </c>
      <c r="P75" s="45">
        <f t="array" ref="P75">ROUND(J75-M75,0)</f>
        <v>0</v>
      </c>
      <c r="Q75" s="46">
        <f t="array" ref="Q75">ROUND(K75-N75,0)</f>
        <v>0</v>
      </c>
      <c r="R75" s="43">
        <f t="array" ref="R75">ROUND(P75+Q75,0)</f>
        <v>0</v>
      </c>
      <c r="S75" s="18">
        <f t="shared" ref="S75" si="144">IF($H72="Before-2004",Q75,0)</f>
        <v>0</v>
      </c>
      <c r="T75" s="19">
        <f t="array" ref="T75">R75-S75</f>
        <v>0</v>
      </c>
      <c r="U75" s="18">
        <f t="array" ref="U75">ROUND(S75+T75,0)</f>
        <v>0</v>
      </c>
      <c r="V75" s="47">
        <f t="array" ref="V75">ROUND(R75-U75,0)</f>
        <v>0</v>
      </c>
      <c r="W75" s="20"/>
      <c r="X75" s="21"/>
      <c r="Y75" s="181"/>
    </row>
    <row r="76" spans="1:25" s="4" customFormat="1" ht="20.25" customHeight="1">
      <c r="A76" s="5" t="str">
        <f>IF(J76&gt;=1,"y","n")</f>
        <v>n</v>
      </c>
      <c r="B76" s="177"/>
      <c r="C76" s="217">
        <v>18</v>
      </c>
      <c r="D76" s="219"/>
      <c r="E76" s="220"/>
      <c r="F76" s="221"/>
      <c r="G76" s="217"/>
      <c r="H76" s="225"/>
      <c r="I76" s="32" t="str">
        <f t="shared" ref="I76:I107" si="145">IF(A76="n","","Jul-2024")</f>
        <v/>
      </c>
      <c r="J76" s="33"/>
      <c r="K76" s="6">
        <f t="array" ref="K76">ROUND(J76*$K$7,0)</f>
        <v>0</v>
      </c>
      <c r="L76" s="34">
        <f t="array" ref="L76">ROUND(J76+K76,0)</f>
        <v>0</v>
      </c>
      <c r="M76" s="35">
        <f t="array" ref="M76">J76</f>
        <v>0</v>
      </c>
      <c r="N76" s="6">
        <f t="array" ref="N76">ROUND(M76*$N$7,0)</f>
        <v>0</v>
      </c>
      <c r="O76" s="34">
        <f t="array" ref="O76">ROUND(M76+N76,0)</f>
        <v>0</v>
      </c>
      <c r="P76" s="36">
        <f t="array" ref="P76">ROUND(J76-M76,0)</f>
        <v>0</v>
      </c>
      <c r="Q76" s="6">
        <f t="array" ref="Q76">ROUND(K76-N76,0)</f>
        <v>0</v>
      </c>
      <c r="R76" s="34">
        <f t="array" ref="R76">ROUND(P76+Q76,0)</f>
        <v>0</v>
      </c>
      <c r="S76" s="7">
        <f t="shared" ref="S76" si="146">IF($H76="Before-2004",Q76,0)</f>
        <v>0</v>
      </c>
      <c r="T76" s="8">
        <f t="array" ref="T76">R76-S76</f>
        <v>0</v>
      </c>
      <c r="U76" s="8">
        <f t="array" ref="U76">ROUND(S76+T76,0)</f>
        <v>0</v>
      </c>
      <c r="V76" s="8">
        <f t="array" ref="V76">ROUND(R76-U76,0)</f>
        <v>0</v>
      </c>
      <c r="W76" s="9"/>
      <c r="X76" s="10"/>
      <c r="Y76" s="181"/>
    </row>
    <row r="77" spans="1:25" s="4" customFormat="1" ht="20.25" customHeight="1">
      <c r="A77" s="5" t="str">
        <f t="shared" ref="A77:A79" si="147">IF(J77&gt;=1,"y","n")</f>
        <v>n</v>
      </c>
      <c r="B77" s="177"/>
      <c r="C77" s="218"/>
      <c r="D77" s="222"/>
      <c r="E77" s="223"/>
      <c r="F77" s="224"/>
      <c r="G77" s="218"/>
      <c r="H77" s="226"/>
      <c r="I77" s="37" t="str">
        <f t="shared" ref="I77:I108" si="148">IF(A77="n","","Aug-2024")</f>
        <v/>
      </c>
      <c r="J77" s="38">
        <f>$J76</f>
        <v>0</v>
      </c>
      <c r="K77" s="12">
        <f t="array" ref="K77">ROUND(J77*$K$7,0)</f>
        <v>0</v>
      </c>
      <c r="L77" s="39">
        <f t="array" ref="L77">ROUND(J77+K77,0)</f>
        <v>0</v>
      </c>
      <c r="M77" s="38">
        <f t="array" ref="M77">J77</f>
        <v>0</v>
      </c>
      <c r="N77" s="12">
        <f t="array" ref="N77">ROUND(M77*$N$7,0)</f>
        <v>0</v>
      </c>
      <c r="O77" s="39">
        <f t="array" ref="O77">ROUND(M77+N77,0)</f>
        <v>0</v>
      </c>
      <c r="P77" s="40">
        <f t="array" ref="P77">ROUND(J77-M77,0)</f>
        <v>0</v>
      </c>
      <c r="Q77" s="12">
        <f t="array" ref="Q77">ROUND(K77-N77,0)</f>
        <v>0</v>
      </c>
      <c r="R77" s="39">
        <f t="array" ref="R77">ROUND(P77+Q77,0)</f>
        <v>0</v>
      </c>
      <c r="S77" s="13">
        <f t="shared" ref="S77" si="149">IF($H76="Before-2004",Q77,0)</f>
        <v>0</v>
      </c>
      <c r="T77" s="14">
        <f t="array" ref="T77">R77-S77</f>
        <v>0</v>
      </c>
      <c r="U77" s="13">
        <f t="array" ref="U77">ROUND(S77+T77,0)</f>
        <v>0</v>
      </c>
      <c r="V77" s="14">
        <f t="array" ref="V77">ROUND(R77-U77,0)</f>
        <v>0</v>
      </c>
      <c r="W77" s="15"/>
      <c r="X77" s="16"/>
      <c r="Y77" s="181"/>
    </row>
    <row r="78" spans="1:25" s="4" customFormat="1" ht="20.25" customHeight="1">
      <c r="A78" s="5" t="str">
        <f t="shared" si="147"/>
        <v>n</v>
      </c>
      <c r="B78" s="177"/>
      <c r="C78" s="218"/>
      <c r="D78" s="222"/>
      <c r="E78" s="223"/>
      <c r="F78" s="224"/>
      <c r="G78" s="218"/>
      <c r="H78" s="226"/>
      <c r="I78" s="41" t="str">
        <f t="shared" ref="I78:I109" si="150">IF(A78="n","","Sep-2024")</f>
        <v/>
      </c>
      <c r="J78" s="38">
        <f>$J76</f>
        <v>0</v>
      </c>
      <c r="K78" s="12">
        <f t="array" ref="K78">ROUND(J78*$K$7,0)</f>
        <v>0</v>
      </c>
      <c r="L78" s="39">
        <f t="array" ref="L78">ROUND(J78+K78,0)</f>
        <v>0</v>
      </c>
      <c r="M78" s="38">
        <f t="array" ref="M78">J78</f>
        <v>0</v>
      </c>
      <c r="N78" s="12">
        <f t="array" ref="N78">ROUND(M78*$N$7,0)</f>
        <v>0</v>
      </c>
      <c r="O78" s="39">
        <f t="array" ref="O78">ROUND(M78+N78,0)</f>
        <v>0</v>
      </c>
      <c r="P78" s="40">
        <f t="array" ref="P78">ROUND(J78-M78,0)</f>
        <v>0</v>
      </c>
      <c r="Q78" s="12">
        <f t="array" ref="Q78">ROUND(K78-N78,0)</f>
        <v>0</v>
      </c>
      <c r="R78" s="39">
        <f t="array" ref="R78">ROUND(P78+Q78,0)</f>
        <v>0</v>
      </c>
      <c r="S78" s="13">
        <f t="shared" ref="S78" si="151">IF($H76="Before-2004",Q78,0)</f>
        <v>0</v>
      </c>
      <c r="T78" s="14">
        <f t="array" ref="T78">R78-S78</f>
        <v>0</v>
      </c>
      <c r="U78" s="13">
        <f t="array" ref="U78">ROUND(S78+T78,0)</f>
        <v>0</v>
      </c>
      <c r="V78" s="14">
        <f t="array" ref="V78">ROUND(R78-U78,0)</f>
        <v>0</v>
      </c>
      <c r="W78" s="15"/>
      <c r="X78" s="16"/>
      <c r="Y78" s="181"/>
    </row>
    <row r="79" spans="1:25" s="4" customFormat="1" ht="20.25" customHeight="1" thickBot="1">
      <c r="A79" s="5" t="str">
        <f t="shared" si="147"/>
        <v>n</v>
      </c>
      <c r="B79" s="177"/>
      <c r="C79" s="218"/>
      <c r="D79" s="222"/>
      <c r="E79" s="223"/>
      <c r="F79" s="224"/>
      <c r="G79" s="218"/>
      <c r="H79" s="226"/>
      <c r="I79" s="41" t="str">
        <f t="shared" ref="I79:I110" si="152">IF(A79="n","","Oct-2024")</f>
        <v/>
      </c>
      <c r="J79" s="42">
        <f>$J76</f>
        <v>0</v>
      </c>
      <c r="K79" s="17">
        <f t="array" ref="K79">ROUND(J79*$K$7,0)</f>
        <v>0</v>
      </c>
      <c r="L79" s="43">
        <f t="array" ref="L79">ROUND(J79+K79,0)</f>
        <v>0</v>
      </c>
      <c r="M79" s="44">
        <f t="array" ref="M79">J79</f>
        <v>0</v>
      </c>
      <c r="N79" s="17">
        <f t="array" ref="N79">ROUND(M79*$N$7,0)</f>
        <v>0</v>
      </c>
      <c r="O79" s="43">
        <f t="array" ref="O79">ROUND(M79+N79,0)</f>
        <v>0</v>
      </c>
      <c r="P79" s="45">
        <f t="array" ref="P79">ROUND(J79-M79,0)</f>
        <v>0</v>
      </c>
      <c r="Q79" s="46">
        <f t="array" ref="Q79">ROUND(K79-N79,0)</f>
        <v>0</v>
      </c>
      <c r="R79" s="43">
        <f t="array" ref="R79">ROUND(P79+Q79,0)</f>
        <v>0</v>
      </c>
      <c r="S79" s="18">
        <f t="shared" ref="S79" si="153">IF($H76="Before-2004",Q79,0)</f>
        <v>0</v>
      </c>
      <c r="T79" s="19">
        <f t="array" ref="T79">R79-S79</f>
        <v>0</v>
      </c>
      <c r="U79" s="18">
        <f t="array" ref="U79">ROUND(S79+T79,0)</f>
        <v>0</v>
      </c>
      <c r="V79" s="47">
        <f t="array" ref="V79">ROUND(R79-U79,0)</f>
        <v>0</v>
      </c>
      <c r="W79" s="20"/>
      <c r="X79" s="21"/>
      <c r="Y79" s="181"/>
    </row>
    <row r="80" spans="1:25" s="4" customFormat="1" ht="20.25" customHeight="1">
      <c r="A80" s="5" t="str">
        <f>IF(J80&gt;=1,"y","n")</f>
        <v>n</v>
      </c>
      <c r="B80" s="177"/>
      <c r="C80" s="217">
        <v>19</v>
      </c>
      <c r="D80" s="219"/>
      <c r="E80" s="220"/>
      <c r="F80" s="221"/>
      <c r="G80" s="217"/>
      <c r="H80" s="225"/>
      <c r="I80" s="32" t="str">
        <f t="shared" ref="I80:I111" si="154">IF(A80="n","","Jul-2024")</f>
        <v/>
      </c>
      <c r="J80" s="33"/>
      <c r="K80" s="6">
        <f t="array" ref="K80">ROUND(J80*$K$7,0)</f>
        <v>0</v>
      </c>
      <c r="L80" s="34">
        <f t="array" ref="L80">ROUND(J80+K80,0)</f>
        <v>0</v>
      </c>
      <c r="M80" s="35">
        <f t="array" ref="M80">J80</f>
        <v>0</v>
      </c>
      <c r="N80" s="6">
        <f t="array" ref="N80">ROUND(M80*$N$7,0)</f>
        <v>0</v>
      </c>
      <c r="O80" s="34">
        <f t="array" ref="O80">ROUND(M80+N80,0)</f>
        <v>0</v>
      </c>
      <c r="P80" s="36">
        <f t="array" ref="P80">ROUND(J80-M80,0)</f>
        <v>0</v>
      </c>
      <c r="Q80" s="6">
        <f t="array" ref="Q80">ROUND(K80-N80,0)</f>
        <v>0</v>
      </c>
      <c r="R80" s="34">
        <f t="array" ref="R80">ROUND(P80+Q80,0)</f>
        <v>0</v>
      </c>
      <c r="S80" s="7">
        <f t="shared" ref="S80" si="155">IF($H80="Before-2004",Q80,0)</f>
        <v>0</v>
      </c>
      <c r="T80" s="8">
        <f t="array" ref="T80">R80-S80</f>
        <v>0</v>
      </c>
      <c r="U80" s="8">
        <f t="array" ref="U80">ROUND(S80+T80,0)</f>
        <v>0</v>
      </c>
      <c r="V80" s="8">
        <f t="array" ref="V80">ROUND(R80-U80,0)</f>
        <v>0</v>
      </c>
      <c r="W80" s="9"/>
      <c r="X80" s="10"/>
      <c r="Y80" s="181"/>
    </row>
    <row r="81" spans="1:25" s="4" customFormat="1" ht="20.25" customHeight="1">
      <c r="A81" s="5" t="str">
        <f t="shared" ref="A81:A83" si="156">IF(J81&gt;=1,"y","n")</f>
        <v>n</v>
      </c>
      <c r="B81" s="177"/>
      <c r="C81" s="218"/>
      <c r="D81" s="222"/>
      <c r="E81" s="223"/>
      <c r="F81" s="224"/>
      <c r="G81" s="218"/>
      <c r="H81" s="226"/>
      <c r="I81" s="37" t="str">
        <f t="shared" ref="I81:I112" si="157">IF(A81="n","","Aug-2024")</f>
        <v/>
      </c>
      <c r="J81" s="38">
        <f>$J80</f>
        <v>0</v>
      </c>
      <c r="K81" s="12">
        <f t="array" ref="K81">ROUND(J81*$K$7,0)</f>
        <v>0</v>
      </c>
      <c r="L81" s="39">
        <f t="array" ref="L81">ROUND(J81+K81,0)</f>
        <v>0</v>
      </c>
      <c r="M81" s="38">
        <f t="array" ref="M81">J81</f>
        <v>0</v>
      </c>
      <c r="N81" s="12">
        <f t="array" ref="N81">ROUND(M81*$N$7,0)</f>
        <v>0</v>
      </c>
      <c r="O81" s="39">
        <f t="array" ref="O81">ROUND(M81+N81,0)</f>
        <v>0</v>
      </c>
      <c r="P81" s="40">
        <f t="array" ref="P81">ROUND(J81-M81,0)</f>
        <v>0</v>
      </c>
      <c r="Q81" s="12">
        <f t="array" ref="Q81">ROUND(K81-N81,0)</f>
        <v>0</v>
      </c>
      <c r="R81" s="39">
        <f t="array" ref="R81">ROUND(P81+Q81,0)</f>
        <v>0</v>
      </c>
      <c r="S81" s="13">
        <f t="shared" ref="S81" si="158">IF($H80="Before-2004",Q81,0)</f>
        <v>0</v>
      </c>
      <c r="T81" s="14">
        <f t="array" ref="T81">R81-S81</f>
        <v>0</v>
      </c>
      <c r="U81" s="13">
        <f t="array" ref="U81">ROUND(S81+T81,0)</f>
        <v>0</v>
      </c>
      <c r="V81" s="14">
        <f t="array" ref="V81">ROUND(R81-U81,0)</f>
        <v>0</v>
      </c>
      <c r="W81" s="15"/>
      <c r="X81" s="16"/>
      <c r="Y81" s="181"/>
    </row>
    <row r="82" spans="1:25" s="4" customFormat="1" ht="20.25" customHeight="1">
      <c r="A82" s="5" t="str">
        <f t="shared" si="156"/>
        <v>n</v>
      </c>
      <c r="B82" s="177"/>
      <c r="C82" s="218"/>
      <c r="D82" s="222"/>
      <c r="E82" s="223"/>
      <c r="F82" s="224"/>
      <c r="G82" s="218"/>
      <c r="H82" s="226"/>
      <c r="I82" s="41" t="str">
        <f t="shared" ref="I82:I113" si="159">IF(A82="n","","Sep-2024")</f>
        <v/>
      </c>
      <c r="J82" s="38">
        <f>$J80</f>
        <v>0</v>
      </c>
      <c r="K82" s="12">
        <f t="array" ref="K82">ROUND(J82*$K$7,0)</f>
        <v>0</v>
      </c>
      <c r="L82" s="39">
        <f t="array" ref="L82">ROUND(J82+K82,0)</f>
        <v>0</v>
      </c>
      <c r="M82" s="38">
        <f t="array" ref="M82">J82</f>
        <v>0</v>
      </c>
      <c r="N82" s="12">
        <f t="array" ref="N82">ROUND(M82*$N$7,0)</f>
        <v>0</v>
      </c>
      <c r="O82" s="39">
        <f t="array" ref="O82">ROUND(M82+N82,0)</f>
        <v>0</v>
      </c>
      <c r="P82" s="40">
        <f t="array" ref="P82">ROUND(J82-M82,0)</f>
        <v>0</v>
      </c>
      <c r="Q82" s="12">
        <f t="array" ref="Q82">ROUND(K82-N82,0)</f>
        <v>0</v>
      </c>
      <c r="R82" s="39">
        <f t="array" ref="R82">ROUND(P82+Q82,0)</f>
        <v>0</v>
      </c>
      <c r="S82" s="13">
        <f t="shared" ref="S82" si="160">IF($H80="Before-2004",Q82,0)</f>
        <v>0</v>
      </c>
      <c r="T82" s="14">
        <f t="array" ref="T82">R82-S82</f>
        <v>0</v>
      </c>
      <c r="U82" s="13">
        <f t="array" ref="U82">ROUND(S82+T82,0)</f>
        <v>0</v>
      </c>
      <c r="V82" s="14">
        <f t="array" ref="V82">ROUND(R82-U82,0)</f>
        <v>0</v>
      </c>
      <c r="W82" s="15"/>
      <c r="X82" s="16"/>
      <c r="Y82" s="181"/>
    </row>
    <row r="83" spans="1:25" s="4" customFormat="1" ht="20.25" customHeight="1" thickBot="1">
      <c r="A83" s="5" t="str">
        <f t="shared" si="156"/>
        <v>n</v>
      </c>
      <c r="B83" s="177"/>
      <c r="C83" s="218"/>
      <c r="D83" s="222"/>
      <c r="E83" s="223"/>
      <c r="F83" s="224"/>
      <c r="G83" s="218"/>
      <c r="H83" s="226"/>
      <c r="I83" s="41" t="str">
        <f t="shared" ref="I83:I114" si="161">IF(A83="n","","Oct-2024")</f>
        <v/>
      </c>
      <c r="J83" s="42">
        <f>$J80</f>
        <v>0</v>
      </c>
      <c r="K83" s="17">
        <f t="array" ref="K83">ROUND(J83*$K$7,0)</f>
        <v>0</v>
      </c>
      <c r="L83" s="43">
        <f t="array" ref="L83">ROUND(J83+K83,0)</f>
        <v>0</v>
      </c>
      <c r="M83" s="44">
        <f t="array" ref="M83">J83</f>
        <v>0</v>
      </c>
      <c r="N83" s="17">
        <f t="array" ref="N83">ROUND(M83*$N$7,0)</f>
        <v>0</v>
      </c>
      <c r="O83" s="43">
        <f t="array" ref="O83">ROUND(M83+N83,0)</f>
        <v>0</v>
      </c>
      <c r="P83" s="45">
        <f t="array" ref="P83">ROUND(J83-M83,0)</f>
        <v>0</v>
      </c>
      <c r="Q83" s="46">
        <f t="array" ref="Q83">ROUND(K83-N83,0)</f>
        <v>0</v>
      </c>
      <c r="R83" s="43">
        <f t="array" ref="R83">ROUND(P83+Q83,0)</f>
        <v>0</v>
      </c>
      <c r="S83" s="18">
        <f t="shared" ref="S83" si="162">IF($H80="Before-2004",Q83,0)</f>
        <v>0</v>
      </c>
      <c r="T83" s="19">
        <f t="array" ref="T83">R83-S83</f>
        <v>0</v>
      </c>
      <c r="U83" s="18">
        <f t="array" ref="U83">ROUND(S83+T83,0)</f>
        <v>0</v>
      </c>
      <c r="V83" s="47">
        <f t="array" ref="V83">ROUND(R83-U83,0)</f>
        <v>0</v>
      </c>
      <c r="W83" s="20"/>
      <c r="X83" s="21"/>
      <c r="Y83" s="181"/>
    </row>
    <row r="84" spans="1:25" s="4" customFormat="1" ht="20.25" customHeight="1">
      <c r="A84" s="5" t="str">
        <f>IF(J84&gt;=1,"y","n")</f>
        <v>n</v>
      </c>
      <c r="B84" s="177"/>
      <c r="C84" s="217">
        <v>20</v>
      </c>
      <c r="D84" s="219"/>
      <c r="E84" s="220"/>
      <c r="F84" s="221"/>
      <c r="G84" s="217"/>
      <c r="H84" s="225"/>
      <c r="I84" s="32" t="str">
        <f t="shared" ref="I84:I115" si="163">IF(A84="n","","Jul-2024")</f>
        <v/>
      </c>
      <c r="J84" s="33"/>
      <c r="K84" s="6">
        <f t="array" ref="K84">ROUND(J84*$K$7,0)</f>
        <v>0</v>
      </c>
      <c r="L84" s="34">
        <f t="array" ref="L84">ROUND(J84+K84,0)</f>
        <v>0</v>
      </c>
      <c r="M84" s="35">
        <f t="array" ref="M84">J84</f>
        <v>0</v>
      </c>
      <c r="N84" s="6">
        <f t="array" ref="N84">ROUND(M84*$N$7,0)</f>
        <v>0</v>
      </c>
      <c r="O84" s="34">
        <f t="array" ref="O84">ROUND(M84+N84,0)</f>
        <v>0</v>
      </c>
      <c r="P84" s="36">
        <f t="array" ref="P84">ROUND(J84-M84,0)</f>
        <v>0</v>
      </c>
      <c r="Q84" s="6">
        <f t="array" ref="Q84">ROUND(K84-N84,0)</f>
        <v>0</v>
      </c>
      <c r="R84" s="34">
        <f t="array" ref="R84">ROUND(P84+Q84,0)</f>
        <v>0</v>
      </c>
      <c r="S84" s="7">
        <f t="shared" ref="S84" si="164">IF($H84="Before-2004",Q84,0)</f>
        <v>0</v>
      </c>
      <c r="T84" s="8">
        <f t="array" ref="T84">R84-S84</f>
        <v>0</v>
      </c>
      <c r="U84" s="8">
        <f t="array" ref="U84">ROUND(S84+T84,0)</f>
        <v>0</v>
      </c>
      <c r="V84" s="8">
        <f t="array" ref="V84">ROUND(R84-U84,0)</f>
        <v>0</v>
      </c>
      <c r="W84" s="9"/>
      <c r="X84" s="10"/>
      <c r="Y84" s="181"/>
    </row>
    <row r="85" spans="1:25" s="4" customFormat="1" ht="20.25" customHeight="1">
      <c r="A85" s="5" t="str">
        <f t="shared" ref="A85:A87" si="165">IF(J85&gt;=1,"y","n")</f>
        <v>n</v>
      </c>
      <c r="B85" s="177"/>
      <c r="C85" s="218"/>
      <c r="D85" s="222"/>
      <c r="E85" s="223"/>
      <c r="F85" s="224"/>
      <c r="G85" s="218"/>
      <c r="H85" s="226"/>
      <c r="I85" s="37" t="str">
        <f t="shared" ref="I85:I116" si="166">IF(A85="n","","Aug-2024")</f>
        <v/>
      </c>
      <c r="J85" s="38">
        <f>$J84</f>
        <v>0</v>
      </c>
      <c r="K85" s="12">
        <f t="array" ref="K85">ROUND(J85*$K$7,0)</f>
        <v>0</v>
      </c>
      <c r="L85" s="39">
        <f t="array" ref="L85">ROUND(J85+K85,0)</f>
        <v>0</v>
      </c>
      <c r="M85" s="38">
        <f t="array" ref="M85">J85</f>
        <v>0</v>
      </c>
      <c r="N85" s="12">
        <f t="array" ref="N85">ROUND(M85*$N$7,0)</f>
        <v>0</v>
      </c>
      <c r="O85" s="39">
        <f t="array" ref="O85">ROUND(M85+N85,0)</f>
        <v>0</v>
      </c>
      <c r="P85" s="40">
        <f t="array" ref="P85">ROUND(J85-M85,0)</f>
        <v>0</v>
      </c>
      <c r="Q85" s="12">
        <f t="array" ref="Q85">ROUND(K85-N85,0)</f>
        <v>0</v>
      </c>
      <c r="R85" s="39">
        <f t="array" ref="R85">ROUND(P85+Q85,0)</f>
        <v>0</v>
      </c>
      <c r="S85" s="13">
        <f t="shared" ref="S85" si="167">IF($H84="Before-2004",Q85,0)</f>
        <v>0</v>
      </c>
      <c r="T85" s="14">
        <f t="array" ref="T85">R85-S85</f>
        <v>0</v>
      </c>
      <c r="U85" s="13">
        <f t="array" ref="U85">ROUND(S85+T85,0)</f>
        <v>0</v>
      </c>
      <c r="V85" s="14">
        <f t="array" ref="V85">ROUND(R85-U85,0)</f>
        <v>0</v>
      </c>
      <c r="W85" s="15"/>
      <c r="X85" s="16"/>
      <c r="Y85" s="181"/>
    </row>
    <row r="86" spans="1:25" s="4" customFormat="1" ht="20.25" customHeight="1">
      <c r="A86" s="5" t="str">
        <f t="shared" si="165"/>
        <v>n</v>
      </c>
      <c r="B86" s="177"/>
      <c r="C86" s="218"/>
      <c r="D86" s="222"/>
      <c r="E86" s="223"/>
      <c r="F86" s="224"/>
      <c r="G86" s="218"/>
      <c r="H86" s="226"/>
      <c r="I86" s="41" t="str">
        <f t="shared" ref="I86:I117" si="168">IF(A86="n","","Sep-2024")</f>
        <v/>
      </c>
      <c r="J86" s="38">
        <f>$J84</f>
        <v>0</v>
      </c>
      <c r="K86" s="12">
        <f t="array" ref="K86">ROUND(J86*$K$7,0)</f>
        <v>0</v>
      </c>
      <c r="L86" s="39">
        <f t="array" ref="L86">ROUND(J86+K86,0)</f>
        <v>0</v>
      </c>
      <c r="M86" s="38">
        <f t="array" ref="M86">J86</f>
        <v>0</v>
      </c>
      <c r="N86" s="12">
        <f t="array" ref="N86">ROUND(M86*$N$7,0)</f>
        <v>0</v>
      </c>
      <c r="O86" s="39">
        <f t="array" ref="O86">ROUND(M86+N86,0)</f>
        <v>0</v>
      </c>
      <c r="P86" s="40">
        <f t="array" ref="P86">ROUND(J86-M86,0)</f>
        <v>0</v>
      </c>
      <c r="Q86" s="12">
        <f t="array" ref="Q86">ROUND(K86-N86,0)</f>
        <v>0</v>
      </c>
      <c r="R86" s="39">
        <f t="array" ref="R86">ROUND(P86+Q86,0)</f>
        <v>0</v>
      </c>
      <c r="S86" s="13">
        <f t="shared" ref="S86" si="169">IF($H84="Before-2004",Q86,0)</f>
        <v>0</v>
      </c>
      <c r="T86" s="14">
        <f t="array" ref="T86">R86-S86</f>
        <v>0</v>
      </c>
      <c r="U86" s="13">
        <f t="array" ref="U86">ROUND(S86+T86,0)</f>
        <v>0</v>
      </c>
      <c r="V86" s="14">
        <f t="array" ref="V86">ROUND(R86-U86,0)</f>
        <v>0</v>
      </c>
      <c r="W86" s="15"/>
      <c r="X86" s="16"/>
      <c r="Y86" s="181"/>
    </row>
    <row r="87" spans="1:25" s="4" customFormat="1" ht="20.25" customHeight="1" thickBot="1">
      <c r="A87" s="5" t="str">
        <f t="shared" si="165"/>
        <v>n</v>
      </c>
      <c r="B87" s="177"/>
      <c r="C87" s="218"/>
      <c r="D87" s="222"/>
      <c r="E87" s="223"/>
      <c r="F87" s="224"/>
      <c r="G87" s="218"/>
      <c r="H87" s="226"/>
      <c r="I87" s="41" t="str">
        <f t="shared" ref="I87:I118" si="170">IF(A87="n","","Oct-2024")</f>
        <v/>
      </c>
      <c r="J87" s="42">
        <f>$J84</f>
        <v>0</v>
      </c>
      <c r="K87" s="17">
        <f t="array" ref="K87">ROUND(J87*$K$7,0)</f>
        <v>0</v>
      </c>
      <c r="L87" s="43">
        <f t="array" ref="L87">ROUND(J87+K87,0)</f>
        <v>0</v>
      </c>
      <c r="M87" s="44">
        <f t="array" ref="M87">J87</f>
        <v>0</v>
      </c>
      <c r="N87" s="17">
        <f t="array" ref="N87">ROUND(M87*$N$7,0)</f>
        <v>0</v>
      </c>
      <c r="O87" s="43">
        <f t="array" ref="O87">ROUND(M87+N87,0)</f>
        <v>0</v>
      </c>
      <c r="P87" s="45">
        <f t="array" ref="P87">ROUND(J87-M87,0)</f>
        <v>0</v>
      </c>
      <c r="Q87" s="46">
        <f t="array" ref="Q87">ROUND(K87-N87,0)</f>
        <v>0</v>
      </c>
      <c r="R87" s="43">
        <f t="array" ref="R87">ROUND(P87+Q87,0)</f>
        <v>0</v>
      </c>
      <c r="S87" s="18">
        <f t="shared" ref="S87" si="171">IF($H84="Before-2004",Q87,0)</f>
        <v>0</v>
      </c>
      <c r="T87" s="19">
        <f t="array" ref="T87">R87-S87</f>
        <v>0</v>
      </c>
      <c r="U87" s="18">
        <f t="array" ref="U87">ROUND(S87+T87,0)</f>
        <v>0</v>
      </c>
      <c r="V87" s="47">
        <f t="array" ref="V87">ROUND(R87-U87,0)</f>
        <v>0</v>
      </c>
      <c r="W87" s="20"/>
      <c r="X87" s="21"/>
      <c r="Y87" s="181"/>
    </row>
    <row r="88" spans="1:25" s="4" customFormat="1" ht="20.25" customHeight="1">
      <c r="A88" s="5" t="str">
        <f>IF(J88&gt;=1,"y","n")</f>
        <v>n</v>
      </c>
      <c r="B88" s="177"/>
      <c r="C88" s="217">
        <v>21</v>
      </c>
      <c r="D88" s="219"/>
      <c r="E88" s="220"/>
      <c r="F88" s="221"/>
      <c r="G88" s="217"/>
      <c r="H88" s="225"/>
      <c r="I88" s="32" t="str">
        <f t="shared" ref="I88:I119" si="172">IF(A88="n","","Jul-2024")</f>
        <v/>
      </c>
      <c r="J88" s="33"/>
      <c r="K88" s="6">
        <f t="array" ref="K88">ROUND(J88*$K$7,0)</f>
        <v>0</v>
      </c>
      <c r="L88" s="34">
        <f t="array" ref="L88">ROUND(J88+K88,0)</f>
        <v>0</v>
      </c>
      <c r="M88" s="35">
        <f t="array" ref="M88">J88</f>
        <v>0</v>
      </c>
      <c r="N88" s="6">
        <f t="array" ref="N88">ROUND(M88*$N$7,0)</f>
        <v>0</v>
      </c>
      <c r="O88" s="34">
        <f t="array" ref="O88">ROUND(M88+N88,0)</f>
        <v>0</v>
      </c>
      <c r="P88" s="36">
        <f t="array" ref="P88">ROUND(J88-M88,0)</f>
        <v>0</v>
      </c>
      <c r="Q88" s="6">
        <f t="array" ref="Q88">ROUND(K88-N88,0)</f>
        <v>0</v>
      </c>
      <c r="R88" s="34">
        <f t="array" ref="R88">ROUND(P88+Q88,0)</f>
        <v>0</v>
      </c>
      <c r="S88" s="7">
        <f t="shared" ref="S88" si="173">IF($H88="Before-2004",Q88,0)</f>
        <v>0</v>
      </c>
      <c r="T88" s="8">
        <f t="array" ref="T88">R88-S88</f>
        <v>0</v>
      </c>
      <c r="U88" s="8">
        <f t="array" ref="U88">ROUND(S88+T88,0)</f>
        <v>0</v>
      </c>
      <c r="V88" s="8">
        <f t="array" ref="V88">ROUND(R88-U88,0)</f>
        <v>0</v>
      </c>
      <c r="W88" s="9"/>
      <c r="X88" s="10"/>
      <c r="Y88" s="181"/>
    </row>
    <row r="89" spans="1:25" s="4" customFormat="1" ht="20.25" customHeight="1">
      <c r="A89" s="5" t="str">
        <f t="shared" ref="A89:A91" si="174">IF(J89&gt;=1,"y","n")</f>
        <v>n</v>
      </c>
      <c r="B89" s="177"/>
      <c r="C89" s="218"/>
      <c r="D89" s="222"/>
      <c r="E89" s="223"/>
      <c r="F89" s="224"/>
      <c r="G89" s="218"/>
      <c r="H89" s="226"/>
      <c r="I89" s="37" t="str">
        <f t="shared" ref="I89:I120" si="175">IF(A89="n","","Aug-2024")</f>
        <v/>
      </c>
      <c r="J89" s="38">
        <f>$J88</f>
        <v>0</v>
      </c>
      <c r="K89" s="12">
        <f t="array" ref="K89">ROUND(J89*$K$7,0)</f>
        <v>0</v>
      </c>
      <c r="L89" s="39">
        <f t="array" ref="L89">ROUND(J89+K89,0)</f>
        <v>0</v>
      </c>
      <c r="M89" s="38">
        <f t="array" ref="M89">J89</f>
        <v>0</v>
      </c>
      <c r="N89" s="12">
        <f t="array" ref="N89">ROUND(M89*$N$7,0)</f>
        <v>0</v>
      </c>
      <c r="O89" s="39">
        <f t="array" ref="O89">ROUND(M89+N89,0)</f>
        <v>0</v>
      </c>
      <c r="P89" s="40">
        <f t="array" ref="P89">ROUND(J89-M89,0)</f>
        <v>0</v>
      </c>
      <c r="Q89" s="12">
        <f t="array" ref="Q89">ROUND(K89-N89,0)</f>
        <v>0</v>
      </c>
      <c r="R89" s="39">
        <f t="array" ref="R89">ROUND(P89+Q89,0)</f>
        <v>0</v>
      </c>
      <c r="S89" s="13">
        <f t="shared" ref="S89" si="176">IF($H88="Before-2004",Q89,0)</f>
        <v>0</v>
      </c>
      <c r="T89" s="14">
        <f t="array" ref="T89">R89-S89</f>
        <v>0</v>
      </c>
      <c r="U89" s="13">
        <f t="array" ref="U89">ROUND(S89+T89,0)</f>
        <v>0</v>
      </c>
      <c r="V89" s="14">
        <f t="array" ref="V89">ROUND(R89-U89,0)</f>
        <v>0</v>
      </c>
      <c r="W89" s="15"/>
      <c r="X89" s="16"/>
      <c r="Y89" s="181"/>
    </row>
    <row r="90" spans="1:25" s="4" customFormat="1" ht="20.25" customHeight="1">
      <c r="A90" s="5" t="str">
        <f t="shared" si="174"/>
        <v>n</v>
      </c>
      <c r="B90" s="177"/>
      <c r="C90" s="218"/>
      <c r="D90" s="222"/>
      <c r="E90" s="223"/>
      <c r="F90" s="224"/>
      <c r="G90" s="218"/>
      <c r="H90" s="226"/>
      <c r="I90" s="41" t="str">
        <f t="shared" ref="I90:I121" si="177">IF(A90="n","","Sep-2024")</f>
        <v/>
      </c>
      <c r="J90" s="38">
        <f>$J88</f>
        <v>0</v>
      </c>
      <c r="K90" s="12">
        <f t="array" ref="K90">ROUND(J90*$K$7,0)</f>
        <v>0</v>
      </c>
      <c r="L90" s="39">
        <f t="array" ref="L90">ROUND(J90+K90,0)</f>
        <v>0</v>
      </c>
      <c r="M90" s="38">
        <f t="array" ref="M90">J90</f>
        <v>0</v>
      </c>
      <c r="N90" s="12">
        <f t="array" ref="N90">ROUND(M90*$N$7,0)</f>
        <v>0</v>
      </c>
      <c r="O90" s="39">
        <f t="array" ref="O90">ROUND(M90+N90,0)</f>
        <v>0</v>
      </c>
      <c r="P90" s="40">
        <f t="array" ref="P90">ROUND(J90-M90,0)</f>
        <v>0</v>
      </c>
      <c r="Q90" s="12">
        <f t="array" ref="Q90">ROUND(K90-N90,0)</f>
        <v>0</v>
      </c>
      <c r="R90" s="39">
        <f t="array" ref="R90">ROUND(P90+Q90,0)</f>
        <v>0</v>
      </c>
      <c r="S90" s="13">
        <f t="shared" ref="S90" si="178">IF($H88="Before-2004",Q90,0)</f>
        <v>0</v>
      </c>
      <c r="T90" s="14">
        <f t="array" ref="T90">R90-S90</f>
        <v>0</v>
      </c>
      <c r="U90" s="13">
        <f t="array" ref="U90">ROUND(S90+T90,0)</f>
        <v>0</v>
      </c>
      <c r="V90" s="14">
        <f t="array" ref="V90">ROUND(R90-U90,0)</f>
        <v>0</v>
      </c>
      <c r="W90" s="15"/>
      <c r="X90" s="16"/>
      <c r="Y90" s="181"/>
    </row>
    <row r="91" spans="1:25" s="4" customFormat="1" ht="20.25" customHeight="1" thickBot="1">
      <c r="A91" s="5" t="str">
        <f t="shared" si="174"/>
        <v>n</v>
      </c>
      <c r="B91" s="177"/>
      <c r="C91" s="218"/>
      <c r="D91" s="222"/>
      <c r="E91" s="223"/>
      <c r="F91" s="224"/>
      <c r="G91" s="218"/>
      <c r="H91" s="226"/>
      <c r="I91" s="41" t="str">
        <f t="shared" ref="I91:I122" si="179">IF(A91="n","","Oct-2024")</f>
        <v/>
      </c>
      <c r="J91" s="42">
        <f>$J88</f>
        <v>0</v>
      </c>
      <c r="K91" s="17">
        <f t="array" ref="K91">ROUND(J91*$K$7,0)</f>
        <v>0</v>
      </c>
      <c r="L91" s="43">
        <f t="array" ref="L91">ROUND(J91+K91,0)</f>
        <v>0</v>
      </c>
      <c r="M91" s="44">
        <f t="array" ref="M91">J91</f>
        <v>0</v>
      </c>
      <c r="N91" s="17">
        <f t="array" ref="N91">ROUND(M91*$N$7,0)</f>
        <v>0</v>
      </c>
      <c r="O91" s="43">
        <f t="array" ref="O91">ROUND(M91+N91,0)</f>
        <v>0</v>
      </c>
      <c r="P91" s="45">
        <f t="array" ref="P91">ROUND(J91-M91,0)</f>
        <v>0</v>
      </c>
      <c r="Q91" s="46">
        <f t="array" ref="Q91">ROUND(K91-N91,0)</f>
        <v>0</v>
      </c>
      <c r="R91" s="43">
        <f t="array" ref="R91">ROUND(P91+Q91,0)</f>
        <v>0</v>
      </c>
      <c r="S91" s="18">
        <f t="shared" ref="S91" si="180">IF($H88="Before-2004",Q91,0)</f>
        <v>0</v>
      </c>
      <c r="T91" s="19">
        <f t="array" ref="T91">R91-S91</f>
        <v>0</v>
      </c>
      <c r="U91" s="18">
        <f t="array" ref="U91">ROUND(S91+T91,0)</f>
        <v>0</v>
      </c>
      <c r="V91" s="47">
        <f t="array" ref="V91">ROUND(R91-U91,0)</f>
        <v>0</v>
      </c>
      <c r="W91" s="20"/>
      <c r="X91" s="21"/>
      <c r="Y91" s="181"/>
    </row>
    <row r="92" spans="1:25" s="4" customFormat="1" ht="20.25" customHeight="1">
      <c r="A92" s="5" t="str">
        <f>IF(J92&gt;=1,"y","n")</f>
        <v>n</v>
      </c>
      <c r="B92" s="177"/>
      <c r="C92" s="217">
        <v>22</v>
      </c>
      <c r="D92" s="219"/>
      <c r="E92" s="220"/>
      <c r="F92" s="221"/>
      <c r="G92" s="217"/>
      <c r="H92" s="225"/>
      <c r="I92" s="32" t="str">
        <f t="shared" ref="I92:I123" si="181">IF(A92="n","","Jul-2024")</f>
        <v/>
      </c>
      <c r="J92" s="33"/>
      <c r="K92" s="6">
        <f t="array" ref="K92">ROUND(J92*$K$7,0)</f>
        <v>0</v>
      </c>
      <c r="L92" s="34">
        <f t="array" ref="L92">ROUND(J92+K92,0)</f>
        <v>0</v>
      </c>
      <c r="M92" s="35">
        <f t="array" ref="M92">J92</f>
        <v>0</v>
      </c>
      <c r="N92" s="6">
        <f t="array" ref="N92">ROUND(M92*$N$7,0)</f>
        <v>0</v>
      </c>
      <c r="O92" s="34">
        <f t="array" ref="O92">ROUND(M92+N92,0)</f>
        <v>0</v>
      </c>
      <c r="P92" s="36">
        <f t="array" ref="P92">ROUND(J92-M92,0)</f>
        <v>0</v>
      </c>
      <c r="Q92" s="6">
        <f t="array" ref="Q92">ROUND(K92-N92,0)</f>
        <v>0</v>
      </c>
      <c r="R92" s="34">
        <f t="array" ref="R92">ROUND(P92+Q92,0)</f>
        <v>0</v>
      </c>
      <c r="S92" s="7">
        <f t="shared" ref="S92" si="182">IF($H92="Before-2004",Q92,0)</f>
        <v>0</v>
      </c>
      <c r="T92" s="8">
        <f t="array" ref="T92">R92-S92</f>
        <v>0</v>
      </c>
      <c r="U92" s="8">
        <f t="array" ref="U92">ROUND(S92+T92,0)</f>
        <v>0</v>
      </c>
      <c r="V92" s="8">
        <f t="array" ref="V92">ROUND(R92-U92,0)</f>
        <v>0</v>
      </c>
      <c r="W92" s="9"/>
      <c r="X92" s="10"/>
      <c r="Y92" s="181"/>
    </row>
    <row r="93" spans="1:25" s="4" customFormat="1" ht="20.25" customHeight="1">
      <c r="A93" s="5" t="str">
        <f t="shared" ref="A93:A95" si="183">IF(J93&gt;=1,"y","n")</f>
        <v>n</v>
      </c>
      <c r="B93" s="177"/>
      <c r="C93" s="218"/>
      <c r="D93" s="222"/>
      <c r="E93" s="223"/>
      <c r="F93" s="224"/>
      <c r="G93" s="218"/>
      <c r="H93" s="226"/>
      <c r="I93" s="37" t="str">
        <f t="shared" ref="I93:I124" si="184">IF(A93="n","","Aug-2024")</f>
        <v/>
      </c>
      <c r="J93" s="38">
        <f>$J92</f>
        <v>0</v>
      </c>
      <c r="K93" s="12">
        <f t="array" ref="K93">ROUND(J93*$K$7,0)</f>
        <v>0</v>
      </c>
      <c r="L93" s="39">
        <f t="array" ref="L93">ROUND(J93+K93,0)</f>
        <v>0</v>
      </c>
      <c r="M93" s="38">
        <f t="array" ref="M93">J93</f>
        <v>0</v>
      </c>
      <c r="N93" s="12">
        <f t="array" ref="N93">ROUND(M93*$N$7,0)</f>
        <v>0</v>
      </c>
      <c r="O93" s="39">
        <f t="array" ref="O93">ROUND(M93+N93,0)</f>
        <v>0</v>
      </c>
      <c r="P93" s="40">
        <f t="array" ref="P93">ROUND(J93-M93,0)</f>
        <v>0</v>
      </c>
      <c r="Q93" s="12">
        <f t="array" ref="Q93">ROUND(K93-N93,0)</f>
        <v>0</v>
      </c>
      <c r="R93" s="39">
        <f t="array" ref="R93">ROUND(P93+Q93,0)</f>
        <v>0</v>
      </c>
      <c r="S93" s="13">
        <f t="shared" ref="S93" si="185">IF($H92="Before-2004",Q93,0)</f>
        <v>0</v>
      </c>
      <c r="T93" s="14">
        <f t="array" ref="T93">R93-S93</f>
        <v>0</v>
      </c>
      <c r="U93" s="13">
        <f t="array" ref="U93">ROUND(S93+T93,0)</f>
        <v>0</v>
      </c>
      <c r="V93" s="14">
        <f t="array" ref="V93">ROUND(R93-U93,0)</f>
        <v>0</v>
      </c>
      <c r="W93" s="15"/>
      <c r="X93" s="16"/>
      <c r="Y93" s="181"/>
    </row>
    <row r="94" spans="1:25" s="4" customFormat="1" ht="20.25" customHeight="1">
      <c r="A94" s="5" t="str">
        <f t="shared" si="183"/>
        <v>n</v>
      </c>
      <c r="B94" s="177"/>
      <c r="C94" s="218"/>
      <c r="D94" s="222"/>
      <c r="E94" s="223"/>
      <c r="F94" s="224"/>
      <c r="G94" s="218"/>
      <c r="H94" s="226"/>
      <c r="I94" s="41" t="str">
        <f t="shared" ref="I94:I125" si="186">IF(A94="n","","Sep-2024")</f>
        <v/>
      </c>
      <c r="J94" s="38">
        <f>$J92</f>
        <v>0</v>
      </c>
      <c r="K94" s="12">
        <f t="array" ref="K94">ROUND(J94*$K$7,0)</f>
        <v>0</v>
      </c>
      <c r="L94" s="39">
        <f t="array" ref="L94">ROUND(J94+K94,0)</f>
        <v>0</v>
      </c>
      <c r="M94" s="38">
        <f t="array" ref="M94">J94</f>
        <v>0</v>
      </c>
      <c r="N94" s="12">
        <f t="array" ref="N94">ROUND(M94*$N$7,0)</f>
        <v>0</v>
      </c>
      <c r="O94" s="39">
        <f t="array" ref="O94">ROUND(M94+N94,0)</f>
        <v>0</v>
      </c>
      <c r="P94" s="40">
        <f t="array" ref="P94">ROUND(J94-M94,0)</f>
        <v>0</v>
      </c>
      <c r="Q94" s="12">
        <f t="array" ref="Q94">ROUND(K94-N94,0)</f>
        <v>0</v>
      </c>
      <c r="R94" s="39">
        <f t="array" ref="R94">ROUND(P94+Q94,0)</f>
        <v>0</v>
      </c>
      <c r="S94" s="13">
        <f t="shared" ref="S94" si="187">IF($H92="Before-2004",Q94,0)</f>
        <v>0</v>
      </c>
      <c r="T94" s="14">
        <f t="array" ref="T94">R94-S94</f>
        <v>0</v>
      </c>
      <c r="U94" s="13">
        <f t="array" ref="U94">ROUND(S94+T94,0)</f>
        <v>0</v>
      </c>
      <c r="V94" s="14">
        <f t="array" ref="V94">ROUND(R94-U94,0)</f>
        <v>0</v>
      </c>
      <c r="W94" s="15"/>
      <c r="X94" s="16"/>
      <c r="Y94" s="181"/>
    </row>
    <row r="95" spans="1:25" s="4" customFormat="1" ht="20.25" customHeight="1" thickBot="1">
      <c r="A95" s="5" t="str">
        <f t="shared" si="183"/>
        <v>n</v>
      </c>
      <c r="B95" s="177"/>
      <c r="C95" s="218"/>
      <c r="D95" s="222"/>
      <c r="E95" s="223"/>
      <c r="F95" s="224"/>
      <c r="G95" s="218"/>
      <c r="H95" s="226"/>
      <c r="I95" s="41" t="str">
        <f t="shared" ref="I95:I126" si="188">IF(A95="n","","Oct-2024")</f>
        <v/>
      </c>
      <c r="J95" s="42">
        <f>$J92</f>
        <v>0</v>
      </c>
      <c r="K95" s="17">
        <f t="array" ref="K95">ROUND(J95*$K$7,0)</f>
        <v>0</v>
      </c>
      <c r="L95" s="43">
        <f t="array" ref="L95">ROUND(J95+K95,0)</f>
        <v>0</v>
      </c>
      <c r="M95" s="44">
        <f t="array" ref="M95">J95</f>
        <v>0</v>
      </c>
      <c r="N95" s="17">
        <f t="array" ref="N95">ROUND(M95*$N$7,0)</f>
        <v>0</v>
      </c>
      <c r="O95" s="43">
        <f t="array" ref="O95">ROUND(M95+N95,0)</f>
        <v>0</v>
      </c>
      <c r="P95" s="45">
        <f t="array" ref="P95">ROUND(J95-M95,0)</f>
        <v>0</v>
      </c>
      <c r="Q95" s="46">
        <f t="array" ref="Q95">ROUND(K95-N95,0)</f>
        <v>0</v>
      </c>
      <c r="R95" s="43">
        <f t="array" ref="R95">ROUND(P95+Q95,0)</f>
        <v>0</v>
      </c>
      <c r="S95" s="18">
        <f t="shared" ref="S95" si="189">IF($H92="Before-2004",Q95,0)</f>
        <v>0</v>
      </c>
      <c r="T95" s="19">
        <f t="array" ref="T95">R95-S95</f>
        <v>0</v>
      </c>
      <c r="U95" s="18">
        <f t="array" ref="U95">ROUND(S95+T95,0)</f>
        <v>0</v>
      </c>
      <c r="V95" s="47">
        <f t="array" ref="V95">ROUND(R95-U95,0)</f>
        <v>0</v>
      </c>
      <c r="W95" s="20"/>
      <c r="X95" s="21"/>
      <c r="Y95" s="181"/>
    </row>
    <row r="96" spans="1:25" s="4" customFormat="1" ht="20.25" customHeight="1">
      <c r="A96" s="5" t="str">
        <f>IF(J96&gt;=1,"y","n")</f>
        <v>n</v>
      </c>
      <c r="B96" s="177"/>
      <c r="C96" s="217">
        <v>23</v>
      </c>
      <c r="D96" s="219"/>
      <c r="E96" s="220"/>
      <c r="F96" s="221"/>
      <c r="G96" s="217"/>
      <c r="H96" s="225"/>
      <c r="I96" s="32" t="str">
        <f t="shared" ref="I96:I127" si="190">IF(A96="n","","Jul-2024")</f>
        <v/>
      </c>
      <c r="J96" s="33"/>
      <c r="K96" s="6">
        <f t="array" ref="K96">ROUND(J96*$K$7,0)</f>
        <v>0</v>
      </c>
      <c r="L96" s="34">
        <f t="array" ref="L96">ROUND(J96+K96,0)</f>
        <v>0</v>
      </c>
      <c r="M96" s="35">
        <f t="array" ref="M96">J96</f>
        <v>0</v>
      </c>
      <c r="N96" s="6">
        <f t="array" ref="N96">ROUND(M96*$N$7,0)</f>
        <v>0</v>
      </c>
      <c r="O96" s="34">
        <f t="array" ref="O96">ROUND(M96+N96,0)</f>
        <v>0</v>
      </c>
      <c r="P96" s="36">
        <f t="array" ref="P96">ROUND(J96-M96,0)</f>
        <v>0</v>
      </c>
      <c r="Q96" s="6">
        <f t="array" ref="Q96">ROUND(K96-N96,0)</f>
        <v>0</v>
      </c>
      <c r="R96" s="34">
        <f t="array" ref="R96">ROUND(P96+Q96,0)</f>
        <v>0</v>
      </c>
      <c r="S96" s="7">
        <f t="shared" ref="S96" si="191">IF($H96="Before-2004",Q96,0)</f>
        <v>0</v>
      </c>
      <c r="T96" s="8">
        <f t="array" ref="T96">R96-S96</f>
        <v>0</v>
      </c>
      <c r="U96" s="8">
        <f t="array" ref="U96">ROUND(S96+T96,0)</f>
        <v>0</v>
      </c>
      <c r="V96" s="8">
        <f t="array" ref="V96">ROUND(R96-U96,0)</f>
        <v>0</v>
      </c>
      <c r="W96" s="9"/>
      <c r="X96" s="10"/>
      <c r="Y96" s="181"/>
    </row>
    <row r="97" spans="1:25" s="4" customFormat="1" ht="20.25" customHeight="1">
      <c r="A97" s="5" t="str">
        <f t="shared" ref="A97:A99" si="192">IF(J97&gt;=1,"y","n")</f>
        <v>n</v>
      </c>
      <c r="B97" s="177"/>
      <c r="C97" s="218"/>
      <c r="D97" s="222"/>
      <c r="E97" s="223"/>
      <c r="F97" s="224"/>
      <c r="G97" s="218"/>
      <c r="H97" s="226"/>
      <c r="I97" s="37" t="str">
        <f t="shared" ref="I97:I128" si="193">IF(A97="n","","Aug-2024")</f>
        <v/>
      </c>
      <c r="J97" s="38">
        <f>$J96</f>
        <v>0</v>
      </c>
      <c r="K97" s="12">
        <f t="array" ref="K97">ROUND(J97*$K$7,0)</f>
        <v>0</v>
      </c>
      <c r="L97" s="39">
        <f t="array" ref="L97">ROUND(J97+K97,0)</f>
        <v>0</v>
      </c>
      <c r="M97" s="38">
        <f t="array" ref="M97">J97</f>
        <v>0</v>
      </c>
      <c r="N97" s="12">
        <f t="array" ref="N97">ROUND(M97*$N$7,0)</f>
        <v>0</v>
      </c>
      <c r="O97" s="39">
        <f t="array" ref="O97">ROUND(M97+N97,0)</f>
        <v>0</v>
      </c>
      <c r="P97" s="40">
        <f t="array" ref="P97">ROUND(J97-M97,0)</f>
        <v>0</v>
      </c>
      <c r="Q97" s="12">
        <f t="array" ref="Q97">ROUND(K97-N97,0)</f>
        <v>0</v>
      </c>
      <c r="R97" s="39">
        <f t="array" ref="R97">ROUND(P97+Q97,0)</f>
        <v>0</v>
      </c>
      <c r="S97" s="13">
        <f t="shared" ref="S97" si="194">IF($H96="Before-2004",Q97,0)</f>
        <v>0</v>
      </c>
      <c r="T97" s="14">
        <f t="array" ref="T97">R97-S97</f>
        <v>0</v>
      </c>
      <c r="U97" s="13">
        <f t="array" ref="U97">ROUND(S97+T97,0)</f>
        <v>0</v>
      </c>
      <c r="V97" s="14">
        <f t="array" ref="V97">ROUND(R97-U97,0)</f>
        <v>0</v>
      </c>
      <c r="W97" s="15"/>
      <c r="X97" s="16"/>
      <c r="Y97" s="181"/>
    </row>
    <row r="98" spans="1:25" s="4" customFormat="1" ht="20.25" customHeight="1">
      <c r="A98" s="5" t="str">
        <f t="shared" si="192"/>
        <v>n</v>
      </c>
      <c r="B98" s="177"/>
      <c r="C98" s="218"/>
      <c r="D98" s="222"/>
      <c r="E98" s="223"/>
      <c r="F98" s="224"/>
      <c r="G98" s="218"/>
      <c r="H98" s="226"/>
      <c r="I98" s="41" t="str">
        <f t="shared" ref="I98:I129" si="195">IF(A98="n","","Sep-2024")</f>
        <v/>
      </c>
      <c r="J98" s="38">
        <f>$J96</f>
        <v>0</v>
      </c>
      <c r="K98" s="12">
        <f t="array" ref="K98">ROUND(J98*$K$7,0)</f>
        <v>0</v>
      </c>
      <c r="L98" s="39">
        <f t="array" ref="L98">ROUND(J98+K98,0)</f>
        <v>0</v>
      </c>
      <c r="M98" s="38">
        <f t="array" ref="M98">J98</f>
        <v>0</v>
      </c>
      <c r="N98" s="12">
        <f t="array" ref="N98">ROUND(M98*$N$7,0)</f>
        <v>0</v>
      </c>
      <c r="O98" s="39">
        <f t="array" ref="O98">ROUND(M98+N98,0)</f>
        <v>0</v>
      </c>
      <c r="P98" s="40">
        <f t="array" ref="P98">ROUND(J98-M98,0)</f>
        <v>0</v>
      </c>
      <c r="Q98" s="12">
        <f t="array" ref="Q98">ROUND(K98-N98,0)</f>
        <v>0</v>
      </c>
      <c r="R98" s="39">
        <f t="array" ref="R98">ROUND(P98+Q98,0)</f>
        <v>0</v>
      </c>
      <c r="S98" s="13">
        <f t="shared" ref="S98" si="196">IF($H96="Before-2004",Q98,0)</f>
        <v>0</v>
      </c>
      <c r="T98" s="14">
        <f t="array" ref="T98">R98-S98</f>
        <v>0</v>
      </c>
      <c r="U98" s="13">
        <f t="array" ref="U98">ROUND(S98+T98,0)</f>
        <v>0</v>
      </c>
      <c r="V98" s="14">
        <f t="array" ref="V98">ROUND(R98-U98,0)</f>
        <v>0</v>
      </c>
      <c r="W98" s="15"/>
      <c r="X98" s="16"/>
      <c r="Y98" s="181"/>
    </row>
    <row r="99" spans="1:25" s="4" customFormat="1" ht="20.25" customHeight="1" thickBot="1">
      <c r="A99" s="5" t="str">
        <f t="shared" si="192"/>
        <v>n</v>
      </c>
      <c r="B99" s="177"/>
      <c r="C99" s="218"/>
      <c r="D99" s="222"/>
      <c r="E99" s="223"/>
      <c r="F99" s="224"/>
      <c r="G99" s="218"/>
      <c r="H99" s="226"/>
      <c r="I99" s="41" t="str">
        <f t="shared" ref="I99:I130" si="197">IF(A99="n","","Oct-2024")</f>
        <v/>
      </c>
      <c r="J99" s="42">
        <f>$J96</f>
        <v>0</v>
      </c>
      <c r="K99" s="17">
        <f t="array" ref="K99">ROUND(J99*$K$7,0)</f>
        <v>0</v>
      </c>
      <c r="L99" s="43">
        <f t="array" ref="L99">ROUND(J99+K99,0)</f>
        <v>0</v>
      </c>
      <c r="M99" s="44">
        <f t="array" ref="M99">J99</f>
        <v>0</v>
      </c>
      <c r="N99" s="17">
        <f t="array" ref="N99">ROUND(M99*$N$7,0)</f>
        <v>0</v>
      </c>
      <c r="O99" s="43">
        <f t="array" ref="O99">ROUND(M99+N99,0)</f>
        <v>0</v>
      </c>
      <c r="P99" s="45">
        <f t="array" ref="P99">ROUND(J99-M99,0)</f>
        <v>0</v>
      </c>
      <c r="Q99" s="46">
        <f t="array" ref="Q99">ROUND(K99-N99,0)</f>
        <v>0</v>
      </c>
      <c r="R99" s="43">
        <f t="array" ref="R99">ROUND(P99+Q99,0)</f>
        <v>0</v>
      </c>
      <c r="S99" s="18">
        <f t="shared" ref="S99" si="198">IF($H96="Before-2004",Q99,0)</f>
        <v>0</v>
      </c>
      <c r="T99" s="19">
        <f t="array" ref="T99">R99-S99</f>
        <v>0</v>
      </c>
      <c r="U99" s="18">
        <f t="array" ref="U99">ROUND(S99+T99,0)</f>
        <v>0</v>
      </c>
      <c r="V99" s="47">
        <f t="array" ref="V99">ROUND(R99-U99,0)</f>
        <v>0</v>
      </c>
      <c r="W99" s="20"/>
      <c r="X99" s="21"/>
      <c r="Y99" s="181"/>
    </row>
    <row r="100" spans="1:25" s="4" customFormat="1" ht="20.25" customHeight="1">
      <c r="A100" s="5" t="str">
        <f>IF(J100&gt;=1,"y","n")</f>
        <v>n</v>
      </c>
      <c r="B100" s="177"/>
      <c r="C100" s="217">
        <v>24</v>
      </c>
      <c r="D100" s="219"/>
      <c r="E100" s="220"/>
      <c r="F100" s="221"/>
      <c r="G100" s="217"/>
      <c r="H100" s="225"/>
      <c r="I100" s="32" t="str">
        <f t="shared" ref="I100:I131" si="199">IF(A100="n","","Jul-2024")</f>
        <v/>
      </c>
      <c r="J100" s="33"/>
      <c r="K100" s="6">
        <f t="array" ref="K100">ROUND(J100*$K$7,0)</f>
        <v>0</v>
      </c>
      <c r="L100" s="34">
        <f t="array" ref="L100">ROUND(J100+K100,0)</f>
        <v>0</v>
      </c>
      <c r="M100" s="35">
        <f t="array" ref="M100">J100</f>
        <v>0</v>
      </c>
      <c r="N100" s="6">
        <f t="array" ref="N100">ROUND(M100*$N$7,0)</f>
        <v>0</v>
      </c>
      <c r="O100" s="34">
        <f t="array" ref="O100">ROUND(M100+N100,0)</f>
        <v>0</v>
      </c>
      <c r="P100" s="36">
        <f t="array" ref="P100">ROUND(J100-M100,0)</f>
        <v>0</v>
      </c>
      <c r="Q100" s="6">
        <f t="array" ref="Q100">ROUND(K100-N100,0)</f>
        <v>0</v>
      </c>
      <c r="R100" s="34">
        <f t="array" ref="R100">ROUND(P100+Q100,0)</f>
        <v>0</v>
      </c>
      <c r="S100" s="7">
        <f t="shared" ref="S100" si="200">IF($H100="Before-2004",Q100,0)</f>
        <v>0</v>
      </c>
      <c r="T100" s="8">
        <f t="array" ref="T100">R100-S100</f>
        <v>0</v>
      </c>
      <c r="U100" s="8">
        <f t="array" ref="U100">ROUND(S100+T100,0)</f>
        <v>0</v>
      </c>
      <c r="V100" s="8">
        <f t="array" ref="V100">ROUND(R100-U100,0)</f>
        <v>0</v>
      </c>
      <c r="W100" s="9"/>
      <c r="X100" s="10"/>
      <c r="Y100" s="181"/>
    </row>
    <row r="101" spans="1:25" s="4" customFormat="1" ht="20.25" customHeight="1">
      <c r="A101" s="5" t="str">
        <f t="shared" ref="A101:A103" si="201">IF(J101&gt;=1,"y","n")</f>
        <v>n</v>
      </c>
      <c r="B101" s="177"/>
      <c r="C101" s="218"/>
      <c r="D101" s="222"/>
      <c r="E101" s="223"/>
      <c r="F101" s="224"/>
      <c r="G101" s="218"/>
      <c r="H101" s="226"/>
      <c r="I101" s="37" t="str">
        <f t="shared" ref="I101:I132" si="202">IF(A101="n","","Aug-2024")</f>
        <v/>
      </c>
      <c r="J101" s="38">
        <f>$J100</f>
        <v>0</v>
      </c>
      <c r="K101" s="12">
        <f t="array" ref="K101">ROUND(J101*$K$7,0)</f>
        <v>0</v>
      </c>
      <c r="L101" s="39">
        <f t="array" ref="L101">ROUND(J101+K101,0)</f>
        <v>0</v>
      </c>
      <c r="M101" s="38">
        <f t="array" ref="M101">J101</f>
        <v>0</v>
      </c>
      <c r="N101" s="12">
        <f t="array" ref="N101">ROUND(M101*$N$7,0)</f>
        <v>0</v>
      </c>
      <c r="O101" s="39">
        <f t="array" ref="O101">ROUND(M101+N101,0)</f>
        <v>0</v>
      </c>
      <c r="P101" s="40">
        <f t="array" ref="P101">ROUND(J101-M101,0)</f>
        <v>0</v>
      </c>
      <c r="Q101" s="12">
        <f t="array" ref="Q101">ROUND(K101-N101,0)</f>
        <v>0</v>
      </c>
      <c r="R101" s="39">
        <f t="array" ref="R101">ROUND(P101+Q101,0)</f>
        <v>0</v>
      </c>
      <c r="S101" s="13">
        <f t="shared" ref="S101" si="203">IF($H100="Before-2004",Q101,0)</f>
        <v>0</v>
      </c>
      <c r="T101" s="14">
        <f t="array" ref="T101">R101-S101</f>
        <v>0</v>
      </c>
      <c r="U101" s="13">
        <f t="array" ref="U101">ROUND(S101+T101,0)</f>
        <v>0</v>
      </c>
      <c r="V101" s="14">
        <f t="array" ref="V101">ROUND(R101-U101,0)</f>
        <v>0</v>
      </c>
      <c r="W101" s="15"/>
      <c r="X101" s="16"/>
      <c r="Y101" s="181"/>
    </row>
    <row r="102" spans="1:25" s="4" customFormat="1" ht="20.25" customHeight="1">
      <c r="A102" s="5" t="str">
        <f t="shared" si="201"/>
        <v>n</v>
      </c>
      <c r="B102" s="177"/>
      <c r="C102" s="218"/>
      <c r="D102" s="222"/>
      <c r="E102" s="223"/>
      <c r="F102" s="224"/>
      <c r="G102" s="218"/>
      <c r="H102" s="226"/>
      <c r="I102" s="41" t="str">
        <f t="shared" ref="I102:I133" si="204">IF(A102="n","","Sep-2024")</f>
        <v/>
      </c>
      <c r="J102" s="38">
        <f>$J100</f>
        <v>0</v>
      </c>
      <c r="K102" s="12">
        <f t="array" ref="K102">ROUND(J102*$K$7,0)</f>
        <v>0</v>
      </c>
      <c r="L102" s="39">
        <f t="array" ref="L102">ROUND(J102+K102,0)</f>
        <v>0</v>
      </c>
      <c r="M102" s="38">
        <f t="array" ref="M102">J102</f>
        <v>0</v>
      </c>
      <c r="N102" s="12">
        <f t="array" ref="N102">ROUND(M102*$N$7,0)</f>
        <v>0</v>
      </c>
      <c r="O102" s="39">
        <f t="array" ref="O102">ROUND(M102+N102,0)</f>
        <v>0</v>
      </c>
      <c r="P102" s="40">
        <f t="array" ref="P102">ROUND(J102-M102,0)</f>
        <v>0</v>
      </c>
      <c r="Q102" s="12">
        <f t="array" ref="Q102">ROUND(K102-N102,0)</f>
        <v>0</v>
      </c>
      <c r="R102" s="39">
        <f t="array" ref="R102">ROUND(P102+Q102,0)</f>
        <v>0</v>
      </c>
      <c r="S102" s="13">
        <f t="shared" ref="S102" si="205">IF($H100="Before-2004",Q102,0)</f>
        <v>0</v>
      </c>
      <c r="T102" s="14">
        <f t="array" ref="T102">R102-S102</f>
        <v>0</v>
      </c>
      <c r="U102" s="13">
        <f t="array" ref="U102">ROUND(S102+T102,0)</f>
        <v>0</v>
      </c>
      <c r="V102" s="14">
        <f t="array" ref="V102">ROUND(R102-U102,0)</f>
        <v>0</v>
      </c>
      <c r="W102" s="15"/>
      <c r="X102" s="16"/>
      <c r="Y102" s="181"/>
    </row>
    <row r="103" spans="1:25" s="4" customFormat="1" ht="20.25" customHeight="1" thickBot="1">
      <c r="A103" s="5" t="str">
        <f t="shared" si="201"/>
        <v>n</v>
      </c>
      <c r="B103" s="177"/>
      <c r="C103" s="218"/>
      <c r="D103" s="222"/>
      <c r="E103" s="223"/>
      <c r="F103" s="224"/>
      <c r="G103" s="218"/>
      <c r="H103" s="226"/>
      <c r="I103" s="41" t="str">
        <f t="shared" ref="I103:I134" si="206">IF(A103="n","","Oct-2024")</f>
        <v/>
      </c>
      <c r="J103" s="42">
        <f>$J100</f>
        <v>0</v>
      </c>
      <c r="K103" s="17">
        <f t="array" ref="K103">ROUND(J103*$K$7,0)</f>
        <v>0</v>
      </c>
      <c r="L103" s="43">
        <f t="array" ref="L103">ROUND(J103+K103,0)</f>
        <v>0</v>
      </c>
      <c r="M103" s="44">
        <f t="array" ref="M103">J103</f>
        <v>0</v>
      </c>
      <c r="N103" s="17">
        <f t="array" ref="N103">ROUND(M103*$N$7,0)</f>
        <v>0</v>
      </c>
      <c r="O103" s="43">
        <f t="array" ref="O103">ROUND(M103+N103,0)</f>
        <v>0</v>
      </c>
      <c r="P103" s="45">
        <f t="array" ref="P103">ROUND(J103-M103,0)</f>
        <v>0</v>
      </c>
      <c r="Q103" s="46">
        <f t="array" ref="Q103">ROUND(K103-N103,0)</f>
        <v>0</v>
      </c>
      <c r="R103" s="43">
        <f t="array" ref="R103">ROUND(P103+Q103,0)</f>
        <v>0</v>
      </c>
      <c r="S103" s="18">
        <f t="shared" ref="S103" si="207">IF($H100="Before-2004",Q103,0)</f>
        <v>0</v>
      </c>
      <c r="T103" s="19">
        <f t="array" ref="T103">R103-S103</f>
        <v>0</v>
      </c>
      <c r="U103" s="18">
        <f t="array" ref="U103">ROUND(S103+T103,0)</f>
        <v>0</v>
      </c>
      <c r="V103" s="47">
        <f t="array" ref="V103">ROUND(R103-U103,0)</f>
        <v>0</v>
      </c>
      <c r="W103" s="20"/>
      <c r="X103" s="21"/>
      <c r="Y103" s="181"/>
    </row>
    <row r="104" spans="1:25" s="4" customFormat="1" ht="20.25" customHeight="1">
      <c r="A104" s="5" t="str">
        <f>IF(J104&gt;=1,"y","n")</f>
        <v>n</v>
      </c>
      <c r="B104" s="177"/>
      <c r="C104" s="217">
        <v>25</v>
      </c>
      <c r="D104" s="219"/>
      <c r="E104" s="220"/>
      <c r="F104" s="221"/>
      <c r="G104" s="217"/>
      <c r="H104" s="225"/>
      <c r="I104" s="32" t="str">
        <f t="shared" ref="I104:I135" si="208">IF(A104="n","","Jul-2024")</f>
        <v/>
      </c>
      <c r="J104" s="33"/>
      <c r="K104" s="6">
        <f t="array" ref="K104">ROUND(J104*$K$7,0)</f>
        <v>0</v>
      </c>
      <c r="L104" s="34">
        <f t="array" ref="L104">ROUND(J104+K104,0)</f>
        <v>0</v>
      </c>
      <c r="M104" s="35">
        <f t="array" ref="M104">J104</f>
        <v>0</v>
      </c>
      <c r="N104" s="6">
        <f t="array" ref="N104">ROUND(M104*$N$7,0)</f>
        <v>0</v>
      </c>
      <c r="O104" s="34">
        <f t="array" ref="O104">ROUND(M104+N104,0)</f>
        <v>0</v>
      </c>
      <c r="P104" s="36">
        <f t="array" ref="P104">ROUND(J104-M104,0)</f>
        <v>0</v>
      </c>
      <c r="Q104" s="6">
        <f t="array" ref="Q104">ROUND(K104-N104,0)</f>
        <v>0</v>
      </c>
      <c r="R104" s="34">
        <f t="array" ref="R104">ROUND(P104+Q104,0)</f>
        <v>0</v>
      </c>
      <c r="S104" s="7">
        <f t="shared" ref="S104" si="209">IF($H104="Before-2004",Q104,0)</f>
        <v>0</v>
      </c>
      <c r="T104" s="8">
        <f t="array" ref="T104">R104-S104</f>
        <v>0</v>
      </c>
      <c r="U104" s="8">
        <f t="array" ref="U104">ROUND(S104+T104,0)</f>
        <v>0</v>
      </c>
      <c r="V104" s="8">
        <f t="array" ref="V104">ROUND(R104-U104,0)</f>
        <v>0</v>
      </c>
      <c r="W104" s="9"/>
      <c r="X104" s="10"/>
      <c r="Y104" s="181"/>
    </row>
    <row r="105" spans="1:25" s="4" customFormat="1" ht="20.25" customHeight="1">
      <c r="A105" s="5" t="str">
        <f t="shared" ref="A105:A107" si="210">IF(J105&gt;=1,"y","n")</f>
        <v>n</v>
      </c>
      <c r="B105" s="177"/>
      <c r="C105" s="218"/>
      <c r="D105" s="222"/>
      <c r="E105" s="223"/>
      <c r="F105" s="224"/>
      <c r="G105" s="218"/>
      <c r="H105" s="226"/>
      <c r="I105" s="37" t="str">
        <f t="shared" ref="I105:I136" si="211">IF(A105="n","","Aug-2024")</f>
        <v/>
      </c>
      <c r="J105" s="38">
        <f>$J104</f>
        <v>0</v>
      </c>
      <c r="K105" s="12">
        <f t="array" ref="K105">ROUND(J105*$K$7,0)</f>
        <v>0</v>
      </c>
      <c r="L105" s="39">
        <f t="array" ref="L105">ROUND(J105+K105,0)</f>
        <v>0</v>
      </c>
      <c r="M105" s="38">
        <f t="array" ref="M105">J105</f>
        <v>0</v>
      </c>
      <c r="N105" s="12">
        <f t="array" ref="N105">ROUND(M105*$N$7,0)</f>
        <v>0</v>
      </c>
      <c r="O105" s="39">
        <f t="array" ref="O105">ROUND(M105+N105,0)</f>
        <v>0</v>
      </c>
      <c r="P105" s="40">
        <f t="array" ref="P105">ROUND(J105-M105,0)</f>
        <v>0</v>
      </c>
      <c r="Q105" s="12">
        <f t="array" ref="Q105">ROUND(K105-N105,0)</f>
        <v>0</v>
      </c>
      <c r="R105" s="39">
        <f t="array" ref="R105">ROUND(P105+Q105,0)</f>
        <v>0</v>
      </c>
      <c r="S105" s="13">
        <f t="shared" ref="S105" si="212">IF($H104="Before-2004",Q105,0)</f>
        <v>0</v>
      </c>
      <c r="T105" s="14">
        <f t="array" ref="T105">R105-S105</f>
        <v>0</v>
      </c>
      <c r="U105" s="13">
        <f t="array" ref="U105">ROUND(S105+T105,0)</f>
        <v>0</v>
      </c>
      <c r="V105" s="14">
        <f t="array" ref="V105">ROUND(R105-U105,0)</f>
        <v>0</v>
      </c>
      <c r="W105" s="15"/>
      <c r="X105" s="16"/>
      <c r="Y105" s="181"/>
    </row>
    <row r="106" spans="1:25" s="4" customFormat="1" ht="20.25" customHeight="1">
      <c r="A106" s="5" t="str">
        <f t="shared" si="210"/>
        <v>n</v>
      </c>
      <c r="B106" s="177"/>
      <c r="C106" s="218"/>
      <c r="D106" s="222"/>
      <c r="E106" s="223"/>
      <c r="F106" s="224"/>
      <c r="G106" s="218"/>
      <c r="H106" s="226"/>
      <c r="I106" s="41" t="str">
        <f t="shared" ref="I106:I137" si="213">IF(A106="n","","Sep-2024")</f>
        <v/>
      </c>
      <c r="J106" s="38">
        <f>$J104</f>
        <v>0</v>
      </c>
      <c r="K106" s="12">
        <f t="array" ref="K106">ROUND(J106*$K$7,0)</f>
        <v>0</v>
      </c>
      <c r="L106" s="39">
        <f t="array" ref="L106">ROUND(J106+K106,0)</f>
        <v>0</v>
      </c>
      <c r="M106" s="38">
        <f t="array" ref="M106">J106</f>
        <v>0</v>
      </c>
      <c r="N106" s="12">
        <f t="array" ref="N106">ROUND(M106*$N$7,0)</f>
        <v>0</v>
      </c>
      <c r="O106" s="39">
        <f t="array" ref="O106">ROUND(M106+N106,0)</f>
        <v>0</v>
      </c>
      <c r="P106" s="40">
        <f t="array" ref="P106">ROUND(J106-M106,0)</f>
        <v>0</v>
      </c>
      <c r="Q106" s="12">
        <f t="array" ref="Q106">ROUND(K106-N106,0)</f>
        <v>0</v>
      </c>
      <c r="R106" s="39">
        <f t="array" ref="R106">ROUND(P106+Q106,0)</f>
        <v>0</v>
      </c>
      <c r="S106" s="13">
        <f t="shared" ref="S106" si="214">IF($H104="Before-2004",Q106,0)</f>
        <v>0</v>
      </c>
      <c r="T106" s="14">
        <f t="array" ref="T106">R106-S106</f>
        <v>0</v>
      </c>
      <c r="U106" s="13">
        <f t="array" ref="U106">ROUND(S106+T106,0)</f>
        <v>0</v>
      </c>
      <c r="V106" s="14">
        <f t="array" ref="V106">ROUND(R106-U106,0)</f>
        <v>0</v>
      </c>
      <c r="W106" s="15"/>
      <c r="X106" s="16"/>
      <c r="Y106" s="181"/>
    </row>
    <row r="107" spans="1:25" s="4" customFormat="1" ht="20.25" customHeight="1" thickBot="1">
      <c r="A107" s="5" t="str">
        <f t="shared" si="210"/>
        <v>n</v>
      </c>
      <c r="B107" s="177"/>
      <c r="C107" s="218"/>
      <c r="D107" s="222"/>
      <c r="E107" s="223"/>
      <c r="F107" s="224"/>
      <c r="G107" s="218"/>
      <c r="H107" s="226"/>
      <c r="I107" s="41" t="str">
        <f t="shared" ref="I107:I138" si="215">IF(A107="n","","Oct-2024")</f>
        <v/>
      </c>
      <c r="J107" s="42">
        <f>$J104</f>
        <v>0</v>
      </c>
      <c r="K107" s="17">
        <f t="array" ref="K107">ROUND(J107*$K$7,0)</f>
        <v>0</v>
      </c>
      <c r="L107" s="43">
        <f t="array" ref="L107">ROUND(J107+K107,0)</f>
        <v>0</v>
      </c>
      <c r="M107" s="44">
        <f t="array" ref="M107">J107</f>
        <v>0</v>
      </c>
      <c r="N107" s="17">
        <f t="array" ref="N107">ROUND(M107*$N$7,0)</f>
        <v>0</v>
      </c>
      <c r="O107" s="43">
        <f t="array" ref="O107">ROUND(M107+N107,0)</f>
        <v>0</v>
      </c>
      <c r="P107" s="45">
        <f t="array" ref="P107">ROUND(J107-M107,0)</f>
        <v>0</v>
      </c>
      <c r="Q107" s="46">
        <f t="array" ref="Q107">ROUND(K107-N107,0)</f>
        <v>0</v>
      </c>
      <c r="R107" s="43">
        <f t="array" ref="R107">ROUND(P107+Q107,0)</f>
        <v>0</v>
      </c>
      <c r="S107" s="18">
        <f t="shared" ref="S107" si="216">IF($H104="Before-2004",Q107,0)</f>
        <v>0</v>
      </c>
      <c r="T107" s="19">
        <f t="array" ref="T107">R107-S107</f>
        <v>0</v>
      </c>
      <c r="U107" s="18">
        <f t="array" ref="U107">ROUND(S107+T107,0)</f>
        <v>0</v>
      </c>
      <c r="V107" s="47">
        <f t="array" ref="V107">ROUND(R107-U107,0)</f>
        <v>0</v>
      </c>
      <c r="W107" s="20"/>
      <c r="X107" s="21"/>
      <c r="Y107" s="181"/>
    </row>
    <row r="108" spans="1:25" s="4" customFormat="1" ht="20.25" customHeight="1">
      <c r="A108" s="5" t="str">
        <f>IF(J108&gt;=1,"y","n")</f>
        <v>n</v>
      </c>
      <c r="B108" s="177"/>
      <c r="C108" s="217">
        <v>26</v>
      </c>
      <c r="D108" s="219"/>
      <c r="E108" s="220"/>
      <c r="F108" s="221"/>
      <c r="G108" s="217"/>
      <c r="H108" s="225"/>
      <c r="I108" s="32" t="str">
        <f t="shared" ref="I108:I139" si="217">IF(A108="n","","Jul-2024")</f>
        <v/>
      </c>
      <c r="J108" s="33"/>
      <c r="K108" s="6">
        <f t="array" ref="K108">ROUND(J108*$K$7,0)</f>
        <v>0</v>
      </c>
      <c r="L108" s="34">
        <f t="array" ref="L108">ROUND(J108+K108,0)</f>
        <v>0</v>
      </c>
      <c r="M108" s="35">
        <f t="array" ref="M108">J108</f>
        <v>0</v>
      </c>
      <c r="N108" s="6">
        <f t="array" ref="N108">ROUND(M108*$N$7,0)</f>
        <v>0</v>
      </c>
      <c r="O108" s="34">
        <f t="array" ref="O108">ROUND(M108+N108,0)</f>
        <v>0</v>
      </c>
      <c r="P108" s="36">
        <f t="array" ref="P108">ROUND(J108-M108,0)</f>
        <v>0</v>
      </c>
      <c r="Q108" s="6">
        <f t="array" ref="Q108">ROUND(K108-N108,0)</f>
        <v>0</v>
      </c>
      <c r="R108" s="34">
        <f t="array" ref="R108">ROUND(P108+Q108,0)</f>
        <v>0</v>
      </c>
      <c r="S108" s="7">
        <f t="shared" ref="S108" si="218">IF($H108="Before-2004",Q108,0)</f>
        <v>0</v>
      </c>
      <c r="T108" s="8">
        <f t="array" ref="T108">R108-S108</f>
        <v>0</v>
      </c>
      <c r="U108" s="8">
        <f t="array" ref="U108">ROUND(S108+T108,0)</f>
        <v>0</v>
      </c>
      <c r="V108" s="8">
        <f t="array" ref="V108">ROUND(R108-U108,0)</f>
        <v>0</v>
      </c>
      <c r="W108" s="9"/>
      <c r="X108" s="10"/>
      <c r="Y108" s="181"/>
    </row>
    <row r="109" spans="1:25" s="4" customFormat="1" ht="20.25" customHeight="1">
      <c r="A109" s="5" t="str">
        <f t="shared" ref="A109:A111" si="219">IF(J109&gt;=1,"y","n")</f>
        <v>n</v>
      </c>
      <c r="B109" s="177"/>
      <c r="C109" s="218"/>
      <c r="D109" s="222"/>
      <c r="E109" s="223"/>
      <c r="F109" s="224"/>
      <c r="G109" s="218"/>
      <c r="H109" s="226"/>
      <c r="I109" s="37" t="str">
        <f t="shared" ref="I109:I140" si="220">IF(A109="n","","Aug-2024")</f>
        <v/>
      </c>
      <c r="J109" s="38">
        <f>$J108</f>
        <v>0</v>
      </c>
      <c r="K109" s="12">
        <f t="array" ref="K109">ROUND(J109*$K$7,0)</f>
        <v>0</v>
      </c>
      <c r="L109" s="39">
        <f t="array" ref="L109">ROUND(J109+K109,0)</f>
        <v>0</v>
      </c>
      <c r="M109" s="38">
        <f t="array" ref="M109">J109</f>
        <v>0</v>
      </c>
      <c r="N109" s="12">
        <f t="array" ref="N109">ROUND(M109*$N$7,0)</f>
        <v>0</v>
      </c>
      <c r="O109" s="39">
        <f t="array" ref="O109">ROUND(M109+N109,0)</f>
        <v>0</v>
      </c>
      <c r="P109" s="40">
        <f t="array" ref="P109">ROUND(J109-M109,0)</f>
        <v>0</v>
      </c>
      <c r="Q109" s="12">
        <f t="array" ref="Q109">ROUND(K109-N109,0)</f>
        <v>0</v>
      </c>
      <c r="R109" s="39">
        <f t="array" ref="R109">ROUND(P109+Q109,0)</f>
        <v>0</v>
      </c>
      <c r="S109" s="13">
        <f t="shared" ref="S109" si="221">IF($H108="Before-2004",Q109,0)</f>
        <v>0</v>
      </c>
      <c r="T109" s="14">
        <f t="array" ref="T109">R109-S109</f>
        <v>0</v>
      </c>
      <c r="U109" s="13">
        <f t="array" ref="U109">ROUND(S109+T109,0)</f>
        <v>0</v>
      </c>
      <c r="V109" s="14">
        <f t="array" ref="V109">ROUND(R109-U109,0)</f>
        <v>0</v>
      </c>
      <c r="W109" s="15"/>
      <c r="X109" s="16"/>
      <c r="Y109" s="181"/>
    </row>
    <row r="110" spans="1:25" s="4" customFormat="1" ht="20.25" customHeight="1">
      <c r="A110" s="5" t="str">
        <f t="shared" si="219"/>
        <v>n</v>
      </c>
      <c r="B110" s="177"/>
      <c r="C110" s="218"/>
      <c r="D110" s="222"/>
      <c r="E110" s="223"/>
      <c r="F110" s="224"/>
      <c r="G110" s="218"/>
      <c r="H110" s="226"/>
      <c r="I110" s="41" t="str">
        <f t="shared" ref="I110:I141" si="222">IF(A110="n","","Sep-2024")</f>
        <v/>
      </c>
      <c r="J110" s="38">
        <f>$J108</f>
        <v>0</v>
      </c>
      <c r="K110" s="12">
        <f t="array" ref="K110">ROUND(J110*$K$7,0)</f>
        <v>0</v>
      </c>
      <c r="L110" s="39">
        <f t="array" ref="L110">ROUND(J110+K110,0)</f>
        <v>0</v>
      </c>
      <c r="M110" s="38">
        <f t="array" ref="M110">J110</f>
        <v>0</v>
      </c>
      <c r="N110" s="12">
        <f t="array" ref="N110">ROUND(M110*$N$7,0)</f>
        <v>0</v>
      </c>
      <c r="O110" s="39">
        <f t="array" ref="O110">ROUND(M110+N110,0)</f>
        <v>0</v>
      </c>
      <c r="P110" s="40">
        <f t="array" ref="P110">ROUND(J110-M110,0)</f>
        <v>0</v>
      </c>
      <c r="Q110" s="12">
        <f t="array" ref="Q110">ROUND(K110-N110,0)</f>
        <v>0</v>
      </c>
      <c r="R110" s="39">
        <f t="array" ref="R110">ROUND(P110+Q110,0)</f>
        <v>0</v>
      </c>
      <c r="S110" s="13">
        <f t="shared" ref="S110" si="223">IF($H108="Before-2004",Q110,0)</f>
        <v>0</v>
      </c>
      <c r="T110" s="14">
        <f t="array" ref="T110">R110-S110</f>
        <v>0</v>
      </c>
      <c r="U110" s="13">
        <f t="array" ref="U110">ROUND(S110+T110,0)</f>
        <v>0</v>
      </c>
      <c r="V110" s="14">
        <f t="array" ref="V110">ROUND(R110-U110,0)</f>
        <v>0</v>
      </c>
      <c r="W110" s="15"/>
      <c r="X110" s="16"/>
      <c r="Y110" s="181"/>
    </row>
    <row r="111" spans="1:25" s="4" customFormat="1" ht="20.25" customHeight="1" thickBot="1">
      <c r="A111" s="5" t="str">
        <f t="shared" si="219"/>
        <v>n</v>
      </c>
      <c r="B111" s="177"/>
      <c r="C111" s="218"/>
      <c r="D111" s="222"/>
      <c r="E111" s="223"/>
      <c r="F111" s="224"/>
      <c r="G111" s="218"/>
      <c r="H111" s="226"/>
      <c r="I111" s="41" t="str">
        <f t="shared" ref="I111:I142" si="224">IF(A111="n","","Oct-2024")</f>
        <v/>
      </c>
      <c r="J111" s="42">
        <f>$J108</f>
        <v>0</v>
      </c>
      <c r="K111" s="17">
        <f t="array" ref="K111">ROUND(J111*$K$7,0)</f>
        <v>0</v>
      </c>
      <c r="L111" s="43">
        <f t="array" ref="L111">ROUND(J111+K111,0)</f>
        <v>0</v>
      </c>
      <c r="M111" s="44">
        <f t="array" ref="M111">J111</f>
        <v>0</v>
      </c>
      <c r="N111" s="17">
        <f t="array" ref="N111">ROUND(M111*$N$7,0)</f>
        <v>0</v>
      </c>
      <c r="O111" s="43">
        <f t="array" ref="O111">ROUND(M111+N111,0)</f>
        <v>0</v>
      </c>
      <c r="P111" s="45">
        <f t="array" ref="P111">ROUND(J111-M111,0)</f>
        <v>0</v>
      </c>
      <c r="Q111" s="46">
        <f t="array" ref="Q111">ROUND(K111-N111,0)</f>
        <v>0</v>
      </c>
      <c r="R111" s="43">
        <f t="array" ref="R111">ROUND(P111+Q111,0)</f>
        <v>0</v>
      </c>
      <c r="S111" s="18">
        <f t="shared" ref="S111" si="225">IF($H108="Before-2004",Q111,0)</f>
        <v>0</v>
      </c>
      <c r="T111" s="19">
        <f t="array" ref="T111">R111-S111</f>
        <v>0</v>
      </c>
      <c r="U111" s="18">
        <f t="array" ref="U111">ROUND(S111+T111,0)</f>
        <v>0</v>
      </c>
      <c r="V111" s="47">
        <f t="array" ref="V111">ROUND(R111-U111,0)</f>
        <v>0</v>
      </c>
      <c r="W111" s="20"/>
      <c r="X111" s="21"/>
      <c r="Y111" s="181"/>
    </row>
    <row r="112" spans="1:25" s="4" customFormat="1" ht="20.25" customHeight="1">
      <c r="A112" s="5" t="str">
        <f>IF(J112&gt;=1,"y","n")</f>
        <v>n</v>
      </c>
      <c r="B112" s="177"/>
      <c r="C112" s="217">
        <v>27</v>
      </c>
      <c r="D112" s="219"/>
      <c r="E112" s="220"/>
      <c r="F112" s="221"/>
      <c r="G112" s="217"/>
      <c r="H112" s="225"/>
      <c r="I112" s="32" t="str">
        <f t="shared" ref="I112:I143" si="226">IF(A112="n","","Jul-2024")</f>
        <v/>
      </c>
      <c r="J112" s="33"/>
      <c r="K112" s="6">
        <f t="array" ref="K112">ROUND(J112*$K$7,0)</f>
        <v>0</v>
      </c>
      <c r="L112" s="34">
        <f t="array" ref="L112">ROUND(J112+K112,0)</f>
        <v>0</v>
      </c>
      <c r="M112" s="35">
        <f t="array" ref="M112">J112</f>
        <v>0</v>
      </c>
      <c r="N112" s="6">
        <f t="array" ref="N112">ROUND(M112*$N$7,0)</f>
        <v>0</v>
      </c>
      <c r="O112" s="34">
        <f t="array" ref="O112">ROUND(M112+N112,0)</f>
        <v>0</v>
      </c>
      <c r="P112" s="36">
        <f t="array" ref="P112">ROUND(J112-M112,0)</f>
        <v>0</v>
      </c>
      <c r="Q112" s="6">
        <f t="array" ref="Q112">ROUND(K112-N112,0)</f>
        <v>0</v>
      </c>
      <c r="R112" s="34">
        <f t="array" ref="R112">ROUND(P112+Q112,0)</f>
        <v>0</v>
      </c>
      <c r="S112" s="7">
        <f t="shared" ref="S112" si="227">IF($H112="Before-2004",Q112,0)</f>
        <v>0</v>
      </c>
      <c r="T112" s="8">
        <f t="array" ref="T112">R112-S112</f>
        <v>0</v>
      </c>
      <c r="U112" s="8">
        <f t="array" ref="U112">ROUND(S112+T112,0)</f>
        <v>0</v>
      </c>
      <c r="V112" s="8">
        <f t="array" ref="V112">ROUND(R112-U112,0)</f>
        <v>0</v>
      </c>
      <c r="W112" s="9"/>
      <c r="X112" s="10"/>
      <c r="Y112" s="181"/>
    </row>
    <row r="113" spans="1:25" s="4" customFormat="1" ht="20.25" customHeight="1">
      <c r="A113" s="5" t="str">
        <f t="shared" ref="A113:A115" si="228">IF(J113&gt;=1,"y","n")</f>
        <v>n</v>
      </c>
      <c r="B113" s="177"/>
      <c r="C113" s="218"/>
      <c r="D113" s="222"/>
      <c r="E113" s="223"/>
      <c r="F113" s="224"/>
      <c r="G113" s="218"/>
      <c r="H113" s="226"/>
      <c r="I113" s="37" t="str">
        <f t="shared" ref="I113:I144" si="229">IF(A113="n","","Aug-2024")</f>
        <v/>
      </c>
      <c r="J113" s="38">
        <f>$J112</f>
        <v>0</v>
      </c>
      <c r="K113" s="12">
        <f t="array" ref="K113">ROUND(J113*$K$7,0)</f>
        <v>0</v>
      </c>
      <c r="L113" s="39">
        <f t="array" ref="L113">ROUND(J113+K113,0)</f>
        <v>0</v>
      </c>
      <c r="M113" s="38">
        <f t="array" ref="M113">J113</f>
        <v>0</v>
      </c>
      <c r="N113" s="12">
        <f t="array" ref="N113">ROUND(M113*$N$7,0)</f>
        <v>0</v>
      </c>
      <c r="O113" s="39">
        <f t="array" ref="O113">ROUND(M113+N113,0)</f>
        <v>0</v>
      </c>
      <c r="P113" s="40">
        <f t="array" ref="P113">ROUND(J113-M113,0)</f>
        <v>0</v>
      </c>
      <c r="Q113" s="12">
        <f t="array" ref="Q113">ROUND(K113-N113,0)</f>
        <v>0</v>
      </c>
      <c r="R113" s="39">
        <f t="array" ref="R113">ROUND(P113+Q113,0)</f>
        <v>0</v>
      </c>
      <c r="S113" s="13">
        <f t="shared" ref="S113" si="230">IF($H112="Before-2004",Q113,0)</f>
        <v>0</v>
      </c>
      <c r="T113" s="14">
        <f t="array" ref="T113">R113-S113</f>
        <v>0</v>
      </c>
      <c r="U113" s="13">
        <f t="array" ref="U113">ROUND(S113+T113,0)</f>
        <v>0</v>
      </c>
      <c r="V113" s="14">
        <f t="array" ref="V113">ROUND(R113-U113,0)</f>
        <v>0</v>
      </c>
      <c r="W113" s="15"/>
      <c r="X113" s="16"/>
      <c r="Y113" s="181"/>
    </row>
    <row r="114" spans="1:25" s="4" customFormat="1" ht="20.25" customHeight="1">
      <c r="A114" s="5" t="str">
        <f t="shared" si="228"/>
        <v>n</v>
      </c>
      <c r="B114" s="177"/>
      <c r="C114" s="218"/>
      <c r="D114" s="222"/>
      <c r="E114" s="223"/>
      <c r="F114" s="224"/>
      <c r="G114" s="218"/>
      <c r="H114" s="226"/>
      <c r="I114" s="41" t="str">
        <f t="shared" ref="I114:I145" si="231">IF(A114="n","","Sep-2024")</f>
        <v/>
      </c>
      <c r="J114" s="38">
        <f>$J112</f>
        <v>0</v>
      </c>
      <c r="K114" s="12">
        <f t="array" ref="K114">ROUND(J114*$K$7,0)</f>
        <v>0</v>
      </c>
      <c r="L114" s="39">
        <f t="array" ref="L114">ROUND(J114+K114,0)</f>
        <v>0</v>
      </c>
      <c r="M114" s="38">
        <f t="array" ref="M114">J114</f>
        <v>0</v>
      </c>
      <c r="N114" s="12">
        <f t="array" ref="N114">ROUND(M114*$N$7,0)</f>
        <v>0</v>
      </c>
      <c r="O114" s="39">
        <f t="array" ref="O114">ROUND(M114+N114,0)</f>
        <v>0</v>
      </c>
      <c r="P114" s="40">
        <f t="array" ref="P114">ROUND(J114-M114,0)</f>
        <v>0</v>
      </c>
      <c r="Q114" s="12">
        <f t="array" ref="Q114">ROUND(K114-N114,0)</f>
        <v>0</v>
      </c>
      <c r="R114" s="39">
        <f t="array" ref="R114">ROUND(P114+Q114,0)</f>
        <v>0</v>
      </c>
      <c r="S114" s="13">
        <f t="shared" ref="S114" si="232">IF($H112="Before-2004",Q114,0)</f>
        <v>0</v>
      </c>
      <c r="T114" s="14">
        <f t="array" ref="T114">R114-S114</f>
        <v>0</v>
      </c>
      <c r="U114" s="13">
        <f t="array" ref="U114">ROUND(S114+T114,0)</f>
        <v>0</v>
      </c>
      <c r="V114" s="14">
        <f t="array" ref="V114">ROUND(R114-U114,0)</f>
        <v>0</v>
      </c>
      <c r="W114" s="15"/>
      <c r="X114" s="16"/>
      <c r="Y114" s="181"/>
    </row>
    <row r="115" spans="1:25" s="4" customFormat="1" ht="20.25" customHeight="1" thickBot="1">
      <c r="A115" s="5" t="str">
        <f t="shared" si="228"/>
        <v>n</v>
      </c>
      <c r="B115" s="177"/>
      <c r="C115" s="218"/>
      <c r="D115" s="222"/>
      <c r="E115" s="223"/>
      <c r="F115" s="224"/>
      <c r="G115" s="218"/>
      <c r="H115" s="226"/>
      <c r="I115" s="41" t="str">
        <f t="shared" ref="I115:I146" si="233">IF(A115="n","","Oct-2024")</f>
        <v/>
      </c>
      <c r="J115" s="42">
        <f>$J112</f>
        <v>0</v>
      </c>
      <c r="K115" s="17">
        <f t="array" ref="K115">ROUND(J115*$K$7,0)</f>
        <v>0</v>
      </c>
      <c r="L115" s="43">
        <f t="array" ref="L115">ROUND(J115+K115,0)</f>
        <v>0</v>
      </c>
      <c r="M115" s="44">
        <f t="array" ref="M115">J115</f>
        <v>0</v>
      </c>
      <c r="N115" s="17">
        <f t="array" ref="N115">ROUND(M115*$N$7,0)</f>
        <v>0</v>
      </c>
      <c r="O115" s="43">
        <f t="array" ref="O115">ROUND(M115+N115,0)</f>
        <v>0</v>
      </c>
      <c r="P115" s="45">
        <f t="array" ref="P115">ROUND(J115-M115,0)</f>
        <v>0</v>
      </c>
      <c r="Q115" s="46">
        <f t="array" ref="Q115">ROUND(K115-N115,0)</f>
        <v>0</v>
      </c>
      <c r="R115" s="43">
        <f t="array" ref="R115">ROUND(P115+Q115,0)</f>
        <v>0</v>
      </c>
      <c r="S115" s="18">
        <f t="shared" ref="S115" si="234">IF($H112="Before-2004",Q115,0)</f>
        <v>0</v>
      </c>
      <c r="T115" s="19">
        <f t="array" ref="T115">R115-S115</f>
        <v>0</v>
      </c>
      <c r="U115" s="18">
        <f t="array" ref="U115">ROUND(S115+T115,0)</f>
        <v>0</v>
      </c>
      <c r="V115" s="47">
        <f t="array" ref="V115">ROUND(R115-U115,0)</f>
        <v>0</v>
      </c>
      <c r="W115" s="20"/>
      <c r="X115" s="21"/>
      <c r="Y115" s="181"/>
    </row>
    <row r="116" spans="1:25" s="4" customFormat="1" ht="20.25" customHeight="1">
      <c r="A116" s="5" t="str">
        <f>IF(J116&gt;=1,"y","n")</f>
        <v>n</v>
      </c>
      <c r="B116" s="177"/>
      <c r="C116" s="217">
        <v>28</v>
      </c>
      <c r="D116" s="219"/>
      <c r="E116" s="220"/>
      <c r="F116" s="221"/>
      <c r="G116" s="217"/>
      <c r="H116" s="225"/>
      <c r="I116" s="32" t="str">
        <f t="shared" ref="I116:I147" si="235">IF(A116="n","","Jul-2024")</f>
        <v/>
      </c>
      <c r="J116" s="33"/>
      <c r="K116" s="6">
        <f t="array" ref="K116">ROUND(J116*$K$7,0)</f>
        <v>0</v>
      </c>
      <c r="L116" s="34">
        <f t="array" ref="L116">ROUND(J116+K116,0)</f>
        <v>0</v>
      </c>
      <c r="M116" s="35">
        <f t="array" ref="M116">J116</f>
        <v>0</v>
      </c>
      <c r="N116" s="6">
        <f t="array" ref="N116">ROUND(M116*$N$7,0)</f>
        <v>0</v>
      </c>
      <c r="O116" s="34">
        <f t="array" ref="O116">ROUND(M116+N116,0)</f>
        <v>0</v>
      </c>
      <c r="P116" s="36">
        <f t="array" ref="P116">ROUND(J116-M116,0)</f>
        <v>0</v>
      </c>
      <c r="Q116" s="6">
        <f t="array" ref="Q116">ROUND(K116-N116,0)</f>
        <v>0</v>
      </c>
      <c r="R116" s="34">
        <f t="array" ref="R116">ROUND(P116+Q116,0)</f>
        <v>0</v>
      </c>
      <c r="S116" s="7">
        <f t="shared" ref="S116" si="236">IF($H116="Before-2004",Q116,0)</f>
        <v>0</v>
      </c>
      <c r="T116" s="8">
        <f t="array" ref="T116">R116-S116</f>
        <v>0</v>
      </c>
      <c r="U116" s="8">
        <f t="array" ref="U116">ROUND(S116+T116,0)</f>
        <v>0</v>
      </c>
      <c r="V116" s="8">
        <f t="array" ref="V116">ROUND(R116-U116,0)</f>
        <v>0</v>
      </c>
      <c r="W116" s="9"/>
      <c r="X116" s="10"/>
      <c r="Y116" s="181"/>
    </row>
    <row r="117" spans="1:25" s="4" customFormat="1" ht="20.25" customHeight="1">
      <c r="A117" s="5" t="str">
        <f t="shared" ref="A117:A119" si="237">IF(J117&gt;=1,"y","n")</f>
        <v>n</v>
      </c>
      <c r="B117" s="177"/>
      <c r="C117" s="218"/>
      <c r="D117" s="222"/>
      <c r="E117" s="223"/>
      <c r="F117" s="224"/>
      <c r="G117" s="218"/>
      <c r="H117" s="226"/>
      <c r="I117" s="37" t="str">
        <f t="shared" ref="I117:I148" si="238">IF(A117="n","","Aug-2024")</f>
        <v/>
      </c>
      <c r="J117" s="38">
        <f>$J116</f>
        <v>0</v>
      </c>
      <c r="K117" s="12">
        <f t="array" ref="K117">ROUND(J117*$K$7,0)</f>
        <v>0</v>
      </c>
      <c r="L117" s="39">
        <f t="array" ref="L117">ROUND(J117+K117,0)</f>
        <v>0</v>
      </c>
      <c r="M117" s="38">
        <f t="array" ref="M117">J117</f>
        <v>0</v>
      </c>
      <c r="N117" s="12">
        <f t="array" ref="N117">ROUND(M117*$N$7,0)</f>
        <v>0</v>
      </c>
      <c r="O117" s="39">
        <f t="array" ref="O117">ROUND(M117+N117,0)</f>
        <v>0</v>
      </c>
      <c r="P117" s="40">
        <f t="array" ref="P117">ROUND(J117-M117,0)</f>
        <v>0</v>
      </c>
      <c r="Q117" s="12">
        <f t="array" ref="Q117">ROUND(K117-N117,0)</f>
        <v>0</v>
      </c>
      <c r="R117" s="39">
        <f t="array" ref="R117">ROUND(P117+Q117,0)</f>
        <v>0</v>
      </c>
      <c r="S117" s="13">
        <f t="shared" ref="S117" si="239">IF($H116="Before-2004",Q117,0)</f>
        <v>0</v>
      </c>
      <c r="T117" s="14">
        <f t="array" ref="T117">R117-S117</f>
        <v>0</v>
      </c>
      <c r="U117" s="13">
        <f t="array" ref="U117">ROUND(S117+T117,0)</f>
        <v>0</v>
      </c>
      <c r="V117" s="14">
        <f t="array" ref="V117">ROUND(R117-U117,0)</f>
        <v>0</v>
      </c>
      <c r="W117" s="15"/>
      <c r="X117" s="16"/>
      <c r="Y117" s="181"/>
    </row>
    <row r="118" spans="1:25" s="4" customFormat="1" ht="20.25" customHeight="1">
      <c r="A118" s="5" t="str">
        <f t="shared" si="237"/>
        <v>n</v>
      </c>
      <c r="B118" s="177"/>
      <c r="C118" s="218"/>
      <c r="D118" s="222"/>
      <c r="E118" s="223"/>
      <c r="F118" s="224"/>
      <c r="G118" s="218"/>
      <c r="H118" s="226"/>
      <c r="I118" s="41" t="str">
        <f t="shared" ref="I118:I149" si="240">IF(A118="n","","Sep-2024")</f>
        <v/>
      </c>
      <c r="J118" s="38">
        <f>$J116</f>
        <v>0</v>
      </c>
      <c r="K118" s="12">
        <f t="array" ref="K118">ROUND(J118*$K$7,0)</f>
        <v>0</v>
      </c>
      <c r="L118" s="39">
        <f t="array" ref="L118">ROUND(J118+K118,0)</f>
        <v>0</v>
      </c>
      <c r="M118" s="38">
        <f t="array" ref="M118">J118</f>
        <v>0</v>
      </c>
      <c r="N118" s="12">
        <f t="array" ref="N118">ROUND(M118*$N$7,0)</f>
        <v>0</v>
      </c>
      <c r="O118" s="39">
        <f t="array" ref="O118">ROUND(M118+N118,0)</f>
        <v>0</v>
      </c>
      <c r="P118" s="40">
        <f t="array" ref="P118">ROUND(J118-M118,0)</f>
        <v>0</v>
      </c>
      <c r="Q118" s="12">
        <f t="array" ref="Q118">ROUND(K118-N118,0)</f>
        <v>0</v>
      </c>
      <c r="R118" s="39">
        <f t="array" ref="R118">ROUND(P118+Q118,0)</f>
        <v>0</v>
      </c>
      <c r="S118" s="13">
        <f t="shared" ref="S118" si="241">IF($H116="Before-2004",Q118,0)</f>
        <v>0</v>
      </c>
      <c r="T118" s="14">
        <f t="array" ref="T118">R118-S118</f>
        <v>0</v>
      </c>
      <c r="U118" s="13">
        <f t="array" ref="U118">ROUND(S118+T118,0)</f>
        <v>0</v>
      </c>
      <c r="V118" s="14">
        <f t="array" ref="V118">ROUND(R118-U118,0)</f>
        <v>0</v>
      </c>
      <c r="W118" s="15"/>
      <c r="X118" s="16"/>
      <c r="Y118" s="181"/>
    </row>
    <row r="119" spans="1:25" s="4" customFormat="1" ht="20.25" customHeight="1" thickBot="1">
      <c r="A119" s="5" t="str">
        <f t="shared" si="237"/>
        <v>n</v>
      </c>
      <c r="B119" s="177"/>
      <c r="C119" s="218"/>
      <c r="D119" s="222"/>
      <c r="E119" s="223"/>
      <c r="F119" s="224"/>
      <c r="G119" s="218"/>
      <c r="H119" s="226"/>
      <c r="I119" s="41" t="str">
        <f t="shared" ref="I119:I150" si="242">IF(A119="n","","Oct-2024")</f>
        <v/>
      </c>
      <c r="J119" s="42">
        <f>$J116</f>
        <v>0</v>
      </c>
      <c r="K119" s="17">
        <f t="array" ref="K119">ROUND(J119*$K$7,0)</f>
        <v>0</v>
      </c>
      <c r="L119" s="43">
        <f t="array" ref="L119">ROUND(J119+K119,0)</f>
        <v>0</v>
      </c>
      <c r="M119" s="44">
        <f t="array" ref="M119">J119</f>
        <v>0</v>
      </c>
      <c r="N119" s="17">
        <f t="array" ref="N119">ROUND(M119*$N$7,0)</f>
        <v>0</v>
      </c>
      <c r="O119" s="43">
        <f t="array" ref="O119">ROUND(M119+N119,0)</f>
        <v>0</v>
      </c>
      <c r="P119" s="45">
        <f t="array" ref="P119">ROUND(J119-M119,0)</f>
        <v>0</v>
      </c>
      <c r="Q119" s="46">
        <f t="array" ref="Q119">ROUND(K119-N119,0)</f>
        <v>0</v>
      </c>
      <c r="R119" s="43">
        <f t="array" ref="R119">ROUND(P119+Q119,0)</f>
        <v>0</v>
      </c>
      <c r="S119" s="18">
        <f t="shared" ref="S119" si="243">IF($H116="Before-2004",Q119,0)</f>
        <v>0</v>
      </c>
      <c r="T119" s="19">
        <f t="array" ref="T119">R119-S119</f>
        <v>0</v>
      </c>
      <c r="U119" s="18">
        <f t="array" ref="U119">ROUND(S119+T119,0)</f>
        <v>0</v>
      </c>
      <c r="V119" s="47">
        <f t="array" ref="V119">ROUND(R119-U119,0)</f>
        <v>0</v>
      </c>
      <c r="W119" s="20"/>
      <c r="X119" s="21"/>
      <c r="Y119" s="181"/>
    </row>
    <row r="120" spans="1:25" s="4" customFormat="1" ht="20.25" customHeight="1">
      <c r="A120" s="5" t="str">
        <f>IF(J120&gt;=1,"y","n")</f>
        <v>n</v>
      </c>
      <c r="B120" s="177"/>
      <c r="C120" s="217">
        <v>29</v>
      </c>
      <c r="D120" s="219"/>
      <c r="E120" s="220"/>
      <c r="F120" s="221"/>
      <c r="G120" s="217"/>
      <c r="H120" s="225"/>
      <c r="I120" s="32" t="str">
        <f t="shared" ref="I120:I151" si="244">IF(A120="n","","Jul-2024")</f>
        <v/>
      </c>
      <c r="J120" s="33"/>
      <c r="K120" s="6">
        <f t="array" ref="K120">ROUND(J120*$K$7,0)</f>
        <v>0</v>
      </c>
      <c r="L120" s="34">
        <f t="array" ref="L120">ROUND(J120+K120,0)</f>
        <v>0</v>
      </c>
      <c r="M120" s="35">
        <f t="array" ref="M120">J120</f>
        <v>0</v>
      </c>
      <c r="N120" s="6">
        <f t="array" ref="N120">ROUND(M120*$N$7,0)</f>
        <v>0</v>
      </c>
      <c r="O120" s="34">
        <f t="array" ref="O120">ROUND(M120+N120,0)</f>
        <v>0</v>
      </c>
      <c r="P120" s="36">
        <f t="array" ref="P120">ROUND(J120-M120,0)</f>
        <v>0</v>
      </c>
      <c r="Q120" s="6">
        <f t="array" ref="Q120">ROUND(K120-N120,0)</f>
        <v>0</v>
      </c>
      <c r="R120" s="34">
        <f t="array" ref="R120">ROUND(P120+Q120,0)</f>
        <v>0</v>
      </c>
      <c r="S120" s="7">
        <f t="shared" ref="S120" si="245">IF($H120="Before-2004",Q120,0)</f>
        <v>0</v>
      </c>
      <c r="T120" s="8">
        <f t="array" ref="T120">R120-S120</f>
        <v>0</v>
      </c>
      <c r="U120" s="8">
        <f t="array" ref="U120">ROUND(S120+T120,0)</f>
        <v>0</v>
      </c>
      <c r="V120" s="8">
        <f t="array" ref="V120">ROUND(R120-U120,0)</f>
        <v>0</v>
      </c>
      <c r="W120" s="9"/>
      <c r="X120" s="10"/>
      <c r="Y120" s="181"/>
    </row>
    <row r="121" spans="1:25" s="4" customFormat="1" ht="20.25" customHeight="1">
      <c r="A121" s="5" t="str">
        <f t="shared" ref="A121:A123" si="246">IF(J121&gt;=1,"y","n")</f>
        <v>n</v>
      </c>
      <c r="B121" s="177"/>
      <c r="C121" s="218"/>
      <c r="D121" s="222"/>
      <c r="E121" s="223"/>
      <c r="F121" s="224"/>
      <c r="G121" s="218"/>
      <c r="H121" s="226"/>
      <c r="I121" s="37" t="str">
        <f t="shared" ref="I121:I152" si="247">IF(A121="n","","Aug-2024")</f>
        <v/>
      </c>
      <c r="J121" s="38">
        <f>$J120</f>
        <v>0</v>
      </c>
      <c r="K121" s="12">
        <f t="array" ref="K121">ROUND(J121*$K$7,0)</f>
        <v>0</v>
      </c>
      <c r="L121" s="39">
        <f t="array" ref="L121">ROUND(J121+K121,0)</f>
        <v>0</v>
      </c>
      <c r="M121" s="38">
        <f t="array" ref="M121">J121</f>
        <v>0</v>
      </c>
      <c r="N121" s="12">
        <f t="array" ref="N121">ROUND(M121*$N$7,0)</f>
        <v>0</v>
      </c>
      <c r="O121" s="39">
        <f t="array" ref="O121">ROUND(M121+N121,0)</f>
        <v>0</v>
      </c>
      <c r="P121" s="40">
        <f t="array" ref="P121">ROUND(J121-M121,0)</f>
        <v>0</v>
      </c>
      <c r="Q121" s="12">
        <f t="array" ref="Q121">ROUND(K121-N121,0)</f>
        <v>0</v>
      </c>
      <c r="R121" s="39">
        <f t="array" ref="R121">ROUND(P121+Q121,0)</f>
        <v>0</v>
      </c>
      <c r="S121" s="13">
        <f t="shared" ref="S121" si="248">IF($H120="Before-2004",Q121,0)</f>
        <v>0</v>
      </c>
      <c r="T121" s="14">
        <f t="array" ref="T121">R121-S121</f>
        <v>0</v>
      </c>
      <c r="U121" s="13">
        <f t="array" ref="U121">ROUND(S121+T121,0)</f>
        <v>0</v>
      </c>
      <c r="V121" s="14">
        <f t="array" ref="V121">ROUND(R121-U121,0)</f>
        <v>0</v>
      </c>
      <c r="W121" s="15"/>
      <c r="X121" s="16"/>
      <c r="Y121" s="181"/>
    </row>
    <row r="122" spans="1:25" s="4" customFormat="1" ht="20.25" customHeight="1">
      <c r="A122" s="5" t="str">
        <f t="shared" si="246"/>
        <v>n</v>
      </c>
      <c r="B122" s="177"/>
      <c r="C122" s="218"/>
      <c r="D122" s="222"/>
      <c r="E122" s="223"/>
      <c r="F122" s="224"/>
      <c r="G122" s="218"/>
      <c r="H122" s="226"/>
      <c r="I122" s="41" t="str">
        <f t="shared" ref="I122:I153" si="249">IF(A122="n","","Sep-2024")</f>
        <v/>
      </c>
      <c r="J122" s="38">
        <f>$J120</f>
        <v>0</v>
      </c>
      <c r="K122" s="12">
        <f t="array" ref="K122">ROUND(J122*$K$7,0)</f>
        <v>0</v>
      </c>
      <c r="L122" s="39">
        <f t="array" ref="L122">ROUND(J122+K122,0)</f>
        <v>0</v>
      </c>
      <c r="M122" s="38">
        <f t="array" ref="M122">J122</f>
        <v>0</v>
      </c>
      <c r="N122" s="12">
        <f t="array" ref="N122">ROUND(M122*$N$7,0)</f>
        <v>0</v>
      </c>
      <c r="O122" s="39">
        <f t="array" ref="O122">ROUND(M122+N122,0)</f>
        <v>0</v>
      </c>
      <c r="P122" s="40">
        <f t="array" ref="P122">ROUND(J122-M122,0)</f>
        <v>0</v>
      </c>
      <c r="Q122" s="12">
        <f t="array" ref="Q122">ROUND(K122-N122,0)</f>
        <v>0</v>
      </c>
      <c r="R122" s="39">
        <f t="array" ref="R122">ROUND(P122+Q122,0)</f>
        <v>0</v>
      </c>
      <c r="S122" s="13">
        <f t="shared" ref="S122" si="250">IF($H120="Before-2004",Q122,0)</f>
        <v>0</v>
      </c>
      <c r="T122" s="14">
        <f t="array" ref="T122">R122-S122</f>
        <v>0</v>
      </c>
      <c r="U122" s="13">
        <f t="array" ref="U122">ROUND(S122+T122,0)</f>
        <v>0</v>
      </c>
      <c r="V122" s="14">
        <f t="array" ref="V122">ROUND(R122-U122,0)</f>
        <v>0</v>
      </c>
      <c r="W122" s="15"/>
      <c r="X122" s="16"/>
      <c r="Y122" s="181"/>
    </row>
    <row r="123" spans="1:25" s="4" customFormat="1" ht="20.25" customHeight="1" thickBot="1">
      <c r="A123" s="5" t="str">
        <f t="shared" si="246"/>
        <v>n</v>
      </c>
      <c r="B123" s="177"/>
      <c r="C123" s="218"/>
      <c r="D123" s="222"/>
      <c r="E123" s="223"/>
      <c r="F123" s="224"/>
      <c r="G123" s="218"/>
      <c r="H123" s="226"/>
      <c r="I123" s="41" t="str">
        <f t="shared" ref="I123:I154" si="251">IF(A123="n","","Oct-2024")</f>
        <v/>
      </c>
      <c r="J123" s="42">
        <f>$J120</f>
        <v>0</v>
      </c>
      <c r="K123" s="17">
        <f t="array" ref="K123">ROUND(J123*$K$7,0)</f>
        <v>0</v>
      </c>
      <c r="L123" s="43">
        <f t="array" ref="L123">ROUND(J123+K123,0)</f>
        <v>0</v>
      </c>
      <c r="M123" s="44">
        <f t="array" ref="M123">J123</f>
        <v>0</v>
      </c>
      <c r="N123" s="17">
        <f t="array" ref="N123">ROUND(M123*$N$7,0)</f>
        <v>0</v>
      </c>
      <c r="O123" s="43">
        <f t="array" ref="O123">ROUND(M123+N123,0)</f>
        <v>0</v>
      </c>
      <c r="P123" s="45">
        <f t="array" ref="P123">ROUND(J123-M123,0)</f>
        <v>0</v>
      </c>
      <c r="Q123" s="46">
        <f t="array" ref="Q123">ROUND(K123-N123,0)</f>
        <v>0</v>
      </c>
      <c r="R123" s="43">
        <f t="array" ref="R123">ROUND(P123+Q123,0)</f>
        <v>0</v>
      </c>
      <c r="S123" s="18">
        <f t="shared" ref="S123" si="252">IF($H120="Before-2004",Q123,0)</f>
        <v>0</v>
      </c>
      <c r="T123" s="19">
        <f t="array" ref="T123">R123-S123</f>
        <v>0</v>
      </c>
      <c r="U123" s="18">
        <f t="array" ref="U123">ROUND(S123+T123,0)</f>
        <v>0</v>
      </c>
      <c r="V123" s="47">
        <f t="array" ref="V123">ROUND(R123-U123,0)</f>
        <v>0</v>
      </c>
      <c r="W123" s="20"/>
      <c r="X123" s="21"/>
      <c r="Y123" s="181"/>
    </row>
    <row r="124" spans="1:25" s="4" customFormat="1" ht="20.25" customHeight="1">
      <c r="A124" s="5" t="str">
        <f>IF(J124&gt;=1,"y","n")</f>
        <v>n</v>
      </c>
      <c r="B124" s="177"/>
      <c r="C124" s="217">
        <v>30</v>
      </c>
      <c r="D124" s="219"/>
      <c r="E124" s="220"/>
      <c r="F124" s="221"/>
      <c r="G124" s="217"/>
      <c r="H124" s="225"/>
      <c r="I124" s="32" t="str">
        <f t="shared" ref="I124:I155" si="253">IF(A124="n","","Jul-2024")</f>
        <v/>
      </c>
      <c r="J124" s="33"/>
      <c r="K124" s="6">
        <f t="array" ref="K124">ROUND(J124*$K$7,0)</f>
        <v>0</v>
      </c>
      <c r="L124" s="34">
        <f t="array" ref="L124">ROUND(J124+K124,0)</f>
        <v>0</v>
      </c>
      <c r="M124" s="35">
        <f t="array" ref="M124">J124</f>
        <v>0</v>
      </c>
      <c r="N124" s="6">
        <f t="array" ref="N124">ROUND(M124*$N$7,0)</f>
        <v>0</v>
      </c>
      <c r="O124" s="34">
        <f t="array" ref="O124">ROUND(M124+N124,0)</f>
        <v>0</v>
      </c>
      <c r="P124" s="36">
        <f t="array" ref="P124">ROUND(J124-M124,0)</f>
        <v>0</v>
      </c>
      <c r="Q124" s="6">
        <f t="array" ref="Q124">ROUND(K124-N124,0)</f>
        <v>0</v>
      </c>
      <c r="R124" s="34">
        <f t="array" ref="R124">ROUND(P124+Q124,0)</f>
        <v>0</v>
      </c>
      <c r="S124" s="7">
        <f t="shared" ref="S124" si="254">IF($H124="Before-2004",Q124,0)</f>
        <v>0</v>
      </c>
      <c r="T124" s="8">
        <f t="array" ref="T124">R124-S124</f>
        <v>0</v>
      </c>
      <c r="U124" s="8">
        <f t="array" ref="U124">ROUND(S124+T124,0)</f>
        <v>0</v>
      </c>
      <c r="V124" s="8">
        <f t="array" ref="V124">ROUND(R124-U124,0)</f>
        <v>0</v>
      </c>
      <c r="W124" s="9"/>
      <c r="X124" s="10"/>
      <c r="Y124" s="181"/>
    </row>
    <row r="125" spans="1:25" s="4" customFormat="1" ht="20.25" customHeight="1">
      <c r="A125" s="5" t="str">
        <f t="shared" ref="A125:A127" si="255">IF(J125&gt;=1,"y","n")</f>
        <v>n</v>
      </c>
      <c r="B125" s="177"/>
      <c r="C125" s="218"/>
      <c r="D125" s="222"/>
      <c r="E125" s="223"/>
      <c r="F125" s="224"/>
      <c r="G125" s="218"/>
      <c r="H125" s="226"/>
      <c r="I125" s="37" t="str">
        <f t="shared" ref="I125:I156" si="256">IF(A125="n","","Aug-2024")</f>
        <v/>
      </c>
      <c r="J125" s="38">
        <f>$J124</f>
        <v>0</v>
      </c>
      <c r="K125" s="12">
        <f t="array" ref="K125">ROUND(J125*$K$7,0)</f>
        <v>0</v>
      </c>
      <c r="L125" s="39">
        <f t="array" ref="L125">ROUND(J125+K125,0)</f>
        <v>0</v>
      </c>
      <c r="M125" s="38">
        <f t="array" ref="M125">J125</f>
        <v>0</v>
      </c>
      <c r="N125" s="12">
        <f t="array" ref="N125">ROUND(M125*$N$7,0)</f>
        <v>0</v>
      </c>
      <c r="O125" s="39">
        <f t="array" ref="O125">ROUND(M125+N125,0)</f>
        <v>0</v>
      </c>
      <c r="P125" s="40">
        <f t="array" ref="P125">ROUND(J125-M125,0)</f>
        <v>0</v>
      </c>
      <c r="Q125" s="12">
        <f t="array" ref="Q125">ROUND(K125-N125,0)</f>
        <v>0</v>
      </c>
      <c r="R125" s="39">
        <f t="array" ref="R125">ROUND(P125+Q125,0)</f>
        <v>0</v>
      </c>
      <c r="S125" s="13">
        <f t="shared" ref="S125" si="257">IF($H124="Before-2004",Q125,0)</f>
        <v>0</v>
      </c>
      <c r="T125" s="14">
        <f t="array" ref="T125">R125-S125</f>
        <v>0</v>
      </c>
      <c r="U125" s="13">
        <f t="array" ref="U125">ROUND(S125+T125,0)</f>
        <v>0</v>
      </c>
      <c r="V125" s="14">
        <f t="array" ref="V125">ROUND(R125-U125,0)</f>
        <v>0</v>
      </c>
      <c r="W125" s="15"/>
      <c r="X125" s="16"/>
      <c r="Y125" s="181"/>
    </row>
    <row r="126" spans="1:25" s="4" customFormat="1" ht="20.25" customHeight="1">
      <c r="A126" s="5" t="str">
        <f t="shared" si="255"/>
        <v>n</v>
      </c>
      <c r="B126" s="177"/>
      <c r="C126" s="218"/>
      <c r="D126" s="222"/>
      <c r="E126" s="223"/>
      <c r="F126" s="224"/>
      <c r="G126" s="218"/>
      <c r="H126" s="226"/>
      <c r="I126" s="41" t="str">
        <f t="shared" ref="I126:I157" si="258">IF(A126="n","","Sep-2024")</f>
        <v/>
      </c>
      <c r="J126" s="38">
        <f>$J124</f>
        <v>0</v>
      </c>
      <c r="K126" s="12">
        <f t="array" ref="K126">ROUND(J126*$K$7,0)</f>
        <v>0</v>
      </c>
      <c r="L126" s="39">
        <f t="array" ref="L126">ROUND(J126+K126,0)</f>
        <v>0</v>
      </c>
      <c r="M126" s="38">
        <f t="array" ref="M126">J126</f>
        <v>0</v>
      </c>
      <c r="N126" s="12">
        <f t="array" ref="N126">ROUND(M126*$N$7,0)</f>
        <v>0</v>
      </c>
      <c r="O126" s="39">
        <f t="array" ref="O126">ROUND(M126+N126,0)</f>
        <v>0</v>
      </c>
      <c r="P126" s="40">
        <f t="array" ref="P126">ROUND(J126-M126,0)</f>
        <v>0</v>
      </c>
      <c r="Q126" s="12">
        <f t="array" ref="Q126">ROUND(K126-N126,0)</f>
        <v>0</v>
      </c>
      <c r="R126" s="39">
        <f t="array" ref="R126">ROUND(P126+Q126,0)</f>
        <v>0</v>
      </c>
      <c r="S126" s="13">
        <f t="shared" ref="S126" si="259">IF($H124="Before-2004",Q126,0)</f>
        <v>0</v>
      </c>
      <c r="T126" s="14">
        <f t="array" ref="T126">R126-S126</f>
        <v>0</v>
      </c>
      <c r="U126" s="13">
        <f t="array" ref="U126">ROUND(S126+T126,0)</f>
        <v>0</v>
      </c>
      <c r="V126" s="14">
        <f t="array" ref="V126">ROUND(R126-U126,0)</f>
        <v>0</v>
      </c>
      <c r="W126" s="15"/>
      <c r="X126" s="16"/>
      <c r="Y126" s="181"/>
    </row>
    <row r="127" spans="1:25" s="4" customFormat="1" ht="20.25" customHeight="1" thickBot="1">
      <c r="A127" s="5" t="str">
        <f t="shared" si="255"/>
        <v>n</v>
      </c>
      <c r="B127" s="177"/>
      <c r="C127" s="218"/>
      <c r="D127" s="222"/>
      <c r="E127" s="223"/>
      <c r="F127" s="224"/>
      <c r="G127" s="218"/>
      <c r="H127" s="226"/>
      <c r="I127" s="41" t="str">
        <f t="shared" ref="I127:I158" si="260">IF(A127="n","","Oct-2024")</f>
        <v/>
      </c>
      <c r="J127" s="42">
        <f>$J124</f>
        <v>0</v>
      </c>
      <c r="K127" s="17">
        <f t="array" ref="K127">ROUND(J127*$K$7,0)</f>
        <v>0</v>
      </c>
      <c r="L127" s="43">
        <f t="array" ref="L127">ROUND(J127+K127,0)</f>
        <v>0</v>
      </c>
      <c r="M127" s="44">
        <f t="array" ref="M127">J127</f>
        <v>0</v>
      </c>
      <c r="N127" s="17">
        <f t="array" ref="N127">ROUND(M127*$N$7,0)</f>
        <v>0</v>
      </c>
      <c r="O127" s="43">
        <f t="array" ref="O127">ROUND(M127+N127,0)</f>
        <v>0</v>
      </c>
      <c r="P127" s="45">
        <f t="array" ref="P127">ROUND(J127-M127,0)</f>
        <v>0</v>
      </c>
      <c r="Q127" s="46">
        <f t="array" ref="Q127">ROUND(K127-N127,0)</f>
        <v>0</v>
      </c>
      <c r="R127" s="43">
        <f t="array" ref="R127">ROUND(P127+Q127,0)</f>
        <v>0</v>
      </c>
      <c r="S127" s="18">
        <f t="shared" ref="S127" si="261">IF($H124="Before-2004",Q127,0)</f>
        <v>0</v>
      </c>
      <c r="T127" s="19">
        <f t="array" ref="T127">R127-S127</f>
        <v>0</v>
      </c>
      <c r="U127" s="18">
        <f t="array" ref="U127">ROUND(S127+T127,0)</f>
        <v>0</v>
      </c>
      <c r="V127" s="47">
        <f t="array" ref="V127">ROUND(R127-U127,0)</f>
        <v>0</v>
      </c>
      <c r="W127" s="20"/>
      <c r="X127" s="21"/>
      <c r="Y127" s="181"/>
    </row>
    <row r="128" spans="1:25" s="4" customFormat="1" ht="20.25" customHeight="1">
      <c r="A128" s="5" t="str">
        <f>IF(J128&gt;=1,"y","n")</f>
        <v>n</v>
      </c>
      <c r="B128" s="177"/>
      <c r="C128" s="217">
        <v>31</v>
      </c>
      <c r="D128" s="219"/>
      <c r="E128" s="220"/>
      <c r="F128" s="221"/>
      <c r="G128" s="217"/>
      <c r="H128" s="225"/>
      <c r="I128" s="32" t="str">
        <f t="shared" ref="I128:I159" si="262">IF(A128="n","","Jul-2024")</f>
        <v/>
      </c>
      <c r="J128" s="33"/>
      <c r="K128" s="6">
        <f t="array" ref="K128">ROUND(J128*$K$7,0)</f>
        <v>0</v>
      </c>
      <c r="L128" s="34">
        <f t="array" ref="L128">ROUND(J128+K128,0)</f>
        <v>0</v>
      </c>
      <c r="M128" s="35">
        <f t="array" ref="M128">J128</f>
        <v>0</v>
      </c>
      <c r="N128" s="6">
        <f t="array" ref="N128">ROUND(M128*$N$7,0)</f>
        <v>0</v>
      </c>
      <c r="O128" s="34">
        <f t="array" ref="O128">ROUND(M128+N128,0)</f>
        <v>0</v>
      </c>
      <c r="P128" s="36">
        <f t="array" ref="P128">ROUND(J128-M128,0)</f>
        <v>0</v>
      </c>
      <c r="Q128" s="6">
        <f t="array" ref="Q128">ROUND(K128-N128,0)</f>
        <v>0</v>
      </c>
      <c r="R128" s="34">
        <f t="array" ref="R128">ROUND(P128+Q128,0)</f>
        <v>0</v>
      </c>
      <c r="S128" s="7">
        <f t="shared" ref="S128" si="263">IF($H128="Before-2004",Q128,0)</f>
        <v>0</v>
      </c>
      <c r="T128" s="8">
        <f t="array" ref="T128">R128-S128</f>
        <v>0</v>
      </c>
      <c r="U128" s="8">
        <f t="array" ref="U128">ROUND(S128+T128,0)</f>
        <v>0</v>
      </c>
      <c r="V128" s="8">
        <f t="array" ref="V128">ROUND(R128-U128,0)</f>
        <v>0</v>
      </c>
      <c r="W128" s="9"/>
      <c r="X128" s="10"/>
      <c r="Y128" s="181"/>
    </row>
    <row r="129" spans="1:25" s="4" customFormat="1" ht="20.25" customHeight="1">
      <c r="A129" s="5" t="str">
        <f t="shared" ref="A129:A131" si="264">IF(J129&gt;=1,"y","n")</f>
        <v>n</v>
      </c>
      <c r="B129" s="177"/>
      <c r="C129" s="218"/>
      <c r="D129" s="222"/>
      <c r="E129" s="223"/>
      <c r="F129" s="224"/>
      <c r="G129" s="218"/>
      <c r="H129" s="226"/>
      <c r="I129" s="37" t="str">
        <f t="shared" ref="I129:I160" si="265">IF(A129="n","","Aug-2024")</f>
        <v/>
      </c>
      <c r="J129" s="38">
        <f>$J128</f>
        <v>0</v>
      </c>
      <c r="K129" s="12">
        <f t="array" ref="K129">ROUND(J129*$K$7,0)</f>
        <v>0</v>
      </c>
      <c r="L129" s="39">
        <f t="array" ref="L129">ROUND(J129+K129,0)</f>
        <v>0</v>
      </c>
      <c r="M129" s="38">
        <f t="array" ref="M129">J129</f>
        <v>0</v>
      </c>
      <c r="N129" s="12">
        <f t="array" ref="N129">ROUND(M129*$N$7,0)</f>
        <v>0</v>
      </c>
      <c r="O129" s="39">
        <f t="array" ref="O129">ROUND(M129+N129,0)</f>
        <v>0</v>
      </c>
      <c r="P129" s="40">
        <f t="array" ref="P129">ROUND(J129-M129,0)</f>
        <v>0</v>
      </c>
      <c r="Q129" s="12">
        <f t="array" ref="Q129">ROUND(K129-N129,0)</f>
        <v>0</v>
      </c>
      <c r="R129" s="39">
        <f t="array" ref="R129">ROUND(P129+Q129,0)</f>
        <v>0</v>
      </c>
      <c r="S129" s="13">
        <f t="shared" ref="S129" si="266">IF($H128="Before-2004",Q129,0)</f>
        <v>0</v>
      </c>
      <c r="T129" s="14">
        <f t="array" ref="T129">R129-S129</f>
        <v>0</v>
      </c>
      <c r="U129" s="13">
        <f t="array" ref="U129">ROUND(S129+T129,0)</f>
        <v>0</v>
      </c>
      <c r="V129" s="14">
        <f t="array" ref="V129">ROUND(R129-U129,0)</f>
        <v>0</v>
      </c>
      <c r="W129" s="15"/>
      <c r="X129" s="16"/>
      <c r="Y129" s="181"/>
    </row>
    <row r="130" spans="1:25" s="4" customFormat="1" ht="20.25" customHeight="1">
      <c r="A130" s="5" t="str">
        <f t="shared" si="264"/>
        <v>n</v>
      </c>
      <c r="B130" s="177"/>
      <c r="C130" s="218"/>
      <c r="D130" s="222"/>
      <c r="E130" s="223"/>
      <c r="F130" s="224"/>
      <c r="G130" s="218"/>
      <c r="H130" s="226"/>
      <c r="I130" s="41" t="str">
        <f t="shared" ref="I130:I161" si="267">IF(A130="n","","Sep-2024")</f>
        <v/>
      </c>
      <c r="J130" s="38">
        <f>$J128</f>
        <v>0</v>
      </c>
      <c r="K130" s="12">
        <f t="array" ref="K130">ROUND(J130*$K$7,0)</f>
        <v>0</v>
      </c>
      <c r="L130" s="39">
        <f t="array" ref="L130">ROUND(J130+K130,0)</f>
        <v>0</v>
      </c>
      <c r="M130" s="38">
        <f t="array" ref="M130">J130</f>
        <v>0</v>
      </c>
      <c r="N130" s="12">
        <f t="array" ref="N130">ROUND(M130*$N$7,0)</f>
        <v>0</v>
      </c>
      <c r="O130" s="39">
        <f t="array" ref="O130">ROUND(M130+N130,0)</f>
        <v>0</v>
      </c>
      <c r="P130" s="40">
        <f t="array" ref="P130">ROUND(J130-M130,0)</f>
        <v>0</v>
      </c>
      <c r="Q130" s="12">
        <f t="array" ref="Q130">ROUND(K130-N130,0)</f>
        <v>0</v>
      </c>
      <c r="R130" s="39">
        <f t="array" ref="R130">ROUND(P130+Q130,0)</f>
        <v>0</v>
      </c>
      <c r="S130" s="13">
        <f t="shared" ref="S130" si="268">IF($H128="Before-2004",Q130,0)</f>
        <v>0</v>
      </c>
      <c r="T130" s="14">
        <f t="array" ref="T130">R130-S130</f>
        <v>0</v>
      </c>
      <c r="U130" s="13">
        <f t="array" ref="U130">ROUND(S130+T130,0)</f>
        <v>0</v>
      </c>
      <c r="V130" s="14">
        <f t="array" ref="V130">ROUND(R130-U130,0)</f>
        <v>0</v>
      </c>
      <c r="W130" s="15"/>
      <c r="X130" s="16"/>
      <c r="Y130" s="181"/>
    </row>
    <row r="131" spans="1:25" s="4" customFormat="1" ht="20.25" customHeight="1" thickBot="1">
      <c r="A131" s="5" t="str">
        <f t="shared" si="264"/>
        <v>n</v>
      </c>
      <c r="B131" s="177"/>
      <c r="C131" s="218"/>
      <c r="D131" s="222"/>
      <c r="E131" s="223"/>
      <c r="F131" s="224"/>
      <c r="G131" s="218"/>
      <c r="H131" s="226"/>
      <c r="I131" s="41" t="str">
        <f t="shared" ref="I131:I162" si="269">IF(A131="n","","Oct-2024")</f>
        <v/>
      </c>
      <c r="J131" s="42">
        <f>$J128</f>
        <v>0</v>
      </c>
      <c r="K131" s="17">
        <f t="array" ref="K131">ROUND(J131*$K$7,0)</f>
        <v>0</v>
      </c>
      <c r="L131" s="43">
        <f t="array" ref="L131">ROUND(J131+K131,0)</f>
        <v>0</v>
      </c>
      <c r="M131" s="44">
        <f t="array" ref="M131">J131</f>
        <v>0</v>
      </c>
      <c r="N131" s="17">
        <f t="array" ref="N131">ROUND(M131*$N$7,0)</f>
        <v>0</v>
      </c>
      <c r="O131" s="43">
        <f t="array" ref="O131">ROUND(M131+N131,0)</f>
        <v>0</v>
      </c>
      <c r="P131" s="45">
        <f t="array" ref="P131">ROUND(J131-M131,0)</f>
        <v>0</v>
      </c>
      <c r="Q131" s="46">
        <f t="array" ref="Q131">ROUND(K131-N131,0)</f>
        <v>0</v>
      </c>
      <c r="R131" s="43">
        <f t="array" ref="R131">ROUND(P131+Q131,0)</f>
        <v>0</v>
      </c>
      <c r="S131" s="18">
        <f t="shared" ref="S131" si="270">IF($H128="Before-2004",Q131,0)</f>
        <v>0</v>
      </c>
      <c r="T131" s="19">
        <f t="array" ref="T131">R131-S131</f>
        <v>0</v>
      </c>
      <c r="U131" s="18">
        <f t="array" ref="U131">ROUND(S131+T131,0)</f>
        <v>0</v>
      </c>
      <c r="V131" s="47">
        <f t="array" ref="V131">ROUND(R131-U131,0)</f>
        <v>0</v>
      </c>
      <c r="W131" s="20"/>
      <c r="X131" s="21"/>
      <c r="Y131" s="181"/>
    </row>
    <row r="132" spans="1:25" s="4" customFormat="1" ht="20.25" customHeight="1">
      <c r="A132" s="5" t="str">
        <f>IF(J132&gt;=1,"y","n")</f>
        <v>n</v>
      </c>
      <c r="B132" s="177"/>
      <c r="C132" s="217">
        <v>32</v>
      </c>
      <c r="D132" s="219"/>
      <c r="E132" s="220"/>
      <c r="F132" s="221"/>
      <c r="G132" s="217"/>
      <c r="H132" s="225"/>
      <c r="I132" s="32" t="str">
        <f t="shared" ref="I132:I163" si="271">IF(A132="n","","Jul-2024")</f>
        <v/>
      </c>
      <c r="J132" s="33"/>
      <c r="K132" s="6">
        <f t="array" ref="K132">ROUND(J132*$K$7,0)</f>
        <v>0</v>
      </c>
      <c r="L132" s="34">
        <f t="array" ref="L132">ROUND(J132+K132,0)</f>
        <v>0</v>
      </c>
      <c r="M132" s="35">
        <f t="array" ref="M132">J132</f>
        <v>0</v>
      </c>
      <c r="N132" s="6">
        <f t="array" ref="N132">ROUND(M132*$N$7,0)</f>
        <v>0</v>
      </c>
      <c r="O132" s="34">
        <f t="array" ref="O132">ROUND(M132+N132,0)</f>
        <v>0</v>
      </c>
      <c r="P132" s="36">
        <f t="array" ref="P132">ROUND(J132-M132,0)</f>
        <v>0</v>
      </c>
      <c r="Q132" s="6">
        <f t="array" ref="Q132">ROUND(K132-N132,0)</f>
        <v>0</v>
      </c>
      <c r="R132" s="34">
        <f t="array" ref="R132">ROUND(P132+Q132,0)</f>
        <v>0</v>
      </c>
      <c r="S132" s="7">
        <f t="shared" ref="S132" si="272">IF($H132="Before-2004",Q132,0)</f>
        <v>0</v>
      </c>
      <c r="T132" s="8">
        <f t="array" ref="T132">R132-S132</f>
        <v>0</v>
      </c>
      <c r="U132" s="8">
        <f t="array" ref="U132">ROUND(S132+T132,0)</f>
        <v>0</v>
      </c>
      <c r="V132" s="8">
        <f t="array" ref="V132">ROUND(R132-U132,0)</f>
        <v>0</v>
      </c>
      <c r="W132" s="9"/>
      <c r="X132" s="10"/>
      <c r="Y132" s="181"/>
    </row>
    <row r="133" spans="1:25" s="4" customFormat="1" ht="20.25" customHeight="1">
      <c r="A133" s="5" t="str">
        <f t="shared" ref="A133:A135" si="273">IF(J133&gt;=1,"y","n")</f>
        <v>n</v>
      </c>
      <c r="B133" s="177"/>
      <c r="C133" s="218"/>
      <c r="D133" s="222"/>
      <c r="E133" s="223"/>
      <c r="F133" s="224"/>
      <c r="G133" s="218"/>
      <c r="H133" s="226"/>
      <c r="I133" s="37" t="str">
        <f t="shared" ref="I133:I164" si="274">IF(A133="n","","Aug-2024")</f>
        <v/>
      </c>
      <c r="J133" s="38">
        <f>$J132</f>
        <v>0</v>
      </c>
      <c r="K133" s="12">
        <f t="array" ref="K133">ROUND(J133*$K$7,0)</f>
        <v>0</v>
      </c>
      <c r="L133" s="39">
        <f t="array" ref="L133">ROUND(J133+K133,0)</f>
        <v>0</v>
      </c>
      <c r="M133" s="38">
        <f t="array" ref="M133">J133</f>
        <v>0</v>
      </c>
      <c r="N133" s="12">
        <f t="array" ref="N133">ROUND(M133*$N$7,0)</f>
        <v>0</v>
      </c>
      <c r="O133" s="39">
        <f t="array" ref="O133">ROUND(M133+N133,0)</f>
        <v>0</v>
      </c>
      <c r="P133" s="40">
        <f t="array" ref="P133">ROUND(J133-M133,0)</f>
        <v>0</v>
      </c>
      <c r="Q133" s="12">
        <f t="array" ref="Q133">ROUND(K133-N133,0)</f>
        <v>0</v>
      </c>
      <c r="R133" s="39">
        <f t="array" ref="R133">ROUND(P133+Q133,0)</f>
        <v>0</v>
      </c>
      <c r="S133" s="13">
        <f t="shared" ref="S133" si="275">IF($H132="Before-2004",Q133,0)</f>
        <v>0</v>
      </c>
      <c r="T133" s="14">
        <f t="array" ref="T133">R133-S133</f>
        <v>0</v>
      </c>
      <c r="U133" s="13">
        <f t="array" ref="U133">ROUND(S133+T133,0)</f>
        <v>0</v>
      </c>
      <c r="V133" s="14">
        <f t="array" ref="V133">ROUND(R133-U133,0)</f>
        <v>0</v>
      </c>
      <c r="W133" s="15"/>
      <c r="X133" s="16"/>
      <c r="Y133" s="181"/>
    </row>
    <row r="134" spans="1:25" s="4" customFormat="1" ht="20.25" customHeight="1">
      <c r="A134" s="5" t="str">
        <f t="shared" si="273"/>
        <v>n</v>
      </c>
      <c r="B134" s="177"/>
      <c r="C134" s="218"/>
      <c r="D134" s="222"/>
      <c r="E134" s="223"/>
      <c r="F134" s="224"/>
      <c r="G134" s="218"/>
      <c r="H134" s="226"/>
      <c r="I134" s="41" t="str">
        <f t="shared" ref="I134:I165" si="276">IF(A134="n","","Sep-2024")</f>
        <v/>
      </c>
      <c r="J134" s="38">
        <f>$J132</f>
        <v>0</v>
      </c>
      <c r="K134" s="12">
        <f t="array" ref="K134">ROUND(J134*$K$7,0)</f>
        <v>0</v>
      </c>
      <c r="L134" s="39">
        <f t="array" ref="L134">ROUND(J134+K134,0)</f>
        <v>0</v>
      </c>
      <c r="M134" s="38">
        <f t="array" ref="M134">J134</f>
        <v>0</v>
      </c>
      <c r="N134" s="12">
        <f t="array" ref="N134">ROUND(M134*$N$7,0)</f>
        <v>0</v>
      </c>
      <c r="O134" s="39">
        <f t="array" ref="O134">ROUND(M134+N134,0)</f>
        <v>0</v>
      </c>
      <c r="P134" s="40">
        <f t="array" ref="P134">ROUND(J134-M134,0)</f>
        <v>0</v>
      </c>
      <c r="Q134" s="12">
        <f t="array" ref="Q134">ROUND(K134-N134,0)</f>
        <v>0</v>
      </c>
      <c r="R134" s="39">
        <f t="array" ref="R134">ROUND(P134+Q134,0)</f>
        <v>0</v>
      </c>
      <c r="S134" s="13">
        <f t="shared" ref="S134" si="277">IF($H132="Before-2004",Q134,0)</f>
        <v>0</v>
      </c>
      <c r="T134" s="14">
        <f t="array" ref="T134">R134-S134</f>
        <v>0</v>
      </c>
      <c r="U134" s="13">
        <f t="array" ref="U134">ROUND(S134+T134,0)</f>
        <v>0</v>
      </c>
      <c r="V134" s="14">
        <f t="array" ref="V134">ROUND(R134-U134,0)</f>
        <v>0</v>
      </c>
      <c r="W134" s="15"/>
      <c r="X134" s="16"/>
      <c r="Y134" s="181"/>
    </row>
    <row r="135" spans="1:25" s="4" customFormat="1" ht="20.25" customHeight="1" thickBot="1">
      <c r="A135" s="5" t="str">
        <f t="shared" si="273"/>
        <v>n</v>
      </c>
      <c r="B135" s="177"/>
      <c r="C135" s="218"/>
      <c r="D135" s="222"/>
      <c r="E135" s="223"/>
      <c r="F135" s="224"/>
      <c r="G135" s="218"/>
      <c r="H135" s="226"/>
      <c r="I135" s="41" t="str">
        <f t="shared" ref="I135:I166" si="278">IF(A135="n","","Oct-2024")</f>
        <v/>
      </c>
      <c r="J135" s="42">
        <f>$J132</f>
        <v>0</v>
      </c>
      <c r="K135" s="17">
        <f t="array" ref="K135">ROUND(J135*$K$7,0)</f>
        <v>0</v>
      </c>
      <c r="L135" s="43">
        <f t="array" ref="L135">ROUND(J135+K135,0)</f>
        <v>0</v>
      </c>
      <c r="M135" s="44">
        <f t="array" ref="M135">J135</f>
        <v>0</v>
      </c>
      <c r="N135" s="17">
        <f t="array" ref="N135">ROUND(M135*$N$7,0)</f>
        <v>0</v>
      </c>
      <c r="O135" s="43">
        <f t="array" ref="O135">ROUND(M135+N135,0)</f>
        <v>0</v>
      </c>
      <c r="P135" s="45">
        <f t="array" ref="P135">ROUND(J135-M135,0)</f>
        <v>0</v>
      </c>
      <c r="Q135" s="46">
        <f t="array" ref="Q135">ROUND(K135-N135,0)</f>
        <v>0</v>
      </c>
      <c r="R135" s="43">
        <f t="array" ref="R135">ROUND(P135+Q135,0)</f>
        <v>0</v>
      </c>
      <c r="S135" s="18">
        <f t="shared" ref="S135" si="279">IF($H132="Before-2004",Q135,0)</f>
        <v>0</v>
      </c>
      <c r="T135" s="19">
        <f t="array" ref="T135">R135-S135</f>
        <v>0</v>
      </c>
      <c r="U135" s="18">
        <f t="array" ref="U135">ROUND(S135+T135,0)</f>
        <v>0</v>
      </c>
      <c r="V135" s="47">
        <f t="array" ref="V135">ROUND(R135-U135,0)</f>
        <v>0</v>
      </c>
      <c r="W135" s="20"/>
      <c r="X135" s="21"/>
      <c r="Y135" s="181"/>
    </row>
    <row r="136" spans="1:25" s="4" customFormat="1" ht="20.25" customHeight="1">
      <c r="A136" s="5" t="str">
        <f>IF(J136&gt;=1,"y","n")</f>
        <v>n</v>
      </c>
      <c r="B136" s="177"/>
      <c r="C136" s="217">
        <v>33</v>
      </c>
      <c r="D136" s="219"/>
      <c r="E136" s="220"/>
      <c r="F136" s="221"/>
      <c r="G136" s="217"/>
      <c r="H136" s="225"/>
      <c r="I136" s="32" t="str">
        <f t="shared" ref="I136:I167" si="280">IF(A136="n","","Jul-2024")</f>
        <v/>
      </c>
      <c r="J136" s="33"/>
      <c r="K136" s="6">
        <f t="array" ref="K136">ROUND(J136*$K$7,0)</f>
        <v>0</v>
      </c>
      <c r="L136" s="34">
        <f t="array" ref="L136">ROUND(J136+K136,0)</f>
        <v>0</v>
      </c>
      <c r="M136" s="35">
        <f t="array" ref="M136">J136</f>
        <v>0</v>
      </c>
      <c r="N136" s="6">
        <f t="array" ref="N136">ROUND(M136*$N$7,0)</f>
        <v>0</v>
      </c>
      <c r="O136" s="34">
        <f t="array" ref="O136">ROUND(M136+N136,0)</f>
        <v>0</v>
      </c>
      <c r="P136" s="36">
        <f t="array" ref="P136">ROUND(J136-M136,0)</f>
        <v>0</v>
      </c>
      <c r="Q136" s="6">
        <f t="array" ref="Q136">ROUND(K136-N136,0)</f>
        <v>0</v>
      </c>
      <c r="R136" s="34">
        <f t="array" ref="R136">ROUND(P136+Q136,0)</f>
        <v>0</v>
      </c>
      <c r="S136" s="7">
        <f t="shared" ref="S136" si="281">IF($H136="Before-2004",Q136,0)</f>
        <v>0</v>
      </c>
      <c r="T136" s="8">
        <f t="array" ref="T136">R136-S136</f>
        <v>0</v>
      </c>
      <c r="U136" s="8">
        <f t="array" ref="U136">ROUND(S136+T136,0)</f>
        <v>0</v>
      </c>
      <c r="V136" s="8">
        <f t="array" ref="V136">ROUND(R136-U136,0)</f>
        <v>0</v>
      </c>
      <c r="W136" s="9"/>
      <c r="X136" s="10"/>
      <c r="Y136" s="181"/>
    </row>
    <row r="137" spans="1:25" s="4" customFormat="1" ht="20.25" customHeight="1">
      <c r="A137" s="5" t="str">
        <f t="shared" ref="A137:A139" si="282">IF(J137&gt;=1,"y","n")</f>
        <v>n</v>
      </c>
      <c r="B137" s="177"/>
      <c r="C137" s="218"/>
      <c r="D137" s="222"/>
      <c r="E137" s="223"/>
      <c r="F137" s="224"/>
      <c r="G137" s="218"/>
      <c r="H137" s="226"/>
      <c r="I137" s="37" t="str">
        <f t="shared" ref="I137:I168" si="283">IF(A137="n","","Aug-2024")</f>
        <v/>
      </c>
      <c r="J137" s="38">
        <f>$J136</f>
        <v>0</v>
      </c>
      <c r="K137" s="12">
        <f t="array" ref="K137">ROUND(J137*$K$7,0)</f>
        <v>0</v>
      </c>
      <c r="L137" s="39">
        <f t="array" ref="L137">ROUND(J137+K137,0)</f>
        <v>0</v>
      </c>
      <c r="M137" s="38">
        <f t="array" ref="M137">J137</f>
        <v>0</v>
      </c>
      <c r="N137" s="12">
        <f t="array" ref="N137">ROUND(M137*$N$7,0)</f>
        <v>0</v>
      </c>
      <c r="O137" s="39">
        <f t="array" ref="O137">ROUND(M137+N137,0)</f>
        <v>0</v>
      </c>
      <c r="P137" s="40">
        <f t="array" ref="P137">ROUND(J137-M137,0)</f>
        <v>0</v>
      </c>
      <c r="Q137" s="12">
        <f t="array" ref="Q137">ROUND(K137-N137,0)</f>
        <v>0</v>
      </c>
      <c r="R137" s="39">
        <f t="array" ref="R137">ROUND(P137+Q137,0)</f>
        <v>0</v>
      </c>
      <c r="S137" s="13">
        <f t="shared" ref="S137" si="284">IF($H136="Before-2004",Q137,0)</f>
        <v>0</v>
      </c>
      <c r="T137" s="14">
        <f t="array" ref="T137">R137-S137</f>
        <v>0</v>
      </c>
      <c r="U137" s="13">
        <f t="array" ref="U137">ROUND(S137+T137,0)</f>
        <v>0</v>
      </c>
      <c r="V137" s="14">
        <f t="array" ref="V137">ROUND(R137-U137,0)</f>
        <v>0</v>
      </c>
      <c r="W137" s="15"/>
      <c r="X137" s="16"/>
      <c r="Y137" s="181"/>
    </row>
    <row r="138" spans="1:25" s="4" customFormat="1" ht="20.25" customHeight="1">
      <c r="A138" s="5" t="str">
        <f t="shared" si="282"/>
        <v>n</v>
      </c>
      <c r="B138" s="177"/>
      <c r="C138" s="218"/>
      <c r="D138" s="222"/>
      <c r="E138" s="223"/>
      <c r="F138" s="224"/>
      <c r="G138" s="218"/>
      <c r="H138" s="226"/>
      <c r="I138" s="41" t="str">
        <f t="shared" ref="I138:I169" si="285">IF(A138="n","","Sep-2024")</f>
        <v/>
      </c>
      <c r="J138" s="38">
        <f>$J136</f>
        <v>0</v>
      </c>
      <c r="K138" s="12">
        <f t="array" ref="K138">ROUND(J138*$K$7,0)</f>
        <v>0</v>
      </c>
      <c r="L138" s="39">
        <f t="array" ref="L138">ROUND(J138+K138,0)</f>
        <v>0</v>
      </c>
      <c r="M138" s="38">
        <f t="array" ref="M138">J138</f>
        <v>0</v>
      </c>
      <c r="N138" s="12">
        <f t="array" ref="N138">ROUND(M138*$N$7,0)</f>
        <v>0</v>
      </c>
      <c r="O138" s="39">
        <f t="array" ref="O138">ROUND(M138+N138,0)</f>
        <v>0</v>
      </c>
      <c r="P138" s="40">
        <f t="array" ref="P138">ROUND(J138-M138,0)</f>
        <v>0</v>
      </c>
      <c r="Q138" s="12">
        <f t="array" ref="Q138">ROUND(K138-N138,0)</f>
        <v>0</v>
      </c>
      <c r="R138" s="39">
        <f t="array" ref="R138">ROUND(P138+Q138,0)</f>
        <v>0</v>
      </c>
      <c r="S138" s="13">
        <f t="shared" ref="S138" si="286">IF($H136="Before-2004",Q138,0)</f>
        <v>0</v>
      </c>
      <c r="T138" s="14">
        <f t="array" ref="T138">R138-S138</f>
        <v>0</v>
      </c>
      <c r="U138" s="13">
        <f t="array" ref="U138">ROUND(S138+T138,0)</f>
        <v>0</v>
      </c>
      <c r="V138" s="14">
        <f t="array" ref="V138">ROUND(R138-U138,0)</f>
        <v>0</v>
      </c>
      <c r="W138" s="15"/>
      <c r="X138" s="16"/>
      <c r="Y138" s="181"/>
    </row>
    <row r="139" spans="1:25" s="4" customFormat="1" ht="20.25" customHeight="1" thickBot="1">
      <c r="A139" s="5" t="str">
        <f t="shared" si="282"/>
        <v>n</v>
      </c>
      <c r="B139" s="177"/>
      <c r="C139" s="218"/>
      <c r="D139" s="222"/>
      <c r="E139" s="223"/>
      <c r="F139" s="224"/>
      <c r="G139" s="218"/>
      <c r="H139" s="226"/>
      <c r="I139" s="41" t="str">
        <f t="shared" ref="I139:I170" si="287">IF(A139="n","","Oct-2024")</f>
        <v/>
      </c>
      <c r="J139" s="42">
        <f>$J136</f>
        <v>0</v>
      </c>
      <c r="K139" s="17">
        <f t="array" ref="K139">ROUND(J139*$K$7,0)</f>
        <v>0</v>
      </c>
      <c r="L139" s="43">
        <f t="array" ref="L139">ROUND(J139+K139,0)</f>
        <v>0</v>
      </c>
      <c r="M139" s="44">
        <f t="array" ref="M139">J139</f>
        <v>0</v>
      </c>
      <c r="N139" s="17">
        <f t="array" ref="N139">ROUND(M139*$N$7,0)</f>
        <v>0</v>
      </c>
      <c r="O139" s="43">
        <f t="array" ref="O139">ROUND(M139+N139,0)</f>
        <v>0</v>
      </c>
      <c r="P139" s="45">
        <f t="array" ref="P139">ROUND(J139-M139,0)</f>
        <v>0</v>
      </c>
      <c r="Q139" s="46">
        <f t="array" ref="Q139">ROUND(K139-N139,0)</f>
        <v>0</v>
      </c>
      <c r="R139" s="43">
        <f t="array" ref="R139">ROUND(P139+Q139,0)</f>
        <v>0</v>
      </c>
      <c r="S139" s="18">
        <f t="shared" ref="S139" si="288">IF($H136="Before-2004",Q139,0)</f>
        <v>0</v>
      </c>
      <c r="T139" s="19">
        <f t="array" ref="T139">R139-S139</f>
        <v>0</v>
      </c>
      <c r="U139" s="18">
        <f t="array" ref="U139">ROUND(S139+T139,0)</f>
        <v>0</v>
      </c>
      <c r="V139" s="47">
        <f t="array" ref="V139">ROUND(R139-U139,0)</f>
        <v>0</v>
      </c>
      <c r="W139" s="20"/>
      <c r="X139" s="21"/>
      <c r="Y139" s="181"/>
    </row>
    <row r="140" spans="1:25" s="4" customFormat="1" ht="20.25" customHeight="1">
      <c r="A140" s="5" t="str">
        <f>IF(J140&gt;=1,"y","n")</f>
        <v>n</v>
      </c>
      <c r="B140" s="177"/>
      <c r="C140" s="217">
        <v>34</v>
      </c>
      <c r="D140" s="219"/>
      <c r="E140" s="220"/>
      <c r="F140" s="221"/>
      <c r="G140" s="217"/>
      <c r="H140" s="225"/>
      <c r="I140" s="32" t="str">
        <f t="shared" ref="I140:I171" si="289">IF(A140="n","","Jul-2024")</f>
        <v/>
      </c>
      <c r="J140" s="33"/>
      <c r="K140" s="6">
        <f t="array" ref="K140">ROUND(J140*$K$7,0)</f>
        <v>0</v>
      </c>
      <c r="L140" s="34">
        <f t="array" ref="L140">ROUND(J140+K140,0)</f>
        <v>0</v>
      </c>
      <c r="M140" s="35">
        <f t="array" ref="M140">J140</f>
        <v>0</v>
      </c>
      <c r="N140" s="6">
        <f t="array" ref="N140">ROUND(M140*$N$7,0)</f>
        <v>0</v>
      </c>
      <c r="O140" s="34">
        <f t="array" ref="O140">ROUND(M140+N140,0)</f>
        <v>0</v>
      </c>
      <c r="P140" s="36">
        <f t="array" ref="P140">ROUND(J140-M140,0)</f>
        <v>0</v>
      </c>
      <c r="Q140" s="6">
        <f t="array" ref="Q140">ROUND(K140-N140,0)</f>
        <v>0</v>
      </c>
      <c r="R140" s="34">
        <f t="array" ref="R140">ROUND(P140+Q140,0)</f>
        <v>0</v>
      </c>
      <c r="S140" s="7">
        <f t="shared" ref="S140" si="290">IF($H140="Before-2004",Q140,0)</f>
        <v>0</v>
      </c>
      <c r="T140" s="8">
        <f t="array" ref="T140">R140-S140</f>
        <v>0</v>
      </c>
      <c r="U140" s="8">
        <f t="array" ref="U140">ROUND(S140+T140,0)</f>
        <v>0</v>
      </c>
      <c r="V140" s="8">
        <f t="array" ref="V140">ROUND(R140-U140,0)</f>
        <v>0</v>
      </c>
      <c r="W140" s="9"/>
      <c r="X140" s="10"/>
      <c r="Y140" s="181"/>
    </row>
    <row r="141" spans="1:25" s="4" customFormat="1" ht="20.25" customHeight="1">
      <c r="A141" s="5" t="str">
        <f t="shared" ref="A141:A143" si="291">IF(J141&gt;=1,"y","n")</f>
        <v>n</v>
      </c>
      <c r="B141" s="177"/>
      <c r="C141" s="218"/>
      <c r="D141" s="222"/>
      <c r="E141" s="223"/>
      <c r="F141" s="224"/>
      <c r="G141" s="218"/>
      <c r="H141" s="226"/>
      <c r="I141" s="37" t="str">
        <f t="shared" ref="I141:I172" si="292">IF(A141="n","","Aug-2024")</f>
        <v/>
      </c>
      <c r="J141" s="38">
        <f>$J140</f>
        <v>0</v>
      </c>
      <c r="K141" s="12">
        <f t="array" ref="K141">ROUND(J141*$K$7,0)</f>
        <v>0</v>
      </c>
      <c r="L141" s="39">
        <f t="array" ref="L141">ROUND(J141+K141,0)</f>
        <v>0</v>
      </c>
      <c r="M141" s="38">
        <f t="array" ref="M141">J141</f>
        <v>0</v>
      </c>
      <c r="N141" s="12">
        <f t="array" ref="N141">ROUND(M141*$N$7,0)</f>
        <v>0</v>
      </c>
      <c r="O141" s="39">
        <f t="array" ref="O141">ROUND(M141+N141,0)</f>
        <v>0</v>
      </c>
      <c r="P141" s="40">
        <f t="array" ref="P141">ROUND(J141-M141,0)</f>
        <v>0</v>
      </c>
      <c r="Q141" s="12">
        <f t="array" ref="Q141">ROUND(K141-N141,0)</f>
        <v>0</v>
      </c>
      <c r="R141" s="39">
        <f t="array" ref="R141">ROUND(P141+Q141,0)</f>
        <v>0</v>
      </c>
      <c r="S141" s="13">
        <f t="shared" ref="S141" si="293">IF($H140="Before-2004",Q141,0)</f>
        <v>0</v>
      </c>
      <c r="T141" s="14">
        <f t="array" ref="T141">R141-S141</f>
        <v>0</v>
      </c>
      <c r="U141" s="13">
        <f t="array" ref="U141">ROUND(S141+T141,0)</f>
        <v>0</v>
      </c>
      <c r="V141" s="14">
        <f t="array" ref="V141">ROUND(R141-U141,0)</f>
        <v>0</v>
      </c>
      <c r="W141" s="15"/>
      <c r="X141" s="16"/>
      <c r="Y141" s="181"/>
    </row>
    <row r="142" spans="1:25" s="4" customFormat="1" ht="20.25" customHeight="1">
      <c r="A142" s="5" t="str">
        <f t="shared" si="291"/>
        <v>n</v>
      </c>
      <c r="B142" s="177"/>
      <c r="C142" s="218"/>
      <c r="D142" s="222"/>
      <c r="E142" s="223"/>
      <c r="F142" s="224"/>
      <c r="G142" s="218"/>
      <c r="H142" s="226"/>
      <c r="I142" s="41" t="str">
        <f t="shared" ref="I142:I173" si="294">IF(A142="n","","Sep-2024")</f>
        <v/>
      </c>
      <c r="J142" s="38">
        <f>$J140</f>
        <v>0</v>
      </c>
      <c r="K142" s="12">
        <f t="array" ref="K142">ROUND(J142*$K$7,0)</f>
        <v>0</v>
      </c>
      <c r="L142" s="39">
        <f t="array" ref="L142">ROUND(J142+K142,0)</f>
        <v>0</v>
      </c>
      <c r="M142" s="38">
        <f t="array" ref="M142">J142</f>
        <v>0</v>
      </c>
      <c r="N142" s="12">
        <f t="array" ref="N142">ROUND(M142*$N$7,0)</f>
        <v>0</v>
      </c>
      <c r="O142" s="39">
        <f t="array" ref="O142">ROUND(M142+N142,0)</f>
        <v>0</v>
      </c>
      <c r="P142" s="40">
        <f t="array" ref="P142">ROUND(J142-M142,0)</f>
        <v>0</v>
      </c>
      <c r="Q142" s="12">
        <f t="array" ref="Q142">ROUND(K142-N142,0)</f>
        <v>0</v>
      </c>
      <c r="R142" s="39">
        <f t="array" ref="R142">ROUND(P142+Q142,0)</f>
        <v>0</v>
      </c>
      <c r="S142" s="13">
        <f t="shared" ref="S142" si="295">IF($H140="Before-2004",Q142,0)</f>
        <v>0</v>
      </c>
      <c r="T142" s="14">
        <f t="array" ref="T142">R142-S142</f>
        <v>0</v>
      </c>
      <c r="U142" s="13">
        <f t="array" ref="U142">ROUND(S142+T142,0)</f>
        <v>0</v>
      </c>
      <c r="V142" s="14">
        <f t="array" ref="V142">ROUND(R142-U142,0)</f>
        <v>0</v>
      </c>
      <c r="W142" s="15"/>
      <c r="X142" s="16"/>
      <c r="Y142" s="181"/>
    </row>
    <row r="143" spans="1:25" s="4" customFormat="1" ht="20.25" customHeight="1" thickBot="1">
      <c r="A143" s="5" t="str">
        <f t="shared" si="291"/>
        <v>n</v>
      </c>
      <c r="B143" s="177"/>
      <c r="C143" s="218"/>
      <c r="D143" s="222"/>
      <c r="E143" s="223"/>
      <c r="F143" s="224"/>
      <c r="G143" s="218"/>
      <c r="H143" s="226"/>
      <c r="I143" s="41" t="str">
        <f t="shared" ref="I143:I174" si="296">IF(A143="n","","Oct-2024")</f>
        <v/>
      </c>
      <c r="J143" s="42">
        <f>$J140</f>
        <v>0</v>
      </c>
      <c r="K143" s="17">
        <f t="array" ref="K143">ROUND(J143*$K$7,0)</f>
        <v>0</v>
      </c>
      <c r="L143" s="43">
        <f t="array" ref="L143">ROUND(J143+K143,0)</f>
        <v>0</v>
      </c>
      <c r="M143" s="44">
        <f t="array" ref="M143">J143</f>
        <v>0</v>
      </c>
      <c r="N143" s="17">
        <f t="array" ref="N143">ROUND(M143*$N$7,0)</f>
        <v>0</v>
      </c>
      <c r="O143" s="43">
        <f t="array" ref="O143">ROUND(M143+N143,0)</f>
        <v>0</v>
      </c>
      <c r="P143" s="45">
        <f t="array" ref="P143">ROUND(J143-M143,0)</f>
        <v>0</v>
      </c>
      <c r="Q143" s="46">
        <f t="array" ref="Q143">ROUND(K143-N143,0)</f>
        <v>0</v>
      </c>
      <c r="R143" s="43">
        <f t="array" ref="R143">ROUND(P143+Q143,0)</f>
        <v>0</v>
      </c>
      <c r="S143" s="18">
        <f t="shared" ref="S143" si="297">IF($H140="Before-2004",Q143,0)</f>
        <v>0</v>
      </c>
      <c r="T143" s="19">
        <f t="array" ref="T143">R143-S143</f>
        <v>0</v>
      </c>
      <c r="U143" s="18">
        <f t="array" ref="U143">ROUND(S143+T143,0)</f>
        <v>0</v>
      </c>
      <c r="V143" s="47">
        <f t="array" ref="V143">ROUND(R143-U143,0)</f>
        <v>0</v>
      </c>
      <c r="W143" s="20"/>
      <c r="X143" s="21"/>
      <c r="Y143" s="181"/>
    </row>
    <row r="144" spans="1:25" s="4" customFormat="1" ht="20.25" customHeight="1">
      <c r="A144" s="5" t="str">
        <f>IF(J144&gt;=1,"y","n")</f>
        <v>n</v>
      </c>
      <c r="B144" s="177"/>
      <c r="C144" s="217">
        <v>35</v>
      </c>
      <c r="D144" s="219"/>
      <c r="E144" s="220"/>
      <c r="F144" s="221"/>
      <c r="G144" s="217"/>
      <c r="H144" s="225"/>
      <c r="I144" s="32" t="str">
        <f t="shared" ref="I144:I175" si="298">IF(A144="n","","Jul-2024")</f>
        <v/>
      </c>
      <c r="J144" s="33"/>
      <c r="K144" s="6">
        <f t="array" ref="K144">ROUND(J144*$K$7,0)</f>
        <v>0</v>
      </c>
      <c r="L144" s="34">
        <f t="array" ref="L144">ROUND(J144+K144,0)</f>
        <v>0</v>
      </c>
      <c r="M144" s="35">
        <f t="array" ref="M144">J144</f>
        <v>0</v>
      </c>
      <c r="N144" s="6">
        <f t="array" ref="N144">ROUND(M144*$N$7,0)</f>
        <v>0</v>
      </c>
      <c r="O144" s="34">
        <f t="array" ref="O144">ROUND(M144+N144,0)</f>
        <v>0</v>
      </c>
      <c r="P144" s="36">
        <f t="array" ref="P144">ROUND(J144-M144,0)</f>
        <v>0</v>
      </c>
      <c r="Q144" s="6">
        <f t="array" ref="Q144">ROUND(K144-N144,0)</f>
        <v>0</v>
      </c>
      <c r="R144" s="34">
        <f t="array" ref="R144">ROUND(P144+Q144,0)</f>
        <v>0</v>
      </c>
      <c r="S144" s="7">
        <f t="shared" ref="S144" si="299">IF($H144="Before-2004",Q144,0)</f>
        <v>0</v>
      </c>
      <c r="T144" s="8">
        <f t="array" ref="T144">R144-S144</f>
        <v>0</v>
      </c>
      <c r="U144" s="8">
        <f t="array" ref="U144">ROUND(S144+T144,0)</f>
        <v>0</v>
      </c>
      <c r="V144" s="8">
        <f t="array" ref="V144">ROUND(R144-U144,0)</f>
        <v>0</v>
      </c>
      <c r="W144" s="9"/>
      <c r="X144" s="10"/>
      <c r="Y144" s="181"/>
    </row>
    <row r="145" spans="1:25" s="4" customFormat="1" ht="20.25" customHeight="1">
      <c r="A145" s="5" t="str">
        <f t="shared" ref="A145:A147" si="300">IF(J145&gt;=1,"y","n")</f>
        <v>n</v>
      </c>
      <c r="B145" s="177"/>
      <c r="C145" s="218"/>
      <c r="D145" s="222"/>
      <c r="E145" s="223"/>
      <c r="F145" s="224"/>
      <c r="G145" s="218"/>
      <c r="H145" s="226"/>
      <c r="I145" s="37" t="str">
        <f t="shared" ref="I145:I176" si="301">IF(A145="n","","Aug-2024")</f>
        <v/>
      </c>
      <c r="J145" s="38">
        <f>$J144</f>
        <v>0</v>
      </c>
      <c r="K145" s="12">
        <f t="array" ref="K145">ROUND(J145*$K$7,0)</f>
        <v>0</v>
      </c>
      <c r="L145" s="39">
        <f t="array" ref="L145">ROUND(J145+K145,0)</f>
        <v>0</v>
      </c>
      <c r="M145" s="38">
        <f t="array" ref="M145">J145</f>
        <v>0</v>
      </c>
      <c r="N145" s="12">
        <f t="array" ref="N145">ROUND(M145*$N$7,0)</f>
        <v>0</v>
      </c>
      <c r="O145" s="39">
        <f t="array" ref="O145">ROUND(M145+N145,0)</f>
        <v>0</v>
      </c>
      <c r="P145" s="40">
        <f t="array" ref="P145">ROUND(J145-M145,0)</f>
        <v>0</v>
      </c>
      <c r="Q145" s="12">
        <f t="array" ref="Q145">ROUND(K145-N145,0)</f>
        <v>0</v>
      </c>
      <c r="R145" s="39">
        <f t="array" ref="R145">ROUND(P145+Q145,0)</f>
        <v>0</v>
      </c>
      <c r="S145" s="13">
        <f t="shared" ref="S145" si="302">IF($H144="Before-2004",Q145,0)</f>
        <v>0</v>
      </c>
      <c r="T145" s="14">
        <f t="array" ref="T145">R145-S145</f>
        <v>0</v>
      </c>
      <c r="U145" s="13">
        <f t="array" ref="U145">ROUND(S145+T145,0)</f>
        <v>0</v>
      </c>
      <c r="V145" s="14">
        <f t="array" ref="V145">ROUND(R145-U145,0)</f>
        <v>0</v>
      </c>
      <c r="W145" s="15"/>
      <c r="X145" s="16"/>
      <c r="Y145" s="181"/>
    </row>
    <row r="146" spans="1:25" s="4" customFormat="1" ht="20.25" customHeight="1">
      <c r="A146" s="5" t="str">
        <f t="shared" si="300"/>
        <v>n</v>
      </c>
      <c r="B146" s="177"/>
      <c r="C146" s="218"/>
      <c r="D146" s="222"/>
      <c r="E146" s="223"/>
      <c r="F146" s="224"/>
      <c r="G146" s="218"/>
      <c r="H146" s="226"/>
      <c r="I146" s="41" t="str">
        <f t="shared" ref="I146:I177" si="303">IF(A146="n","","Sep-2024")</f>
        <v/>
      </c>
      <c r="J146" s="38">
        <f>$J144</f>
        <v>0</v>
      </c>
      <c r="K146" s="12">
        <f t="array" ref="K146">ROUND(J146*$K$7,0)</f>
        <v>0</v>
      </c>
      <c r="L146" s="39">
        <f t="array" ref="L146">ROUND(J146+K146,0)</f>
        <v>0</v>
      </c>
      <c r="M146" s="38">
        <f t="array" ref="M146">J146</f>
        <v>0</v>
      </c>
      <c r="N146" s="12">
        <f t="array" ref="N146">ROUND(M146*$N$7,0)</f>
        <v>0</v>
      </c>
      <c r="O146" s="39">
        <f t="array" ref="O146">ROUND(M146+N146,0)</f>
        <v>0</v>
      </c>
      <c r="P146" s="40">
        <f t="array" ref="P146">ROUND(J146-M146,0)</f>
        <v>0</v>
      </c>
      <c r="Q146" s="12">
        <f t="array" ref="Q146">ROUND(K146-N146,0)</f>
        <v>0</v>
      </c>
      <c r="R146" s="39">
        <f t="array" ref="R146">ROUND(P146+Q146,0)</f>
        <v>0</v>
      </c>
      <c r="S146" s="13">
        <f t="shared" ref="S146" si="304">IF($H144="Before-2004",Q146,0)</f>
        <v>0</v>
      </c>
      <c r="T146" s="14">
        <f t="array" ref="T146">R146-S146</f>
        <v>0</v>
      </c>
      <c r="U146" s="13">
        <f t="array" ref="U146">ROUND(S146+T146,0)</f>
        <v>0</v>
      </c>
      <c r="V146" s="14">
        <f t="array" ref="V146">ROUND(R146-U146,0)</f>
        <v>0</v>
      </c>
      <c r="W146" s="15"/>
      <c r="X146" s="16"/>
      <c r="Y146" s="181"/>
    </row>
    <row r="147" spans="1:25" s="4" customFormat="1" ht="20.25" customHeight="1" thickBot="1">
      <c r="A147" s="5" t="str">
        <f t="shared" si="300"/>
        <v>n</v>
      </c>
      <c r="B147" s="177"/>
      <c r="C147" s="218"/>
      <c r="D147" s="222"/>
      <c r="E147" s="223"/>
      <c r="F147" s="224"/>
      <c r="G147" s="218"/>
      <c r="H147" s="226"/>
      <c r="I147" s="41" t="str">
        <f t="shared" ref="I147:I178" si="305">IF(A147="n","","Oct-2024")</f>
        <v/>
      </c>
      <c r="J147" s="42">
        <f>$J144</f>
        <v>0</v>
      </c>
      <c r="K147" s="17">
        <f t="array" ref="K147">ROUND(J147*$K$7,0)</f>
        <v>0</v>
      </c>
      <c r="L147" s="43">
        <f t="array" ref="L147">ROUND(J147+K147,0)</f>
        <v>0</v>
      </c>
      <c r="M147" s="44">
        <f t="array" ref="M147">J147</f>
        <v>0</v>
      </c>
      <c r="N147" s="17">
        <f t="array" ref="N147">ROUND(M147*$N$7,0)</f>
        <v>0</v>
      </c>
      <c r="O147" s="43">
        <f t="array" ref="O147">ROUND(M147+N147,0)</f>
        <v>0</v>
      </c>
      <c r="P147" s="45">
        <f t="array" ref="P147">ROUND(J147-M147,0)</f>
        <v>0</v>
      </c>
      <c r="Q147" s="46">
        <f t="array" ref="Q147">ROUND(K147-N147,0)</f>
        <v>0</v>
      </c>
      <c r="R147" s="43">
        <f t="array" ref="R147">ROUND(P147+Q147,0)</f>
        <v>0</v>
      </c>
      <c r="S147" s="18">
        <f t="shared" ref="S147" si="306">IF($H144="Before-2004",Q147,0)</f>
        <v>0</v>
      </c>
      <c r="T147" s="19">
        <f t="array" ref="T147">R147-S147</f>
        <v>0</v>
      </c>
      <c r="U147" s="18">
        <f t="array" ref="U147">ROUND(S147+T147,0)</f>
        <v>0</v>
      </c>
      <c r="V147" s="47">
        <f t="array" ref="V147">ROUND(R147-U147,0)</f>
        <v>0</v>
      </c>
      <c r="W147" s="20"/>
      <c r="X147" s="21"/>
      <c r="Y147" s="181"/>
    </row>
    <row r="148" spans="1:25" s="4" customFormat="1" ht="20.25" customHeight="1">
      <c r="A148" s="5" t="str">
        <f>IF(J148&gt;=1,"y","n")</f>
        <v>n</v>
      </c>
      <c r="B148" s="177"/>
      <c r="C148" s="217">
        <v>36</v>
      </c>
      <c r="D148" s="219"/>
      <c r="E148" s="220"/>
      <c r="F148" s="221"/>
      <c r="G148" s="217"/>
      <c r="H148" s="225"/>
      <c r="I148" s="32" t="str">
        <f t="shared" ref="I148:I179" si="307">IF(A148="n","","Jul-2024")</f>
        <v/>
      </c>
      <c r="J148" s="33"/>
      <c r="K148" s="6">
        <f t="array" ref="K148">ROUND(J148*$K$7,0)</f>
        <v>0</v>
      </c>
      <c r="L148" s="34">
        <f t="array" ref="L148">ROUND(J148+K148,0)</f>
        <v>0</v>
      </c>
      <c r="M148" s="35">
        <f t="array" ref="M148">J148</f>
        <v>0</v>
      </c>
      <c r="N148" s="6">
        <f t="array" ref="N148">ROUND(M148*$N$7,0)</f>
        <v>0</v>
      </c>
      <c r="O148" s="34">
        <f t="array" ref="O148">ROUND(M148+N148,0)</f>
        <v>0</v>
      </c>
      <c r="P148" s="36">
        <f t="array" ref="P148">ROUND(J148-M148,0)</f>
        <v>0</v>
      </c>
      <c r="Q148" s="6">
        <f t="array" ref="Q148">ROUND(K148-N148,0)</f>
        <v>0</v>
      </c>
      <c r="R148" s="34">
        <f t="array" ref="R148">ROUND(P148+Q148,0)</f>
        <v>0</v>
      </c>
      <c r="S148" s="7">
        <f t="shared" ref="S148" si="308">IF($H148="Before-2004",Q148,0)</f>
        <v>0</v>
      </c>
      <c r="T148" s="8">
        <f t="array" ref="T148">R148-S148</f>
        <v>0</v>
      </c>
      <c r="U148" s="8">
        <f t="array" ref="U148">ROUND(S148+T148,0)</f>
        <v>0</v>
      </c>
      <c r="V148" s="8">
        <f t="array" ref="V148">ROUND(R148-U148,0)</f>
        <v>0</v>
      </c>
      <c r="W148" s="9"/>
      <c r="X148" s="10"/>
      <c r="Y148" s="181"/>
    </row>
    <row r="149" spans="1:25" s="4" customFormat="1" ht="20.25" customHeight="1">
      <c r="A149" s="5" t="str">
        <f t="shared" ref="A149:A151" si="309">IF(J149&gt;=1,"y","n")</f>
        <v>n</v>
      </c>
      <c r="B149" s="177"/>
      <c r="C149" s="218"/>
      <c r="D149" s="222"/>
      <c r="E149" s="223"/>
      <c r="F149" s="224"/>
      <c r="G149" s="218"/>
      <c r="H149" s="226"/>
      <c r="I149" s="37" t="str">
        <f t="shared" ref="I149:I180" si="310">IF(A149="n","","Aug-2024")</f>
        <v/>
      </c>
      <c r="J149" s="38">
        <f>$J148</f>
        <v>0</v>
      </c>
      <c r="K149" s="12">
        <f t="array" ref="K149">ROUND(J149*$K$7,0)</f>
        <v>0</v>
      </c>
      <c r="L149" s="39">
        <f t="array" ref="L149">ROUND(J149+K149,0)</f>
        <v>0</v>
      </c>
      <c r="M149" s="38">
        <f t="array" ref="M149">J149</f>
        <v>0</v>
      </c>
      <c r="N149" s="12">
        <f t="array" ref="N149">ROUND(M149*$N$7,0)</f>
        <v>0</v>
      </c>
      <c r="O149" s="39">
        <f t="array" ref="O149">ROUND(M149+N149,0)</f>
        <v>0</v>
      </c>
      <c r="P149" s="40">
        <f t="array" ref="P149">ROUND(J149-M149,0)</f>
        <v>0</v>
      </c>
      <c r="Q149" s="12">
        <f t="array" ref="Q149">ROUND(K149-N149,0)</f>
        <v>0</v>
      </c>
      <c r="R149" s="39">
        <f t="array" ref="R149">ROUND(P149+Q149,0)</f>
        <v>0</v>
      </c>
      <c r="S149" s="13">
        <f t="shared" ref="S149" si="311">IF($H148="Before-2004",Q149,0)</f>
        <v>0</v>
      </c>
      <c r="T149" s="14">
        <f t="array" ref="T149">R149-S149</f>
        <v>0</v>
      </c>
      <c r="U149" s="13">
        <f t="array" ref="U149">ROUND(S149+T149,0)</f>
        <v>0</v>
      </c>
      <c r="V149" s="14">
        <f t="array" ref="V149">ROUND(R149-U149,0)</f>
        <v>0</v>
      </c>
      <c r="W149" s="15"/>
      <c r="X149" s="16"/>
      <c r="Y149" s="181"/>
    </row>
    <row r="150" spans="1:25" s="4" customFormat="1" ht="20.25" customHeight="1">
      <c r="A150" s="5" t="str">
        <f t="shared" si="309"/>
        <v>n</v>
      </c>
      <c r="B150" s="177"/>
      <c r="C150" s="218"/>
      <c r="D150" s="222"/>
      <c r="E150" s="223"/>
      <c r="F150" s="224"/>
      <c r="G150" s="218"/>
      <c r="H150" s="226"/>
      <c r="I150" s="41" t="str">
        <f t="shared" ref="I150:I181" si="312">IF(A150="n","","Sep-2024")</f>
        <v/>
      </c>
      <c r="J150" s="38">
        <f>$J148</f>
        <v>0</v>
      </c>
      <c r="K150" s="12">
        <f t="array" ref="K150">ROUND(J150*$K$7,0)</f>
        <v>0</v>
      </c>
      <c r="L150" s="39">
        <f t="array" ref="L150">ROUND(J150+K150,0)</f>
        <v>0</v>
      </c>
      <c r="M150" s="38">
        <f t="array" ref="M150">J150</f>
        <v>0</v>
      </c>
      <c r="N150" s="12">
        <f t="array" ref="N150">ROUND(M150*$N$7,0)</f>
        <v>0</v>
      </c>
      <c r="O150" s="39">
        <f t="array" ref="O150">ROUND(M150+N150,0)</f>
        <v>0</v>
      </c>
      <c r="P150" s="40">
        <f t="array" ref="P150">ROUND(J150-M150,0)</f>
        <v>0</v>
      </c>
      <c r="Q150" s="12">
        <f t="array" ref="Q150">ROUND(K150-N150,0)</f>
        <v>0</v>
      </c>
      <c r="R150" s="39">
        <f t="array" ref="R150">ROUND(P150+Q150,0)</f>
        <v>0</v>
      </c>
      <c r="S150" s="13">
        <f t="shared" ref="S150" si="313">IF($H148="Before-2004",Q150,0)</f>
        <v>0</v>
      </c>
      <c r="T150" s="14">
        <f t="array" ref="T150">R150-S150</f>
        <v>0</v>
      </c>
      <c r="U150" s="13">
        <f t="array" ref="U150">ROUND(S150+T150,0)</f>
        <v>0</v>
      </c>
      <c r="V150" s="14">
        <f t="array" ref="V150">ROUND(R150-U150,0)</f>
        <v>0</v>
      </c>
      <c r="W150" s="15"/>
      <c r="X150" s="16"/>
      <c r="Y150" s="181"/>
    </row>
    <row r="151" spans="1:25" s="4" customFormat="1" ht="20.25" customHeight="1" thickBot="1">
      <c r="A151" s="5" t="str">
        <f t="shared" si="309"/>
        <v>n</v>
      </c>
      <c r="B151" s="177"/>
      <c r="C151" s="218"/>
      <c r="D151" s="222"/>
      <c r="E151" s="223"/>
      <c r="F151" s="224"/>
      <c r="G151" s="218"/>
      <c r="H151" s="226"/>
      <c r="I151" s="41" t="str">
        <f t="shared" ref="I151:I182" si="314">IF(A151="n","","Oct-2024")</f>
        <v/>
      </c>
      <c r="J151" s="42">
        <f>$J148</f>
        <v>0</v>
      </c>
      <c r="K151" s="17">
        <f t="array" ref="K151">ROUND(J151*$K$7,0)</f>
        <v>0</v>
      </c>
      <c r="L151" s="43">
        <f t="array" ref="L151">ROUND(J151+K151,0)</f>
        <v>0</v>
      </c>
      <c r="M151" s="44">
        <f t="array" ref="M151">J151</f>
        <v>0</v>
      </c>
      <c r="N151" s="17">
        <f t="array" ref="N151">ROUND(M151*$N$7,0)</f>
        <v>0</v>
      </c>
      <c r="O151" s="43">
        <f t="array" ref="O151">ROUND(M151+N151,0)</f>
        <v>0</v>
      </c>
      <c r="P151" s="45">
        <f t="array" ref="P151">ROUND(J151-M151,0)</f>
        <v>0</v>
      </c>
      <c r="Q151" s="46">
        <f t="array" ref="Q151">ROUND(K151-N151,0)</f>
        <v>0</v>
      </c>
      <c r="R151" s="43">
        <f t="array" ref="R151">ROUND(P151+Q151,0)</f>
        <v>0</v>
      </c>
      <c r="S151" s="18">
        <f t="shared" ref="S151" si="315">IF($H148="Before-2004",Q151,0)</f>
        <v>0</v>
      </c>
      <c r="T151" s="19">
        <f t="array" ref="T151">R151-S151</f>
        <v>0</v>
      </c>
      <c r="U151" s="18">
        <f t="array" ref="U151">ROUND(S151+T151,0)</f>
        <v>0</v>
      </c>
      <c r="V151" s="47">
        <f t="array" ref="V151">ROUND(R151-U151,0)</f>
        <v>0</v>
      </c>
      <c r="W151" s="20"/>
      <c r="X151" s="21"/>
      <c r="Y151" s="181"/>
    </row>
    <row r="152" spans="1:25" s="4" customFormat="1" ht="20.25" customHeight="1">
      <c r="A152" s="5" t="str">
        <f>IF(J152&gt;=1,"y","n")</f>
        <v>n</v>
      </c>
      <c r="B152" s="177"/>
      <c r="C152" s="217">
        <v>37</v>
      </c>
      <c r="D152" s="219"/>
      <c r="E152" s="220"/>
      <c r="F152" s="221"/>
      <c r="G152" s="217"/>
      <c r="H152" s="225"/>
      <c r="I152" s="32" t="str">
        <f t="shared" ref="I152:I183" si="316">IF(A152="n","","Jul-2024")</f>
        <v/>
      </c>
      <c r="J152" s="33"/>
      <c r="K152" s="6">
        <f t="array" ref="K152">ROUND(J152*$K$7,0)</f>
        <v>0</v>
      </c>
      <c r="L152" s="34">
        <f t="array" ref="L152">ROUND(J152+K152,0)</f>
        <v>0</v>
      </c>
      <c r="M152" s="35">
        <f t="array" ref="M152">J152</f>
        <v>0</v>
      </c>
      <c r="N152" s="6">
        <f t="array" ref="N152">ROUND(M152*$N$7,0)</f>
        <v>0</v>
      </c>
      <c r="O152" s="34">
        <f t="array" ref="O152">ROUND(M152+N152,0)</f>
        <v>0</v>
      </c>
      <c r="P152" s="36">
        <f t="array" ref="P152">ROUND(J152-M152,0)</f>
        <v>0</v>
      </c>
      <c r="Q152" s="6">
        <f t="array" ref="Q152">ROUND(K152-N152,0)</f>
        <v>0</v>
      </c>
      <c r="R152" s="34">
        <f t="array" ref="R152">ROUND(P152+Q152,0)</f>
        <v>0</v>
      </c>
      <c r="S152" s="7">
        <f t="shared" ref="S152" si="317">IF($H152="Before-2004",Q152,0)</f>
        <v>0</v>
      </c>
      <c r="T152" s="8">
        <f t="array" ref="T152">R152-S152</f>
        <v>0</v>
      </c>
      <c r="U152" s="8">
        <f t="array" ref="U152">ROUND(S152+T152,0)</f>
        <v>0</v>
      </c>
      <c r="V152" s="8">
        <f t="array" ref="V152">ROUND(R152-U152,0)</f>
        <v>0</v>
      </c>
      <c r="W152" s="9"/>
      <c r="X152" s="10"/>
      <c r="Y152" s="181"/>
    </row>
    <row r="153" spans="1:25" s="4" customFormat="1" ht="20.25" customHeight="1">
      <c r="A153" s="5" t="str">
        <f t="shared" ref="A153:A155" si="318">IF(J153&gt;=1,"y","n")</f>
        <v>n</v>
      </c>
      <c r="B153" s="177"/>
      <c r="C153" s="218"/>
      <c r="D153" s="222"/>
      <c r="E153" s="223"/>
      <c r="F153" s="224"/>
      <c r="G153" s="218"/>
      <c r="H153" s="226"/>
      <c r="I153" s="37" t="str">
        <f t="shared" ref="I153:I184" si="319">IF(A153="n","","Aug-2024")</f>
        <v/>
      </c>
      <c r="J153" s="38">
        <f>$J152</f>
        <v>0</v>
      </c>
      <c r="K153" s="12">
        <f t="array" ref="K153">ROUND(J153*$K$7,0)</f>
        <v>0</v>
      </c>
      <c r="L153" s="39">
        <f t="array" ref="L153">ROUND(J153+K153,0)</f>
        <v>0</v>
      </c>
      <c r="M153" s="38">
        <f t="array" ref="M153">J153</f>
        <v>0</v>
      </c>
      <c r="N153" s="12">
        <f t="array" ref="N153">ROUND(M153*$N$7,0)</f>
        <v>0</v>
      </c>
      <c r="O153" s="39">
        <f t="array" ref="O153">ROUND(M153+N153,0)</f>
        <v>0</v>
      </c>
      <c r="P153" s="40">
        <f t="array" ref="P153">ROUND(J153-M153,0)</f>
        <v>0</v>
      </c>
      <c r="Q153" s="12">
        <f t="array" ref="Q153">ROUND(K153-N153,0)</f>
        <v>0</v>
      </c>
      <c r="R153" s="39">
        <f t="array" ref="R153">ROUND(P153+Q153,0)</f>
        <v>0</v>
      </c>
      <c r="S153" s="13">
        <f t="shared" ref="S153" si="320">IF($H152="Before-2004",Q153,0)</f>
        <v>0</v>
      </c>
      <c r="T153" s="14">
        <f t="array" ref="T153">R153-S153</f>
        <v>0</v>
      </c>
      <c r="U153" s="13">
        <f t="array" ref="U153">ROUND(S153+T153,0)</f>
        <v>0</v>
      </c>
      <c r="V153" s="14">
        <f t="array" ref="V153">ROUND(R153-U153,0)</f>
        <v>0</v>
      </c>
      <c r="W153" s="15"/>
      <c r="X153" s="16"/>
      <c r="Y153" s="181"/>
    </row>
    <row r="154" spans="1:25" s="4" customFormat="1" ht="20.25" customHeight="1">
      <c r="A154" s="5" t="str">
        <f t="shared" si="318"/>
        <v>n</v>
      </c>
      <c r="B154" s="177"/>
      <c r="C154" s="218"/>
      <c r="D154" s="222"/>
      <c r="E154" s="223"/>
      <c r="F154" s="224"/>
      <c r="G154" s="218"/>
      <c r="H154" s="226"/>
      <c r="I154" s="41" t="str">
        <f t="shared" ref="I154:I185" si="321">IF(A154="n","","Sep-2024")</f>
        <v/>
      </c>
      <c r="J154" s="38">
        <f>$J152</f>
        <v>0</v>
      </c>
      <c r="K154" s="12">
        <f t="array" ref="K154">ROUND(J154*$K$7,0)</f>
        <v>0</v>
      </c>
      <c r="L154" s="39">
        <f t="array" ref="L154">ROUND(J154+K154,0)</f>
        <v>0</v>
      </c>
      <c r="M154" s="38">
        <f t="array" ref="M154">J154</f>
        <v>0</v>
      </c>
      <c r="N154" s="12">
        <f t="array" ref="N154">ROUND(M154*$N$7,0)</f>
        <v>0</v>
      </c>
      <c r="O154" s="39">
        <f t="array" ref="O154">ROUND(M154+N154,0)</f>
        <v>0</v>
      </c>
      <c r="P154" s="40">
        <f t="array" ref="P154">ROUND(J154-M154,0)</f>
        <v>0</v>
      </c>
      <c r="Q154" s="12">
        <f t="array" ref="Q154">ROUND(K154-N154,0)</f>
        <v>0</v>
      </c>
      <c r="R154" s="39">
        <f t="array" ref="R154">ROUND(P154+Q154,0)</f>
        <v>0</v>
      </c>
      <c r="S154" s="13">
        <f t="shared" ref="S154" si="322">IF($H152="Before-2004",Q154,0)</f>
        <v>0</v>
      </c>
      <c r="T154" s="14">
        <f t="array" ref="T154">R154-S154</f>
        <v>0</v>
      </c>
      <c r="U154" s="13">
        <f t="array" ref="U154">ROUND(S154+T154,0)</f>
        <v>0</v>
      </c>
      <c r="V154" s="14">
        <f t="array" ref="V154">ROUND(R154-U154,0)</f>
        <v>0</v>
      </c>
      <c r="W154" s="15"/>
      <c r="X154" s="16"/>
      <c r="Y154" s="181"/>
    </row>
    <row r="155" spans="1:25" s="4" customFormat="1" ht="20.25" customHeight="1" thickBot="1">
      <c r="A155" s="5" t="str">
        <f t="shared" si="318"/>
        <v>n</v>
      </c>
      <c r="B155" s="177"/>
      <c r="C155" s="218"/>
      <c r="D155" s="222"/>
      <c r="E155" s="223"/>
      <c r="F155" s="224"/>
      <c r="G155" s="218"/>
      <c r="H155" s="226"/>
      <c r="I155" s="41" t="str">
        <f t="shared" ref="I155:I186" si="323">IF(A155="n","","Oct-2024")</f>
        <v/>
      </c>
      <c r="J155" s="42">
        <f>$J152</f>
        <v>0</v>
      </c>
      <c r="K155" s="17">
        <f t="array" ref="K155">ROUND(J155*$K$7,0)</f>
        <v>0</v>
      </c>
      <c r="L155" s="43">
        <f t="array" ref="L155">ROUND(J155+K155,0)</f>
        <v>0</v>
      </c>
      <c r="M155" s="44">
        <f t="array" ref="M155">J155</f>
        <v>0</v>
      </c>
      <c r="N155" s="17">
        <f t="array" ref="N155">ROUND(M155*$N$7,0)</f>
        <v>0</v>
      </c>
      <c r="O155" s="43">
        <f t="array" ref="O155">ROUND(M155+N155,0)</f>
        <v>0</v>
      </c>
      <c r="P155" s="45">
        <f t="array" ref="P155">ROUND(J155-M155,0)</f>
        <v>0</v>
      </c>
      <c r="Q155" s="46">
        <f t="array" ref="Q155">ROUND(K155-N155,0)</f>
        <v>0</v>
      </c>
      <c r="R155" s="43">
        <f t="array" ref="R155">ROUND(P155+Q155,0)</f>
        <v>0</v>
      </c>
      <c r="S155" s="18">
        <f t="shared" ref="S155" si="324">IF($H152="Before-2004",Q155,0)</f>
        <v>0</v>
      </c>
      <c r="T155" s="19">
        <f t="array" ref="T155">R155-S155</f>
        <v>0</v>
      </c>
      <c r="U155" s="18">
        <f t="array" ref="U155">ROUND(S155+T155,0)</f>
        <v>0</v>
      </c>
      <c r="V155" s="47">
        <f t="array" ref="V155">ROUND(R155-U155,0)</f>
        <v>0</v>
      </c>
      <c r="W155" s="20"/>
      <c r="X155" s="21"/>
      <c r="Y155" s="181"/>
    </row>
    <row r="156" spans="1:25" s="4" customFormat="1" ht="20.25" customHeight="1">
      <c r="A156" s="5" t="str">
        <f>IF(J156&gt;=1,"y","n")</f>
        <v>n</v>
      </c>
      <c r="B156" s="177"/>
      <c r="C156" s="217">
        <v>38</v>
      </c>
      <c r="D156" s="219"/>
      <c r="E156" s="220"/>
      <c r="F156" s="221"/>
      <c r="G156" s="217"/>
      <c r="H156" s="225"/>
      <c r="I156" s="32" t="str">
        <f t="shared" ref="I156:I187" si="325">IF(A156="n","","Jul-2024")</f>
        <v/>
      </c>
      <c r="J156" s="33"/>
      <c r="K156" s="6">
        <f t="array" ref="K156">ROUND(J156*$K$7,0)</f>
        <v>0</v>
      </c>
      <c r="L156" s="34">
        <f t="array" ref="L156">ROUND(J156+K156,0)</f>
        <v>0</v>
      </c>
      <c r="M156" s="35">
        <f t="array" ref="M156">J156</f>
        <v>0</v>
      </c>
      <c r="N156" s="6">
        <f t="array" ref="N156">ROUND(M156*$N$7,0)</f>
        <v>0</v>
      </c>
      <c r="O156" s="34">
        <f t="array" ref="O156">ROUND(M156+N156,0)</f>
        <v>0</v>
      </c>
      <c r="P156" s="36">
        <f t="array" ref="P156">ROUND(J156-M156,0)</f>
        <v>0</v>
      </c>
      <c r="Q156" s="6">
        <f t="array" ref="Q156">ROUND(K156-N156,0)</f>
        <v>0</v>
      </c>
      <c r="R156" s="34">
        <f t="array" ref="R156">ROUND(P156+Q156,0)</f>
        <v>0</v>
      </c>
      <c r="S156" s="7">
        <f t="shared" ref="S156" si="326">IF($H156="Before-2004",Q156,0)</f>
        <v>0</v>
      </c>
      <c r="T156" s="8">
        <f t="array" ref="T156">R156-S156</f>
        <v>0</v>
      </c>
      <c r="U156" s="8">
        <f t="array" ref="U156">ROUND(S156+T156,0)</f>
        <v>0</v>
      </c>
      <c r="V156" s="8">
        <f t="array" ref="V156">ROUND(R156-U156,0)</f>
        <v>0</v>
      </c>
      <c r="W156" s="9"/>
      <c r="X156" s="10"/>
      <c r="Y156" s="181"/>
    </row>
    <row r="157" spans="1:25" s="4" customFormat="1" ht="20.25" customHeight="1">
      <c r="A157" s="5" t="str">
        <f t="shared" ref="A157:A159" si="327">IF(J157&gt;=1,"y","n")</f>
        <v>n</v>
      </c>
      <c r="B157" s="177"/>
      <c r="C157" s="218"/>
      <c r="D157" s="222"/>
      <c r="E157" s="223"/>
      <c r="F157" s="224"/>
      <c r="G157" s="218"/>
      <c r="H157" s="226"/>
      <c r="I157" s="37" t="str">
        <f t="shared" ref="I157:I188" si="328">IF(A157="n","","Aug-2024")</f>
        <v/>
      </c>
      <c r="J157" s="38">
        <f>$J156</f>
        <v>0</v>
      </c>
      <c r="K157" s="12">
        <f t="array" ref="K157">ROUND(J157*$K$7,0)</f>
        <v>0</v>
      </c>
      <c r="L157" s="39">
        <f t="array" ref="L157">ROUND(J157+K157,0)</f>
        <v>0</v>
      </c>
      <c r="M157" s="38">
        <f t="array" ref="M157">J157</f>
        <v>0</v>
      </c>
      <c r="N157" s="12">
        <f t="array" ref="N157">ROUND(M157*$N$7,0)</f>
        <v>0</v>
      </c>
      <c r="O157" s="39">
        <f t="array" ref="O157">ROUND(M157+N157,0)</f>
        <v>0</v>
      </c>
      <c r="P157" s="40">
        <f t="array" ref="P157">ROUND(J157-M157,0)</f>
        <v>0</v>
      </c>
      <c r="Q157" s="12">
        <f t="array" ref="Q157">ROUND(K157-N157,0)</f>
        <v>0</v>
      </c>
      <c r="R157" s="39">
        <f t="array" ref="R157">ROUND(P157+Q157,0)</f>
        <v>0</v>
      </c>
      <c r="S157" s="13">
        <f t="shared" ref="S157" si="329">IF($H156="Before-2004",Q157,0)</f>
        <v>0</v>
      </c>
      <c r="T157" s="14">
        <f t="array" ref="T157">R157-S157</f>
        <v>0</v>
      </c>
      <c r="U157" s="13">
        <f t="array" ref="U157">ROUND(S157+T157,0)</f>
        <v>0</v>
      </c>
      <c r="V157" s="14">
        <f t="array" ref="V157">ROUND(R157-U157,0)</f>
        <v>0</v>
      </c>
      <c r="W157" s="15"/>
      <c r="X157" s="16"/>
      <c r="Y157" s="181"/>
    </row>
    <row r="158" spans="1:25" s="4" customFormat="1" ht="20.25" customHeight="1">
      <c r="A158" s="5" t="str">
        <f t="shared" si="327"/>
        <v>n</v>
      </c>
      <c r="B158" s="177"/>
      <c r="C158" s="218"/>
      <c r="D158" s="222"/>
      <c r="E158" s="223"/>
      <c r="F158" s="224"/>
      <c r="G158" s="218"/>
      <c r="H158" s="226"/>
      <c r="I158" s="41" t="str">
        <f t="shared" ref="I158:I189" si="330">IF(A158="n","","Sep-2024")</f>
        <v/>
      </c>
      <c r="J158" s="38">
        <f>$J156</f>
        <v>0</v>
      </c>
      <c r="K158" s="12">
        <f t="array" ref="K158">ROUND(J158*$K$7,0)</f>
        <v>0</v>
      </c>
      <c r="L158" s="39">
        <f t="array" ref="L158">ROUND(J158+K158,0)</f>
        <v>0</v>
      </c>
      <c r="M158" s="38">
        <f t="array" ref="M158">J158</f>
        <v>0</v>
      </c>
      <c r="N158" s="12">
        <f t="array" ref="N158">ROUND(M158*$N$7,0)</f>
        <v>0</v>
      </c>
      <c r="O158" s="39">
        <f t="array" ref="O158">ROUND(M158+N158,0)</f>
        <v>0</v>
      </c>
      <c r="P158" s="40">
        <f t="array" ref="P158">ROUND(J158-M158,0)</f>
        <v>0</v>
      </c>
      <c r="Q158" s="12">
        <f t="array" ref="Q158">ROUND(K158-N158,0)</f>
        <v>0</v>
      </c>
      <c r="R158" s="39">
        <f t="array" ref="R158">ROUND(P158+Q158,0)</f>
        <v>0</v>
      </c>
      <c r="S158" s="13">
        <f t="shared" ref="S158" si="331">IF($H156="Before-2004",Q158,0)</f>
        <v>0</v>
      </c>
      <c r="T158" s="14">
        <f t="array" ref="T158">R158-S158</f>
        <v>0</v>
      </c>
      <c r="U158" s="13">
        <f t="array" ref="U158">ROUND(S158+T158,0)</f>
        <v>0</v>
      </c>
      <c r="V158" s="14">
        <f t="array" ref="V158">ROUND(R158-U158,0)</f>
        <v>0</v>
      </c>
      <c r="W158" s="15"/>
      <c r="X158" s="16"/>
      <c r="Y158" s="181"/>
    </row>
    <row r="159" spans="1:25" s="4" customFormat="1" ht="20.25" customHeight="1" thickBot="1">
      <c r="A159" s="5" t="str">
        <f t="shared" si="327"/>
        <v>n</v>
      </c>
      <c r="B159" s="177"/>
      <c r="C159" s="218"/>
      <c r="D159" s="222"/>
      <c r="E159" s="223"/>
      <c r="F159" s="224"/>
      <c r="G159" s="218"/>
      <c r="H159" s="226"/>
      <c r="I159" s="41" t="str">
        <f t="shared" ref="I159:I190" si="332">IF(A159="n","","Oct-2024")</f>
        <v/>
      </c>
      <c r="J159" s="42">
        <f>$J156</f>
        <v>0</v>
      </c>
      <c r="K159" s="17">
        <f t="array" ref="K159">ROUND(J159*$K$7,0)</f>
        <v>0</v>
      </c>
      <c r="L159" s="43">
        <f t="array" ref="L159">ROUND(J159+K159,0)</f>
        <v>0</v>
      </c>
      <c r="M159" s="44">
        <f t="array" ref="M159">J159</f>
        <v>0</v>
      </c>
      <c r="N159" s="17">
        <f t="array" ref="N159">ROUND(M159*$N$7,0)</f>
        <v>0</v>
      </c>
      <c r="O159" s="43">
        <f t="array" ref="O159">ROUND(M159+N159,0)</f>
        <v>0</v>
      </c>
      <c r="P159" s="45">
        <f t="array" ref="P159">ROUND(J159-M159,0)</f>
        <v>0</v>
      </c>
      <c r="Q159" s="46">
        <f t="array" ref="Q159">ROUND(K159-N159,0)</f>
        <v>0</v>
      </c>
      <c r="R159" s="43">
        <f t="array" ref="R159">ROUND(P159+Q159,0)</f>
        <v>0</v>
      </c>
      <c r="S159" s="18">
        <f t="shared" ref="S159" si="333">IF($H156="Before-2004",Q159,0)</f>
        <v>0</v>
      </c>
      <c r="T159" s="19">
        <f t="array" ref="T159">R159-S159</f>
        <v>0</v>
      </c>
      <c r="U159" s="18">
        <f t="array" ref="U159">ROUND(S159+T159,0)</f>
        <v>0</v>
      </c>
      <c r="V159" s="47">
        <f t="array" ref="V159">ROUND(R159-U159,0)</f>
        <v>0</v>
      </c>
      <c r="W159" s="20"/>
      <c r="X159" s="21"/>
      <c r="Y159" s="181"/>
    </row>
    <row r="160" spans="1:25" s="4" customFormat="1" ht="20.25" customHeight="1">
      <c r="A160" s="5" t="str">
        <f>IF(J160&gt;=1,"y","n")</f>
        <v>n</v>
      </c>
      <c r="B160" s="177"/>
      <c r="C160" s="217">
        <v>39</v>
      </c>
      <c r="D160" s="219"/>
      <c r="E160" s="220"/>
      <c r="F160" s="221"/>
      <c r="G160" s="217"/>
      <c r="H160" s="225"/>
      <c r="I160" s="32" t="str">
        <f t="shared" ref="I160:I207" si="334">IF(A160="n","","Jul-2024")</f>
        <v/>
      </c>
      <c r="J160" s="33"/>
      <c r="K160" s="6">
        <f t="array" ref="K160">ROUND(J160*$K$7,0)</f>
        <v>0</v>
      </c>
      <c r="L160" s="34">
        <f t="array" ref="L160">ROUND(J160+K160,0)</f>
        <v>0</v>
      </c>
      <c r="M160" s="35">
        <f t="array" ref="M160">J160</f>
        <v>0</v>
      </c>
      <c r="N160" s="6">
        <f t="array" ref="N160">ROUND(M160*$N$7,0)</f>
        <v>0</v>
      </c>
      <c r="O160" s="34">
        <f t="array" ref="O160">ROUND(M160+N160,0)</f>
        <v>0</v>
      </c>
      <c r="P160" s="36">
        <f t="array" ref="P160">ROUND(J160-M160,0)</f>
        <v>0</v>
      </c>
      <c r="Q160" s="6">
        <f t="array" ref="Q160">ROUND(K160-N160,0)</f>
        <v>0</v>
      </c>
      <c r="R160" s="34">
        <f t="array" ref="R160">ROUND(P160+Q160,0)</f>
        <v>0</v>
      </c>
      <c r="S160" s="7">
        <f t="shared" ref="S160" si="335">IF($H160="Before-2004",Q160,0)</f>
        <v>0</v>
      </c>
      <c r="T160" s="8">
        <f t="array" ref="T160">R160-S160</f>
        <v>0</v>
      </c>
      <c r="U160" s="8">
        <f t="array" ref="U160">ROUND(S160+T160,0)</f>
        <v>0</v>
      </c>
      <c r="V160" s="8">
        <f t="array" ref="V160">ROUND(R160-U160,0)</f>
        <v>0</v>
      </c>
      <c r="W160" s="9"/>
      <c r="X160" s="10"/>
      <c r="Y160" s="181"/>
    </row>
    <row r="161" spans="1:25" s="4" customFormat="1" ht="20.25" customHeight="1">
      <c r="A161" s="5" t="str">
        <f t="shared" ref="A161:A163" si="336">IF(J161&gt;=1,"y","n")</f>
        <v>n</v>
      </c>
      <c r="B161" s="177"/>
      <c r="C161" s="218"/>
      <c r="D161" s="222"/>
      <c r="E161" s="223"/>
      <c r="F161" s="224"/>
      <c r="G161" s="218"/>
      <c r="H161" s="226"/>
      <c r="I161" s="37" t="str">
        <f t="shared" ref="I161:I207" si="337">IF(A161="n","","Aug-2024")</f>
        <v/>
      </c>
      <c r="J161" s="38">
        <f>$J160</f>
        <v>0</v>
      </c>
      <c r="K161" s="12">
        <f t="array" ref="K161">ROUND(J161*$K$7,0)</f>
        <v>0</v>
      </c>
      <c r="L161" s="39">
        <f t="array" ref="L161">ROUND(J161+K161,0)</f>
        <v>0</v>
      </c>
      <c r="M161" s="38">
        <f t="array" ref="M161">J161</f>
        <v>0</v>
      </c>
      <c r="N161" s="12">
        <f t="array" ref="N161">ROUND(M161*$N$7,0)</f>
        <v>0</v>
      </c>
      <c r="O161" s="39">
        <f t="array" ref="O161">ROUND(M161+N161,0)</f>
        <v>0</v>
      </c>
      <c r="P161" s="40">
        <f t="array" ref="P161">ROUND(J161-M161,0)</f>
        <v>0</v>
      </c>
      <c r="Q161" s="12">
        <f t="array" ref="Q161">ROUND(K161-N161,0)</f>
        <v>0</v>
      </c>
      <c r="R161" s="39">
        <f t="array" ref="R161">ROUND(P161+Q161,0)</f>
        <v>0</v>
      </c>
      <c r="S161" s="13">
        <f t="shared" ref="S161" si="338">IF($H160="Before-2004",Q161,0)</f>
        <v>0</v>
      </c>
      <c r="T161" s="14">
        <f t="array" ref="T161">R161-S161</f>
        <v>0</v>
      </c>
      <c r="U161" s="13">
        <f t="array" ref="U161">ROUND(S161+T161,0)</f>
        <v>0</v>
      </c>
      <c r="V161" s="14">
        <f t="array" ref="V161">ROUND(R161-U161,0)</f>
        <v>0</v>
      </c>
      <c r="W161" s="15"/>
      <c r="X161" s="16"/>
      <c r="Y161" s="181"/>
    </row>
    <row r="162" spans="1:25" s="4" customFormat="1" ht="20.25" customHeight="1">
      <c r="A162" s="5" t="str">
        <f t="shared" si="336"/>
        <v>n</v>
      </c>
      <c r="B162" s="177"/>
      <c r="C162" s="218"/>
      <c r="D162" s="222"/>
      <c r="E162" s="223"/>
      <c r="F162" s="224"/>
      <c r="G162" s="218"/>
      <c r="H162" s="226"/>
      <c r="I162" s="41" t="str">
        <f t="shared" ref="I162:I207" si="339">IF(A162="n","","Sep-2024")</f>
        <v/>
      </c>
      <c r="J162" s="38">
        <f>$J160</f>
        <v>0</v>
      </c>
      <c r="K162" s="12">
        <f t="array" ref="K162">ROUND(J162*$K$7,0)</f>
        <v>0</v>
      </c>
      <c r="L162" s="39">
        <f t="array" ref="L162">ROUND(J162+K162,0)</f>
        <v>0</v>
      </c>
      <c r="M162" s="38">
        <f t="array" ref="M162">J162</f>
        <v>0</v>
      </c>
      <c r="N162" s="12">
        <f t="array" ref="N162">ROUND(M162*$N$7,0)</f>
        <v>0</v>
      </c>
      <c r="O162" s="39">
        <f t="array" ref="O162">ROUND(M162+N162,0)</f>
        <v>0</v>
      </c>
      <c r="P162" s="40">
        <f t="array" ref="P162">ROUND(J162-M162,0)</f>
        <v>0</v>
      </c>
      <c r="Q162" s="12">
        <f t="array" ref="Q162">ROUND(K162-N162,0)</f>
        <v>0</v>
      </c>
      <c r="R162" s="39">
        <f t="array" ref="R162">ROUND(P162+Q162,0)</f>
        <v>0</v>
      </c>
      <c r="S162" s="13">
        <f t="shared" ref="S162" si="340">IF($H160="Before-2004",Q162,0)</f>
        <v>0</v>
      </c>
      <c r="T162" s="14">
        <f t="array" ref="T162">R162-S162</f>
        <v>0</v>
      </c>
      <c r="U162" s="13">
        <f t="array" ref="U162">ROUND(S162+T162,0)</f>
        <v>0</v>
      </c>
      <c r="V162" s="14">
        <f t="array" ref="V162">ROUND(R162-U162,0)</f>
        <v>0</v>
      </c>
      <c r="W162" s="15"/>
      <c r="X162" s="16"/>
      <c r="Y162" s="181"/>
    </row>
    <row r="163" spans="1:25" s="4" customFormat="1" ht="20.25" customHeight="1" thickBot="1">
      <c r="A163" s="5" t="str">
        <f t="shared" si="336"/>
        <v>n</v>
      </c>
      <c r="B163" s="177"/>
      <c r="C163" s="218"/>
      <c r="D163" s="222"/>
      <c r="E163" s="223"/>
      <c r="F163" s="224"/>
      <c r="G163" s="218"/>
      <c r="H163" s="226"/>
      <c r="I163" s="41" t="str">
        <f t="shared" ref="I163:I207" si="341">IF(A163="n","","Oct-2024")</f>
        <v/>
      </c>
      <c r="J163" s="42">
        <f>$J160</f>
        <v>0</v>
      </c>
      <c r="K163" s="17">
        <f t="array" ref="K163">ROUND(J163*$K$7,0)</f>
        <v>0</v>
      </c>
      <c r="L163" s="43">
        <f t="array" ref="L163">ROUND(J163+K163,0)</f>
        <v>0</v>
      </c>
      <c r="M163" s="44">
        <f t="array" ref="M163">J163</f>
        <v>0</v>
      </c>
      <c r="N163" s="17">
        <f t="array" ref="N163">ROUND(M163*$N$7,0)</f>
        <v>0</v>
      </c>
      <c r="O163" s="43">
        <f t="array" ref="O163">ROUND(M163+N163,0)</f>
        <v>0</v>
      </c>
      <c r="P163" s="45">
        <f t="array" ref="P163">ROUND(J163-M163,0)</f>
        <v>0</v>
      </c>
      <c r="Q163" s="46">
        <f t="array" ref="Q163">ROUND(K163-N163,0)</f>
        <v>0</v>
      </c>
      <c r="R163" s="43">
        <f t="array" ref="R163">ROUND(P163+Q163,0)</f>
        <v>0</v>
      </c>
      <c r="S163" s="18">
        <f t="shared" ref="S163" si="342">IF($H160="Before-2004",Q163,0)</f>
        <v>0</v>
      </c>
      <c r="T163" s="19">
        <f t="array" ref="T163">R163-S163</f>
        <v>0</v>
      </c>
      <c r="U163" s="18">
        <f t="array" ref="U163">ROUND(S163+T163,0)</f>
        <v>0</v>
      </c>
      <c r="V163" s="47">
        <f t="array" ref="V163">ROUND(R163-U163,0)</f>
        <v>0</v>
      </c>
      <c r="W163" s="20"/>
      <c r="X163" s="21"/>
      <c r="Y163" s="181"/>
    </row>
    <row r="164" spans="1:25" s="4" customFormat="1" ht="20.25" customHeight="1">
      <c r="A164" s="5" t="str">
        <f>IF(J164&gt;=1,"y","n")</f>
        <v>n</v>
      </c>
      <c r="B164" s="177"/>
      <c r="C164" s="217">
        <v>40</v>
      </c>
      <c r="D164" s="219"/>
      <c r="E164" s="220"/>
      <c r="F164" s="221"/>
      <c r="G164" s="217"/>
      <c r="H164" s="225"/>
      <c r="I164" s="32" t="str">
        <f t="shared" ref="I164:I207" si="343">IF(A164="n","","Jul-2024")</f>
        <v/>
      </c>
      <c r="J164" s="33"/>
      <c r="K164" s="6">
        <f t="array" ref="K164">ROUND(J164*$K$7,0)</f>
        <v>0</v>
      </c>
      <c r="L164" s="34">
        <f t="array" ref="L164">ROUND(J164+K164,0)</f>
        <v>0</v>
      </c>
      <c r="M164" s="35">
        <f t="array" ref="M164">J164</f>
        <v>0</v>
      </c>
      <c r="N164" s="6">
        <f t="array" ref="N164">ROUND(M164*$N$7,0)</f>
        <v>0</v>
      </c>
      <c r="O164" s="34">
        <f t="array" ref="O164">ROUND(M164+N164,0)</f>
        <v>0</v>
      </c>
      <c r="P164" s="36">
        <f t="array" ref="P164">ROUND(J164-M164,0)</f>
        <v>0</v>
      </c>
      <c r="Q164" s="6">
        <f t="array" ref="Q164">ROUND(K164-N164,0)</f>
        <v>0</v>
      </c>
      <c r="R164" s="34">
        <f t="array" ref="R164">ROUND(P164+Q164,0)</f>
        <v>0</v>
      </c>
      <c r="S164" s="7">
        <f t="shared" ref="S164" si="344">IF($H164="Before-2004",Q164,0)</f>
        <v>0</v>
      </c>
      <c r="T164" s="8">
        <f t="array" ref="T164">R164-S164</f>
        <v>0</v>
      </c>
      <c r="U164" s="8">
        <f t="array" ref="U164">ROUND(S164+T164,0)</f>
        <v>0</v>
      </c>
      <c r="V164" s="8">
        <f t="array" ref="V164">ROUND(R164-U164,0)</f>
        <v>0</v>
      </c>
      <c r="W164" s="9"/>
      <c r="X164" s="10"/>
      <c r="Y164" s="181"/>
    </row>
    <row r="165" spans="1:25" s="4" customFormat="1" ht="20.25" customHeight="1">
      <c r="A165" s="5" t="str">
        <f t="shared" ref="A165:A167" si="345">IF(J165&gt;=1,"y","n")</f>
        <v>n</v>
      </c>
      <c r="B165" s="177"/>
      <c r="C165" s="218"/>
      <c r="D165" s="222"/>
      <c r="E165" s="223"/>
      <c r="F165" s="224"/>
      <c r="G165" s="218"/>
      <c r="H165" s="226"/>
      <c r="I165" s="37" t="str">
        <f t="shared" ref="I165:I207" si="346">IF(A165="n","","Aug-2024")</f>
        <v/>
      </c>
      <c r="J165" s="38">
        <f>$J164</f>
        <v>0</v>
      </c>
      <c r="K165" s="12">
        <f t="array" ref="K165">ROUND(J165*$K$7,0)</f>
        <v>0</v>
      </c>
      <c r="L165" s="39">
        <f t="array" ref="L165">ROUND(J165+K165,0)</f>
        <v>0</v>
      </c>
      <c r="M165" s="38">
        <f t="array" ref="M165">J165</f>
        <v>0</v>
      </c>
      <c r="N165" s="12">
        <f t="array" ref="N165">ROUND(M165*$N$7,0)</f>
        <v>0</v>
      </c>
      <c r="O165" s="39">
        <f t="array" ref="O165">ROUND(M165+N165,0)</f>
        <v>0</v>
      </c>
      <c r="P165" s="40">
        <f t="array" ref="P165">ROUND(J165-M165,0)</f>
        <v>0</v>
      </c>
      <c r="Q165" s="12">
        <f t="array" ref="Q165">ROUND(K165-N165,0)</f>
        <v>0</v>
      </c>
      <c r="R165" s="39">
        <f t="array" ref="R165">ROUND(P165+Q165,0)</f>
        <v>0</v>
      </c>
      <c r="S165" s="13">
        <f t="shared" ref="S165" si="347">IF($H164="Before-2004",Q165,0)</f>
        <v>0</v>
      </c>
      <c r="T165" s="14">
        <f t="array" ref="T165">R165-S165</f>
        <v>0</v>
      </c>
      <c r="U165" s="13">
        <f t="array" ref="U165">ROUND(S165+T165,0)</f>
        <v>0</v>
      </c>
      <c r="V165" s="14">
        <f t="array" ref="V165">ROUND(R165-U165,0)</f>
        <v>0</v>
      </c>
      <c r="W165" s="15"/>
      <c r="X165" s="16"/>
      <c r="Y165" s="181"/>
    </row>
    <row r="166" spans="1:25" s="4" customFormat="1" ht="20.25" customHeight="1">
      <c r="A166" s="5" t="str">
        <f t="shared" si="345"/>
        <v>n</v>
      </c>
      <c r="B166" s="177"/>
      <c r="C166" s="218"/>
      <c r="D166" s="222"/>
      <c r="E166" s="223"/>
      <c r="F166" s="224"/>
      <c r="G166" s="218"/>
      <c r="H166" s="226"/>
      <c r="I166" s="41" t="str">
        <f t="shared" ref="I166:I207" si="348">IF(A166="n","","Sep-2024")</f>
        <v/>
      </c>
      <c r="J166" s="38">
        <f>$J164</f>
        <v>0</v>
      </c>
      <c r="K166" s="12">
        <f t="array" ref="K166">ROUND(J166*$K$7,0)</f>
        <v>0</v>
      </c>
      <c r="L166" s="39">
        <f t="array" ref="L166">ROUND(J166+K166,0)</f>
        <v>0</v>
      </c>
      <c r="M166" s="38">
        <f t="array" ref="M166">J166</f>
        <v>0</v>
      </c>
      <c r="N166" s="12">
        <f t="array" ref="N166">ROUND(M166*$N$7,0)</f>
        <v>0</v>
      </c>
      <c r="O166" s="39">
        <f t="array" ref="O166">ROUND(M166+N166,0)</f>
        <v>0</v>
      </c>
      <c r="P166" s="40">
        <f t="array" ref="P166">ROUND(J166-M166,0)</f>
        <v>0</v>
      </c>
      <c r="Q166" s="12">
        <f t="array" ref="Q166">ROUND(K166-N166,0)</f>
        <v>0</v>
      </c>
      <c r="R166" s="39">
        <f t="array" ref="R166">ROUND(P166+Q166,0)</f>
        <v>0</v>
      </c>
      <c r="S166" s="13">
        <f t="shared" ref="S166" si="349">IF($H164="Before-2004",Q166,0)</f>
        <v>0</v>
      </c>
      <c r="T166" s="14">
        <f t="array" ref="T166">R166-S166</f>
        <v>0</v>
      </c>
      <c r="U166" s="13">
        <f t="array" ref="U166">ROUND(S166+T166,0)</f>
        <v>0</v>
      </c>
      <c r="V166" s="14">
        <f t="array" ref="V166">ROUND(R166-U166,0)</f>
        <v>0</v>
      </c>
      <c r="W166" s="15"/>
      <c r="X166" s="16"/>
      <c r="Y166" s="181"/>
    </row>
    <row r="167" spans="1:25" s="4" customFormat="1" ht="20.25" customHeight="1" thickBot="1">
      <c r="A167" s="5" t="str">
        <f t="shared" si="345"/>
        <v>n</v>
      </c>
      <c r="B167" s="177"/>
      <c r="C167" s="218"/>
      <c r="D167" s="222"/>
      <c r="E167" s="223"/>
      <c r="F167" s="224"/>
      <c r="G167" s="218"/>
      <c r="H167" s="226"/>
      <c r="I167" s="41" t="str">
        <f t="shared" ref="I167:I207" si="350">IF(A167="n","","Oct-2024")</f>
        <v/>
      </c>
      <c r="J167" s="42">
        <f>$J164</f>
        <v>0</v>
      </c>
      <c r="K167" s="17">
        <f t="array" ref="K167">ROUND(J167*$K$7,0)</f>
        <v>0</v>
      </c>
      <c r="L167" s="43">
        <f t="array" ref="L167">ROUND(J167+K167,0)</f>
        <v>0</v>
      </c>
      <c r="M167" s="44">
        <f t="array" ref="M167">J167</f>
        <v>0</v>
      </c>
      <c r="N167" s="17">
        <f t="array" ref="N167">ROUND(M167*$N$7,0)</f>
        <v>0</v>
      </c>
      <c r="O167" s="43">
        <f t="array" ref="O167">ROUND(M167+N167,0)</f>
        <v>0</v>
      </c>
      <c r="P167" s="45">
        <f t="array" ref="P167">ROUND(J167-M167,0)</f>
        <v>0</v>
      </c>
      <c r="Q167" s="46">
        <f t="array" ref="Q167">ROUND(K167-N167,0)</f>
        <v>0</v>
      </c>
      <c r="R167" s="43">
        <f t="array" ref="R167">ROUND(P167+Q167,0)</f>
        <v>0</v>
      </c>
      <c r="S167" s="18">
        <f t="shared" ref="S167" si="351">IF($H164="Before-2004",Q167,0)</f>
        <v>0</v>
      </c>
      <c r="T167" s="19">
        <f t="array" ref="T167">R167-S167</f>
        <v>0</v>
      </c>
      <c r="U167" s="18">
        <f t="array" ref="U167">ROUND(S167+T167,0)</f>
        <v>0</v>
      </c>
      <c r="V167" s="47">
        <f t="array" ref="V167">ROUND(R167-U167,0)</f>
        <v>0</v>
      </c>
      <c r="W167" s="20"/>
      <c r="X167" s="21"/>
      <c r="Y167" s="181"/>
    </row>
    <row r="168" spans="1:25" s="4" customFormat="1" ht="20.25" customHeight="1">
      <c r="A168" s="5" t="str">
        <f>IF(J168&gt;=1,"y","n")</f>
        <v>n</v>
      </c>
      <c r="B168" s="177"/>
      <c r="C168" s="217">
        <v>41</v>
      </c>
      <c r="D168" s="219"/>
      <c r="E168" s="220"/>
      <c r="F168" s="221"/>
      <c r="G168" s="217"/>
      <c r="H168" s="225"/>
      <c r="I168" s="32" t="str">
        <f t="shared" ref="I168:I207" si="352">IF(A168="n","","Jul-2024")</f>
        <v/>
      </c>
      <c r="J168" s="33"/>
      <c r="K168" s="6">
        <f t="array" ref="K168">ROUND(J168*$K$7,0)</f>
        <v>0</v>
      </c>
      <c r="L168" s="34">
        <f t="array" ref="L168">ROUND(J168+K168,0)</f>
        <v>0</v>
      </c>
      <c r="M168" s="35">
        <f t="array" ref="M168">J168</f>
        <v>0</v>
      </c>
      <c r="N168" s="6">
        <f t="array" ref="N168">ROUND(M168*$N$7,0)</f>
        <v>0</v>
      </c>
      <c r="O168" s="34">
        <f t="array" ref="O168">ROUND(M168+N168,0)</f>
        <v>0</v>
      </c>
      <c r="P168" s="36">
        <f t="array" ref="P168">ROUND(J168-M168,0)</f>
        <v>0</v>
      </c>
      <c r="Q168" s="6">
        <f t="array" ref="Q168">ROUND(K168-N168,0)</f>
        <v>0</v>
      </c>
      <c r="R168" s="34">
        <f t="array" ref="R168">ROUND(P168+Q168,0)</f>
        <v>0</v>
      </c>
      <c r="S168" s="7">
        <f t="shared" ref="S168" si="353">IF($H168="Before-2004",Q168,0)</f>
        <v>0</v>
      </c>
      <c r="T168" s="8">
        <f t="array" ref="T168">R168-S168</f>
        <v>0</v>
      </c>
      <c r="U168" s="8">
        <f t="array" ref="U168">ROUND(S168+T168,0)</f>
        <v>0</v>
      </c>
      <c r="V168" s="8">
        <f t="array" ref="V168">ROUND(R168-U168,0)</f>
        <v>0</v>
      </c>
      <c r="W168" s="9"/>
      <c r="X168" s="10"/>
      <c r="Y168" s="181"/>
    </row>
    <row r="169" spans="1:25" s="4" customFormat="1" ht="20.25" customHeight="1">
      <c r="A169" s="5" t="str">
        <f t="shared" ref="A169:A171" si="354">IF(J169&gt;=1,"y","n")</f>
        <v>n</v>
      </c>
      <c r="B169" s="177"/>
      <c r="C169" s="218"/>
      <c r="D169" s="222"/>
      <c r="E169" s="223"/>
      <c r="F169" s="224"/>
      <c r="G169" s="218"/>
      <c r="H169" s="226"/>
      <c r="I169" s="37" t="str">
        <f t="shared" ref="I169:I207" si="355">IF(A169="n","","Aug-2024")</f>
        <v/>
      </c>
      <c r="J169" s="38">
        <f>$J168</f>
        <v>0</v>
      </c>
      <c r="K169" s="12">
        <f t="array" ref="K169">ROUND(J169*$K$7,0)</f>
        <v>0</v>
      </c>
      <c r="L169" s="39">
        <f t="array" ref="L169">ROUND(J169+K169,0)</f>
        <v>0</v>
      </c>
      <c r="M169" s="38">
        <f t="array" ref="M169">J169</f>
        <v>0</v>
      </c>
      <c r="N169" s="12">
        <f t="array" ref="N169">ROUND(M169*$N$7,0)</f>
        <v>0</v>
      </c>
      <c r="O169" s="39">
        <f t="array" ref="O169">ROUND(M169+N169,0)</f>
        <v>0</v>
      </c>
      <c r="P169" s="40">
        <f t="array" ref="P169">ROUND(J169-M169,0)</f>
        <v>0</v>
      </c>
      <c r="Q169" s="12">
        <f t="array" ref="Q169">ROUND(K169-N169,0)</f>
        <v>0</v>
      </c>
      <c r="R169" s="39">
        <f t="array" ref="R169">ROUND(P169+Q169,0)</f>
        <v>0</v>
      </c>
      <c r="S169" s="13">
        <f t="shared" ref="S169" si="356">IF($H168="Before-2004",Q169,0)</f>
        <v>0</v>
      </c>
      <c r="T169" s="14">
        <f t="array" ref="T169">R169-S169</f>
        <v>0</v>
      </c>
      <c r="U169" s="13">
        <f t="array" ref="U169">ROUND(S169+T169,0)</f>
        <v>0</v>
      </c>
      <c r="V169" s="14">
        <f t="array" ref="V169">ROUND(R169-U169,0)</f>
        <v>0</v>
      </c>
      <c r="W169" s="15"/>
      <c r="X169" s="16"/>
      <c r="Y169" s="181"/>
    </row>
    <row r="170" spans="1:25" s="4" customFormat="1" ht="20.25" customHeight="1">
      <c r="A170" s="5" t="str">
        <f t="shared" si="354"/>
        <v>n</v>
      </c>
      <c r="B170" s="177"/>
      <c r="C170" s="218"/>
      <c r="D170" s="222"/>
      <c r="E170" s="223"/>
      <c r="F170" s="224"/>
      <c r="G170" s="218"/>
      <c r="H170" s="226"/>
      <c r="I170" s="41" t="str">
        <f t="shared" ref="I170:I207" si="357">IF(A170="n","","Sep-2024")</f>
        <v/>
      </c>
      <c r="J170" s="38">
        <f>$J168</f>
        <v>0</v>
      </c>
      <c r="K170" s="12">
        <f t="array" ref="K170">ROUND(J170*$K$7,0)</f>
        <v>0</v>
      </c>
      <c r="L170" s="39">
        <f t="array" ref="L170">ROUND(J170+K170,0)</f>
        <v>0</v>
      </c>
      <c r="M170" s="38">
        <f t="array" ref="M170">J170</f>
        <v>0</v>
      </c>
      <c r="N170" s="12">
        <f t="array" ref="N170">ROUND(M170*$N$7,0)</f>
        <v>0</v>
      </c>
      <c r="O170" s="39">
        <f t="array" ref="O170">ROUND(M170+N170,0)</f>
        <v>0</v>
      </c>
      <c r="P170" s="40">
        <f t="array" ref="P170">ROUND(J170-M170,0)</f>
        <v>0</v>
      </c>
      <c r="Q170" s="12">
        <f t="array" ref="Q170">ROUND(K170-N170,0)</f>
        <v>0</v>
      </c>
      <c r="R170" s="39">
        <f t="array" ref="R170">ROUND(P170+Q170,0)</f>
        <v>0</v>
      </c>
      <c r="S170" s="13">
        <f t="shared" ref="S170" si="358">IF($H168="Before-2004",Q170,0)</f>
        <v>0</v>
      </c>
      <c r="T170" s="14">
        <f t="array" ref="T170">R170-S170</f>
        <v>0</v>
      </c>
      <c r="U170" s="13">
        <f t="array" ref="U170">ROUND(S170+T170,0)</f>
        <v>0</v>
      </c>
      <c r="V170" s="14">
        <f t="array" ref="V170">ROUND(R170-U170,0)</f>
        <v>0</v>
      </c>
      <c r="W170" s="15"/>
      <c r="X170" s="16"/>
      <c r="Y170" s="181"/>
    </row>
    <row r="171" spans="1:25" s="4" customFormat="1" ht="20.25" customHeight="1" thickBot="1">
      <c r="A171" s="5" t="str">
        <f t="shared" si="354"/>
        <v>n</v>
      </c>
      <c r="B171" s="177"/>
      <c r="C171" s="218"/>
      <c r="D171" s="222"/>
      <c r="E171" s="223"/>
      <c r="F171" s="224"/>
      <c r="G171" s="218"/>
      <c r="H171" s="226"/>
      <c r="I171" s="41" t="str">
        <f t="shared" ref="I171:I207" si="359">IF(A171="n","","Oct-2024")</f>
        <v/>
      </c>
      <c r="J171" s="42">
        <f>$J168</f>
        <v>0</v>
      </c>
      <c r="K171" s="17">
        <f t="array" ref="K171">ROUND(J171*$K$7,0)</f>
        <v>0</v>
      </c>
      <c r="L171" s="43">
        <f t="array" ref="L171">ROUND(J171+K171,0)</f>
        <v>0</v>
      </c>
      <c r="M171" s="44">
        <f t="array" ref="M171">J171</f>
        <v>0</v>
      </c>
      <c r="N171" s="17">
        <f t="array" ref="N171">ROUND(M171*$N$7,0)</f>
        <v>0</v>
      </c>
      <c r="O171" s="43">
        <f t="array" ref="O171">ROUND(M171+N171,0)</f>
        <v>0</v>
      </c>
      <c r="P171" s="45">
        <f t="array" ref="P171">ROUND(J171-M171,0)</f>
        <v>0</v>
      </c>
      <c r="Q171" s="46">
        <f t="array" ref="Q171">ROUND(K171-N171,0)</f>
        <v>0</v>
      </c>
      <c r="R171" s="43">
        <f t="array" ref="R171">ROUND(P171+Q171,0)</f>
        <v>0</v>
      </c>
      <c r="S171" s="18">
        <f t="shared" ref="S171" si="360">IF($H168="Before-2004",Q171,0)</f>
        <v>0</v>
      </c>
      <c r="T171" s="19">
        <f t="array" ref="T171">R171-S171</f>
        <v>0</v>
      </c>
      <c r="U171" s="18">
        <f t="array" ref="U171">ROUND(S171+T171,0)</f>
        <v>0</v>
      </c>
      <c r="V171" s="47">
        <f t="array" ref="V171">ROUND(R171-U171,0)</f>
        <v>0</v>
      </c>
      <c r="W171" s="20"/>
      <c r="X171" s="21"/>
      <c r="Y171" s="181"/>
    </row>
    <row r="172" spans="1:25" s="4" customFormat="1" ht="20.25" customHeight="1">
      <c r="A172" s="5" t="str">
        <f>IF(J172&gt;=1,"y","n")</f>
        <v>n</v>
      </c>
      <c r="B172" s="177"/>
      <c r="C172" s="217">
        <v>42</v>
      </c>
      <c r="D172" s="219"/>
      <c r="E172" s="220"/>
      <c r="F172" s="221"/>
      <c r="G172" s="217"/>
      <c r="H172" s="225"/>
      <c r="I172" s="32" t="str">
        <f t="shared" ref="I172:I207" si="361">IF(A172="n","","Jul-2024")</f>
        <v/>
      </c>
      <c r="J172" s="33"/>
      <c r="K172" s="6">
        <f t="array" ref="K172">ROUND(J172*$K$7,0)</f>
        <v>0</v>
      </c>
      <c r="L172" s="34">
        <f t="array" ref="L172">ROUND(J172+K172,0)</f>
        <v>0</v>
      </c>
      <c r="M172" s="35">
        <f t="array" ref="M172">J172</f>
        <v>0</v>
      </c>
      <c r="N172" s="6">
        <f t="array" ref="N172">ROUND(M172*$N$7,0)</f>
        <v>0</v>
      </c>
      <c r="O172" s="34">
        <f t="array" ref="O172">ROUND(M172+N172,0)</f>
        <v>0</v>
      </c>
      <c r="P172" s="36">
        <f t="array" ref="P172">ROUND(J172-M172,0)</f>
        <v>0</v>
      </c>
      <c r="Q172" s="6">
        <f t="array" ref="Q172">ROUND(K172-N172,0)</f>
        <v>0</v>
      </c>
      <c r="R172" s="34">
        <f t="array" ref="R172">ROUND(P172+Q172,0)</f>
        <v>0</v>
      </c>
      <c r="S172" s="7">
        <f t="shared" ref="S172" si="362">IF($H172="Before-2004",Q172,0)</f>
        <v>0</v>
      </c>
      <c r="T172" s="8">
        <f t="array" ref="T172">R172-S172</f>
        <v>0</v>
      </c>
      <c r="U172" s="8">
        <f t="array" ref="U172">ROUND(S172+T172,0)</f>
        <v>0</v>
      </c>
      <c r="V172" s="8">
        <f t="array" ref="V172">ROUND(R172-U172,0)</f>
        <v>0</v>
      </c>
      <c r="W172" s="9"/>
      <c r="X172" s="10"/>
      <c r="Y172" s="181"/>
    </row>
    <row r="173" spans="1:25" s="4" customFormat="1" ht="20.25" customHeight="1">
      <c r="A173" s="5" t="str">
        <f t="shared" ref="A173:A175" si="363">IF(J173&gt;=1,"y","n")</f>
        <v>n</v>
      </c>
      <c r="B173" s="177"/>
      <c r="C173" s="218"/>
      <c r="D173" s="222"/>
      <c r="E173" s="223"/>
      <c r="F173" s="224"/>
      <c r="G173" s="218"/>
      <c r="H173" s="226"/>
      <c r="I173" s="37" t="str">
        <f t="shared" ref="I173:I207" si="364">IF(A173="n","","Aug-2024")</f>
        <v/>
      </c>
      <c r="J173" s="38">
        <f>$J172</f>
        <v>0</v>
      </c>
      <c r="K173" s="12">
        <f t="array" ref="K173">ROUND(J173*$K$7,0)</f>
        <v>0</v>
      </c>
      <c r="L173" s="39">
        <f t="array" ref="L173">ROUND(J173+K173,0)</f>
        <v>0</v>
      </c>
      <c r="M173" s="38">
        <f t="array" ref="M173">J173</f>
        <v>0</v>
      </c>
      <c r="N173" s="12">
        <f t="array" ref="N173">ROUND(M173*$N$7,0)</f>
        <v>0</v>
      </c>
      <c r="O173" s="39">
        <f t="array" ref="O173">ROUND(M173+N173,0)</f>
        <v>0</v>
      </c>
      <c r="P173" s="40">
        <f t="array" ref="P173">ROUND(J173-M173,0)</f>
        <v>0</v>
      </c>
      <c r="Q173" s="12">
        <f t="array" ref="Q173">ROUND(K173-N173,0)</f>
        <v>0</v>
      </c>
      <c r="R173" s="39">
        <f t="array" ref="R173">ROUND(P173+Q173,0)</f>
        <v>0</v>
      </c>
      <c r="S173" s="13">
        <f t="shared" ref="S173" si="365">IF($H172="Before-2004",Q173,0)</f>
        <v>0</v>
      </c>
      <c r="T173" s="14">
        <f t="array" ref="T173">R173-S173</f>
        <v>0</v>
      </c>
      <c r="U173" s="13">
        <f t="array" ref="U173">ROUND(S173+T173,0)</f>
        <v>0</v>
      </c>
      <c r="V173" s="14">
        <f t="array" ref="V173">ROUND(R173-U173,0)</f>
        <v>0</v>
      </c>
      <c r="W173" s="15"/>
      <c r="X173" s="16"/>
      <c r="Y173" s="181"/>
    </row>
    <row r="174" spans="1:25" s="4" customFormat="1" ht="20.25" customHeight="1">
      <c r="A174" s="5" t="str">
        <f t="shared" si="363"/>
        <v>n</v>
      </c>
      <c r="B174" s="177"/>
      <c r="C174" s="218"/>
      <c r="D174" s="222"/>
      <c r="E174" s="223"/>
      <c r="F174" s="224"/>
      <c r="G174" s="218"/>
      <c r="H174" s="226"/>
      <c r="I174" s="41" t="str">
        <f t="shared" ref="I174:I207" si="366">IF(A174="n","","Sep-2024")</f>
        <v/>
      </c>
      <c r="J174" s="38">
        <f>$J172</f>
        <v>0</v>
      </c>
      <c r="K174" s="12">
        <f t="array" ref="K174">ROUND(J174*$K$7,0)</f>
        <v>0</v>
      </c>
      <c r="L174" s="39">
        <f t="array" ref="L174">ROUND(J174+K174,0)</f>
        <v>0</v>
      </c>
      <c r="M174" s="38">
        <f t="array" ref="M174">J174</f>
        <v>0</v>
      </c>
      <c r="N174" s="12">
        <f t="array" ref="N174">ROUND(M174*$N$7,0)</f>
        <v>0</v>
      </c>
      <c r="O174" s="39">
        <f t="array" ref="O174">ROUND(M174+N174,0)</f>
        <v>0</v>
      </c>
      <c r="P174" s="40">
        <f t="array" ref="P174">ROUND(J174-M174,0)</f>
        <v>0</v>
      </c>
      <c r="Q174" s="12">
        <f t="array" ref="Q174">ROUND(K174-N174,0)</f>
        <v>0</v>
      </c>
      <c r="R174" s="39">
        <f t="array" ref="R174">ROUND(P174+Q174,0)</f>
        <v>0</v>
      </c>
      <c r="S174" s="13">
        <f t="shared" ref="S174" si="367">IF($H172="Before-2004",Q174,0)</f>
        <v>0</v>
      </c>
      <c r="T174" s="14">
        <f t="array" ref="T174">R174-S174</f>
        <v>0</v>
      </c>
      <c r="U174" s="13">
        <f t="array" ref="U174">ROUND(S174+T174,0)</f>
        <v>0</v>
      </c>
      <c r="V174" s="14">
        <f t="array" ref="V174">ROUND(R174-U174,0)</f>
        <v>0</v>
      </c>
      <c r="W174" s="15"/>
      <c r="X174" s="16"/>
      <c r="Y174" s="181"/>
    </row>
    <row r="175" spans="1:25" s="4" customFormat="1" ht="20.25" customHeight="1" thickBot="1">
      <c r="A175" s="5" t="str">
        <f t="shared" si="363"/>
        <v>n</v>
      </c>
      <c r="B175" s="177"/>
      <c r="C175" s="218"/>
      <c r="D175" s="222"/>
      <c r="E175" s="223"/>
      <c r="F175" s="224"/>
      <c r="G175" s="218"/>
      <c r="H175" s="226"/>
      <c r="I175" s="41" t="str">
        <f t="shared" ref="I175:I207" si="368">IF(A175="n","","Oct-2024")</f>
        <v/>
      </c>
      <c r="J175" s="42">
        <f>$J172</f>
        <v>0</v>
      </c>
      <c r="K175" s="17">
        <f t="array" ref="K175">ROUND(J175*$K$7,0)</f>
        <v>0</v>
      </c>
      <c r="L175" s="43">
        <f t="array" ref="L175">ROUND(J175+K175,0)</f>
        <v>0</v>
      </c>
      <c r="M175" s="44">
        <f t="array" ref="M175">J175</f>
        <v>0</v>
      </c>
      <c r="N175" s="17">
        <f t="array" ref="N175">ROUND(M175*$N$7,0)</f>
        <v>0</v>
      </c>
      <c r="O175" s="43">
        <f t="array" ref="O175">ROUND(M175+N175,0)</f>
        <v>0</v>
      </c>
      <c r="P175" s="45">
        <f t="array" ref="P175">ROUND(J175-M175,0)</f>
        <v>0</v>
      </c>
      <c r="Q175" s="46">
        <f t="array" ref="Q175">ROUND(K175-N175,0)</f>
        <v>0</v>
      </c>
      <c r="R175" s="43">
        <f t="array" ref="R175">ROUND(P175+Q175,0)</f>
        <v>0</v>
      </c>
      <c r="S175" s="18">
        <f t="shared" ref="S175" si="369">IF($H172="Before-2004",Q175,0)</f>
        <v>0</v>
      </c>
      <c r="T175" s="19">
        <f t="array" ref="T175">R175-S175</f>
        <v>0</v>
      </c>
      <c r="U175" s="18">
        <f t="array" ref="U175">ROUND(S175+T175,0)</f>
        <v>0</v>
      </c>
      <c r="V175" s="47">
        <f t="array" ref="V175">ROUND(R175-U175,0)</f>
        <v>0</v>
      </c>
      <c r="W175" s="20"/>
      <c r="X175" s="21"/>
      <c r="Y175" s="181"/>
    </row>
    <row r="176" spans="1:25" s="4" customFormat="1" ht="20.25" customHeight="1">
      <c r="A176" s="5" t="str">
        <f>IF(J176&gt;=1,"y","n")</f>
        <v>n</v>
      </c>
      <c r="B176" s="177"/>
      <c r="C176" s="217">
        <v>43</v>
      </c>
      <c r="D176" s="219"/>
      <c r="E176" s="220"/>
      <c r="F176" s="221"/>
      <c r="G176" s="217"/>
      <c r="H176" s="225"/>
      <c r="I176" s="32" t="str">
        <f t="shared" ref="I176:I207" si="370">IF(A176="n","","Jul-2024")</f>
        <v/>
      </c>
      <c r="J176" s="33"/>
      <c r="K176" s="6">
        <f t="array" ref="K176">ROUND(J176*$K$7,0)</f>
        <v>0</v>
      </c>
      <c r="L176" s="34">
        <f t="array" ref="L176">ROUND(J176+K176,0)</f>
        <v>0</v>
      </c>
      <c r="M176" s="35">
        <f t="array" ref="M176">J176</f>
        <v>0</v>
      </c>
      <c r="N176" s="6">
        <f t="array" ref="N176">ROUND(M176*$N$7,0)</f>
        <v>0</v>
      </c>
      <c r="O176" s="34">
        <f t="array" ref="O176">ROUND(M176+N176,0)</f>
        <v>0</v>
      </c>
      <c r="P176" s="36">
        <f t="array" ref="P176">ROUND(J176-M176,0)</f>
        <v>0</v>
      </c>
      <c r="Q176" s="6">
        <f t="array" ref="Q176">ROUND(K176-N176,0)</f>
        <v>0</v>
      </c>
      <c r="R176" s="34">
        <f t="array" ref="R176">ROUND(P176+Q176,0)</f>
        <v>0</v>
      </c>
      <c r="S176" s="7">
        <f t="shared" ref="S176" si="371">IF($H176="Before-2004",Q176,0)</f>
        <v>0</v>
      </c>
      <c r="T176" s="8">
        <f t="array" ref="T176">R176-S176</f>
        <v>0</v>
      </c>
      <c r="U176" s="8">
        <f t="array" ref="U176">ROUND(S176+T176,0)</f>
        <v>0</v>
      </c>
      <c r="V176" s="8">
        <f t="array" ref="V176">ROUND(R176-U176,0)</f>
        <v>0</v>
      </c>
      <c r="W176" s="9"/>
      <c r="X176" s="10"/>
      <c r="Y176" s="181"/>
    </row>
    <row r="177" spans="1:25" s="4" customFormat="1" ht="20.25" customHeight="1">
      <c r="A177" s="5" t="str">
        <f t="shared" ref="A177:A179" si="372">IF(J177&gt;=1,"y","n")</f>
        <v>n</v>
      </c>
      <c r="B177" s="177"/>
      <c r="C177" s="218"/>
      <c r="D177" s="222"/>
      <c r="E177" s="223"/>
      <c r="F177" s="224"/>
      <c r="G177" s="218"/>
      <c r="H177" s="226"/>
      <c r="I177" s="37" t="str">
        <f t="shared" ref="I177:I207" si="373">IF(A177="n","","Aug-2024")</f>
        <v/>
      </c>
      <c r="J177" s="38">
        <f>$J176</f>
        <v>0</v>
      </c>
      <c r="K177" s="12">
        <f t="array" ref="K177">ROUND(J177*$K$7,0)</f>
        <v>0</v>
      </c>
      <c r="L177" s="39">
        <f t="array" ref="L177">ROUND(J177+K177,0)</f>
        <v>0</v>
      </c>
      <c r="M177" s="38">
        <f t="array" ref="M177">J177</f>
        <v>0</v>
      </c>
      <c r="N177" s="12">
        <f t="array" ref="N177">ROUND(M177*$N$7,0)</f>
        <v>0</v>
      </c>
      <c r="O177" s="39">
        <f t="array" ref="O177">ROUND(M177+N177,0)</f>
        <v>0</v>
      </c>
      <c r="P177" s="40">
        <f t="array" ref="P177">ROUND(J177-M177,0)</f>
        <v>0</v>
      </c>
      <c r="Q177" s="12">
        <f t="array" ref="Q177">ROUND(K177-N177,0)</f>
        <v>0</v>
      </c>
      <c r="R177" s="39">
        <f t="array" ref="R177">ROUND(P177+Q177,0)</f>
        <v>0</v>
      </c>
      <c r="S177" s="13">
        <f t="shared" ref="S177" si="374">IF($H176="Before-2004",Q177,0)</f>
        <v>0</v>
      </c>
      <c r="T177" s="14">
        <f t="array" ref="T177">R177-S177</f>
        <v>0</v>
      </c>
      <c r="U177" s="13">
        <f t="array" ref="U177">ROUND(S177+T177,0)</f>
        <v>0</v>
      </c>
      <c r="V177" s="14">
        <f t="array" ref="V177">ROUND(R177-U177,0)</f>
        <v>0</v>
      </c>
      <c r="W177" s="15"/>
      <c r="X177" s="16"/>
      <c r="Y177" s="181"/>
    </row>
    <row r="178" spans="1:25" s="4" customFormat="1" ht="20.25" customHeight="1">
      <c r="A178" s="5" t="str">
        <f t="shared" si="372"/>
        <v>n</v>
      </c>
      <c r="B178" s="177"/>
      <c r="C178" s="218"/>
      <c r="D178" s="222"/>
      <c r="E178" s="223"/>
      <c r="F178" s="224"/>
      <c r="G178" s="218"/>
      <c r="H178" s="226"/>
      <c r="I178" s="41" t="str">
        <f t="shared" ref="I178:I207" si="375">IF(A178="n","","Sep-2024")</f>
        <v/>
      </c>
      <c r="J178" s="38">
        <f>$J176</f>
        <v>0</v>
      </c>
      <c r="K178" s="12">
        <f t="array" ref="K178">ROUND(J178*$K$7,0)</f>
        <v>0</v>
      </c>
      <c r="L178" s="39">
        <f t="array" ref="L178">ROUND(J178+K178,0)</f>
        <v>0</v>
      </c>
      <c r="M178" s="38">
        <f t="array" ref="M178">J178</f>
        <v>0</v>
      </c>
      <c r="N178" s="12">
        <f t="array" ref="N178">ROUND(M178*$N$7,0)</f>
        <v>0</v>
      </c>
      <c r="O178" s="39">
        <f t="array" ref="O178">ROUND(M178+N178,0)</f>
        <v>0</v>
      </c>
      <c r="P178" s="40">
        <f t="array" ref="P178">ROUND(J178-M178,0)</f>
        <v>0</v>
      </c>
      <c r="Q178" s="12">
        <f t="array" ref="Q178">ROUND(K178-N178,0)</f>
        <v>0</v>
      </c>
      <c r="R178" s="39">
        <f t="array" ref="R178">ROUND(P178+Q178,0)</f>
        <v>0</v>
      </c>
      <c r="S178" s="13">
        <f t="shared" ref="S178" si="376">IF($H176="Before-2004",Q178,0)</f>
        <v>0</v>
      </c>
      <c r="T178" s="14">
        <f t="array" ref="T178">R178-S178</f>
        <v>0</v>
      </c>
      <c r="U178" s="13">
        <f t="array" ref="U178">ROUND(S178+T178,0)</f>
        <v>0</v>
      </c>
      <c r="V178" s="14">
        <f t="array" ref="V178">ROUND(R178-U178,0)</f>
        <v>0</v>
      </c>
      <c r="W178" s="15"/>
      <c r="X178" s="16"/>
      <c r="Y178" s="181"/>
    </row>
    <row r="179" spans="1:25" s="4" customFormat="1" ht="20.25" customHeight="1" thickBot="1">
      <c r="A179" s="5" t="str">
        <f t="shared" si="372"/>
        <v>n</v>
      </c>
      <c r="B179" s="177"/>
      <c r="C179" s="218"/>
      <c r="D179" s="222"/>
      <c r="E179" s="223"/>
      <c r="F179" s="224"/>
      <c r="G179" s="218"/>
      <c r="H179" s="226"/>
      <c r="I179" s="41" t="str">
        <f t="shared" ref="I179:I207" si="377">IF(A179="n","","Oct-2024")</f>
        <v/>
      </c>
      <c r="J179" s="42">
        <f>$J176</f>
        <v>0</v>
      </c>
      <c r="K179" s="17">
        <f t="array" ref="K179">ROUND(J179*$K$7,0)</f>
        <v>0</v>
      </c>
      <c r="L179" s="43">
        <f t="array" ref="L179">ROUND(J179+K179,0)</f>
        <v>0</v>
      </c>
      <c r="M179" s="44">
        <f t="array" ref="M179">J179</f>
        <v>0</v>
      </c>
      <c r="N179" s="17">
        <f t="array" ref="N179">ROUND(M179*$N$7,0)</f>
        <v>0</v>
      </c>
      <c r="O179" s="43">
        <f t="array" ref="O179">ROUND(M179+N179,0)</f>
        <v>0</v>
      </c>
      <c r="P179" s="45">
        <f t="array" ref="P179">ROUND(J179-M179,0)</f>
        <v>0</v>
      </c>
      <c r="Q179" s="46">
        <f t="array" ref="Q179">ROUND(K179-N179,0)</f>
        <v>0</v>
      </c>
      <c r="R179" s="43">
        <f t="array" ref="R179">ROUND(P179+Q179,0)</f>
        <v>0</v>
      </c>
      <c r="S179" s="18">
        <f t="shared" ref="S179" si="378">IF($H176="Before-2004",Q179,0)</f>
        <v>0</v>
      </c>
      <c r="T179" s="19">
        <f t="array" ref="T179">R179-S179</f>
        <v>0</v>
      </c>
      <c r="U179" s="18">
        <f t="array" ref="U179">ROUND(S179+T179,0)</f>
        <v>0</v>
      </c>
      <c r="V179" s="47">
        <f t="array" ref="V179">ROUND(R179-U179,0)</f>
        <v>0</v>
      </c>
      <c r="W179" s="20"/>
      <c r="X179" s="21"/>
      <c r="Y179" s="181"/>
    </row>
    <row r="180" spans="1:25" s="4" customFormat="1" ht="20.25" customHeight="1">
      <c r="A180" s="5" t="str">
        <f>IF(J180&gt;=1,"y","n")</f>
        <v>n</v>
      </c>
      <c r="B180" s="177"/>
      <c r="C180" s="217">
        <v>44</v>
      </c>
      <c r="D180" s="219"/>
      <c r="E180" s="220"/>
      <c r="F180" s="221"/>
      <c r="G180" s="217"/>
      <c r="H180" s="225"/>
      <c r="I180" s="32" t="str">
        <f t="shared" ref="I180:I207" si="379">IF(A180="n","","Jul-2024")</f>
        <v/>
      </c>
      <c r="J180" s="33"/>
      <c r="K180" s="6">
        <f t="array" ref="K180">ROUND(J180*$K$7,0)</f>
        <v>0</v>
      </c>
      <c r="L180" s="34">
        <f t="array" ref="L180">ROUND(J180+K180,0)</f>
        <v>0</v>
      </c>
      <c r="M180" s="35">
        <f t="array" ref="M180">J180</f>
        <v>0</v>
      </c>
      <c r="N180" s="6">
        <f t="array" ref="N180">ROUND(M180*$N$7,0)</f>
        <v>0</v>
      </c>
      <c r="O180" s="34">
        <f t="array" ref="O180">ROUND(M180+N180,0)</f>
        <v>0</v>
      </c>
      <c r="P180" s="36">
        <f t="array" ref="P180">ROUND(J180-M180,0)</f>
        <v>0</v>
      </c>
      <c r="Q180" s="6">
        <f t="array" ref="Q180">ROUND(K180-N180,0)</f>
        <v>0</v>
      </c>
      <c r="R180" s="34">
        <f t="array" ref="R180">ROUND(P180+Q180,0)</f>
        <v>0</v>
      </c>
      <c r="S180" s="7">
        <f t="shared" ref="S180" si="380">IF($H180="Before-2004",Q180,0)</f>
        <v>0</v>
      </c>
      <c r="T180" s="8">
        <f t="array" ref="T180">R180-S180</f>
        <v>0</v>
      </c>
      <c r="U180" s="8">
        <f t="array" ref="U180">ROUND(S180+T180,0)</f>
        <v>0</v>
      </c>
      <c r="V180" s="8">
        <f t="array" ref="V180">ROUND(R180-U180,0)</f>
        <v>0</v>
      </c>
      <c r="W180" s="9"/>
      <c r="X180" s="10"/>
      <c r="Y180" s="181"/>
    </row>
    <row r="181" spans="1:25" s="4" customFormat="1" ht="20.25" customHeight="1">
      <c r="A181" s="5" t="str">
        <f t="shared" ref="A181:A183" si="381">IF(J181&gt;=1,"y","n")</f>
        <v>n</v>
      </c>
      <c r="B181" s="177"/>
      <c r="C181" s="218"/>
      <c r="D181" s="222"/>
      <c r="E181" s="223"/>
      <c r="F181" s="224"/>
      <c r="G181" s="218"/>
      <c r="H181" s="226"/>
      <c r="I181" s="37" t="str">
        <f t="shared" ref="I181:I207" si="382">IF(A181="n","","Aug-2024")</f>
        <v/>
      </c>
      <c r="J181" s="38">
        <f>$J180</f>
        <v>0</v>
      </c>
      <c r="K181" s="12">
        <f t="array" ref="K181">ROUND(J181*$K$7,0)</f>
        <v>0</v>
      </c>
      <c r="L181" s="39">
        <f t="array" ref="L181">ROUND(J181+K181,0)</f>
        <v>0</v>
      </c>
      <c r="M181" s="38">
        <f t="array" ref="M181">J181</f>
        <v>0</v>
      </c>
      <c r="N181" s="12">
        <f t="array" ref="N181">ROUND(M181*$N$7,0)</f>
        <v>0</v>
      </c>
      <c r="O181" s="39">
        <f t="array" ref="O181">ROUND(M181+N181,0)</f>
        <v>0</v>
      </c>
      <c r="P181" s="40">
        <f t="array" ref="P181">ROUND(J181-M181,0)</f>
        <v>0</v>
      </c>
      <c r="Q181" s="12">
        <f t="array" ref="Q181">ROUND(K181-N181,0)</f>
        <v>0</v>
      </c>
      <c r="R181" s="39">
        <f t="array" ref="R181">ROUND(P181+Q181,0)</f>
        <v>0</v>
      </c>
      <c r="S181" s="13">
        <f t="shared" ref="S181" si="383">IF($H180="Before-2004",Q181,0)</f>
        <v>0</v>
      </c>
      <c r="T181" s="14">
        <f t="array" ref="T181">R181-S181</f>
        <v>0</v>
      </c>
      <c r="U181" s="13">
        <f t="array" ref="U181">ROUND(S181+T181,0)</f>
        <v>0</v>
      </c>
      <c r="V181" s="14">
        <f t="array" ref="V181">ROUND(R181-U181,0)</f>
        <v>0</v>
      </c>
      <c r="W181" s="15"/>
      <c r="X181" s="16"/>
      <c r="Y181" s="181"/>
    </row>
    <row r="182" spans="1:25" s="4" customFormat="1" ht="20.25" customHeight="1">
      <c r="A182" s="5" t="str">
        <f t="shared" si="381"/>
        <v>n</v>
      </c>
      <c r="B182" s="177"/>
      <c r="C182" s="218"/>
      <c r="D182" s="222"/>
      <c r="E182" s="223"/>
      <c r="F182" s="224"/>
      <c r="G182" s="218"/>
      <c r="H182" s="226"/>
      <c r="I182" s="41" t="str">
        <f t="shared" ref="I182:I207" si="384">IF(A182="n","","Sep-2024")</f>
        <v/>
      </c>
      <c r="J182" s="38">
        <f>$J180</f>
        <v>0</v>
      </c>
      <c r="K182" s="12">
        <f t="array" ref="K182">ROUND(J182*$K$7,0)</f>
        <v>0</v>
      </c>
      <c r="L182" s="39">
        <f t="array" ref="L182">ROUND(J182+K182,0)</f>
        <v>0</v>
      </c>
      <c r="M182" s="38">
        <f t="array" ref="M182">J182</f>
        <v>0</v>
      </c>
      <c r="N182" s="12">
        <f t="array" ref="N182">ROUND(M182*$N$7,0)</f>
        <v>0</v>
      </c>
      <c r="O182" s="39">
        <f t="array" ref="O182">ROUND(M182+N182,0)</f>
        <v>0</v>
      </c>
      <c r="P182" s="40">
        <f t="array" ref="P182">ROUND(J182-M182,0)</f>
        <v>0</v>
      </c>
      <c r="Q182" s="12">
        <f t="array" ref="Q182">ROUND(K182-N182,0)</f>
        <v>0</v>
      </c>
      <c r="R182" s="39">
        <f t="array" ref="R182">ROUND(P182+Q182,0)</f>
        <v>0</v>
      </c>
      <c r="S182" s="13">
        <f t="shared" ref="S182" si="385">IF($H180="Before-2004",Q182,0)</f>
        <v>0</v>
      </c>
      <c r="T182" s="14">
        <f t="array" ref="T182">R182-S182</f>
        <v>0</v>
      </c>
      <c r="U182" s="13">
        <f t="array" ref="U182">ROUND(S182+T182,0)</f>
        <v>0</v>
      </c>
      <c r="V182" s="14">
        <f t="array" ref="V182">ROUND(R182-U182,0)</f>
        <v>0</v>
      </c>
      <c r="W182" s="15"/>
      <c r="X182" s="16"/>
      <c r="Y182" s="181"/>
    </row>
    <row r="183" spans="1:25" s="4" customFormat="1" ht="20.25" customHeight="1" thickBot="1">
      <c r="A183" s="5" t="str">
        <f t="shared" si="381"/>
        <v>n</v>
      </c>
      <c r="B183" s="177"/>
      <c r="C183" s="218"/>
      <c r="D183" s="222"/>
      <c r="E183" s="223"/>
      <c r="F183" s="224"/>
      <c r="G183" s="218"/>
      <c r="H183" s="226"/>
      <c r="I183" s="41" t="str">
        <f t="shared" ref="I183:I207" si="386">IF(A183="n","","Oct-2024")</f>
        <v/>
      </c>
      <c r="J183" s="42">
        <f>$J180</f>
        <v>0</v>
      </c>
      <c r="K183" s="17">
        <f t="array" ref="K183">ROUND(J183*$K$7,0)</f>
        <v>0</v>
      </c>
      <c r="L183" s="43">
        <f t="array" ref="L183">ROUND(J183+K183,0)</f>
        <v>0</v>
      </c>
      <c r="M183" s="44">
        <f t="array" ref="M183">J183</f>
        <v>0</v>
      </c>
      <c r="N183" s="17">
        <f t="array" ref="N183">ROUND(M183*$N$7,0)</f>
        <v>0</v>
      </c>
      <c r="O183" s="43">
        <f t="array" ref="O183">ROUND(M183+N183,0)</f>
        <v>0</v>
      </c>
      <c r="P183" s="45">
        <f t="array" ref="P183">ROUND(J183-M183,0)</f>
        <v>0</v>
      </c>
      <c r="Q183" s="46">
        <f t="array" ref="Q183">ROUND(K183-N183,0)</f>
        <v>0</v>
      </c>
      <c r="R183" s="43">
        <f t="array" ref="R183">ROUND(P183+Q183,0)</f>
        <v>0</v>
      </c>
      <c r="S183" s="18">
        <f t="shared" ref="S183" si="387">IF($H180="Before-2004",Q183,0)</f>
        <v>0</v>
      </c>
      <c r="T183" s="19">
        <f t="array" ref="T183">R183-S183</f>
        <v>0</v>
      </c>
      <c r="U183" s="18">
        <f t="array" ref="U183">ROUND(S183+T183,0)</f>
        <v>0</v>
      </c>
      <c r="V183" s="47">
        <f t="array" ref="V183">ROUND(R183-U183,0)</f>
        <v>0</v>
      </c>
      <c r="W183" s="20"/>
      <c r="X183" s="21"/>
      <c r="Y183" s="181"/>
    </row>
    <row r="184" spans="1:25" s="4" customFormat="1" ht="20.25" customHeight="1">
      <c r="A184" s="5" t="str">
        <f>IF(J184&gt;=1,"y","n")</f>
        <v>n</v>
      </c>
      <c r="B184" s="177"/>
      <c r="C184" s="217">
        <v>45</v>
      </c>
      <c r="D184" s="219"/>
      <c r="E184" s="220"/>
      <c r="F184" s="221"/>
      <c r="G184" s="217"/>
      <c r="H184" s="225"/>
      <c r="I184" s="32" t="str">
        <f t="shared" ref="I184:I207" si="388">IF(A184="n","","Jul-2024")</f>
        <v/>
      </c>
      <c r="J184" s="33"/>
      <c r="K184" s="6">
        <f t="array" ref="K184">ROUND(J184*$K$7,0)</f>
        <v>0</v>
      </c>
      <c r="L184" s="34">
        <f t="array" ref="L184">ROUND(J184+K184,0)</f>
        <v>0</v>
      </c>
      <c r="M184" s="35">
        <f t="array" ref="M184">J184</f>
        <v>0</v>
      </c>
      <c r="N184" s="6">
        <f t="array" ref="N184">ROUND(M184*$N$7,0)</f>
        <v>0</v>
      </c>
      <c r="O184" s="34">
        <f t="array" ref="O184">ROUND(M184+N184,0)</f>
        <v>0</v>
      </c>
      <c r="P184" s="36">
        <f t="array" ref="P184">ROUND(J184-M184,0)</f>
        <v>0</v>
      </c>
      <c r="Q184" s="6">
        <f t="array" ref="Q184">ROUND(K184-N184,0)</f>
        <v>0</v>
      </c>
      <c r="R184" s="34">
        <f t="array" ref="R184">ROUND(P184+Q184,0)</f>
        <v>0</v>
      </c>
      <c r="S184" s="7">
        <f t="shared" ref="S184" si="389">IF($H184="Before-2004",Q184,0)</f>
        <v>0</v>
      </c>
      <c r="T184" s="8">
        <f t="array" ref="T184">R184-S184</f>
        <v>0</v>
      </c>
      <c r="U184" s="8">
        <f t="array" ref="U184">ROUND(S184+T184,0)</f>
        <v>0</v>
      </c>
      <c r="V184" s="8">
        <f t="array" ref="V184">ROUND(R184-U184,0)</f>
        <v>0</v>
      </c>
      <c r="W184" s="9"/>
      <c r="X184" s="10"/>
      <c r="Y184" s="181"/>
    </row>
    <row r="185" spans="1:25" s="4" customFormat="1" ht="20.25" customHeight="1">
      <c r="A185" s="5" t="str">
        <f t="shared" ref="A185:A187" si="390">IF(J185&gt;=1,"y","n")</f>
        <v>n</v>
      </c>
      <c r="B185" s="177"/>
      <c r="C185" s="218"/>
      <c r="D185" s="222"/>
      <c r="E185" s="223"/>
      <c r="F185" s="224"/>
      <c r="G185" s="218"/>
      <c r="H185" s="226"/>
      <c r="I185" s="37" t="str">
        <f t="shared" ref="I185:I207" si="391">IF(A185="n","","Aug-2024")</f>
        <v/>
      </c>
      <c r="J185" s="38">
        <f>$J184</f>
        <v>0</v>
      </c>
      <c r="K185" s="12">
        <f t="array" ref="K185">ROUND(J185*$K$7,0)</f>
        <v>0</v>
      </c>
      <c r="L185" s="39">
        <f t="array" ref="L185">ROUND(J185+K185,0)</f>
        <v>0</v>
      </c>
      <c r="M185" s="38">
        <f t="array" ref="M185">J185</f>
        <v>0</v>
      </c>
      <c r="N185" s="12">
        <f t="array" ref="N185">ROUND(M185*$N$7,0)</f>
        <v>0</v>
      </c>
      <c r="O185" s="39">
        <f t="array" ref="O185">ROUND(M185+N185,0)</f>
        <v>0</v>
      </c>
      <c r="P185" s="40">
        <f t="array" ref="P185">ROUND(J185-M185,0)</f>
        <v>0</v>
      </c>
      <c r="Q185" s="12">
        <f t="array" ref="Q185">ROUND(K185-N185,0)</f>
        <v>0</v>
      </c>
      <c r="R185" s="39">
        <f t="array" ref="R185">ROUND(P185+Q185,0)</f>
        <v>0</v>
      </c>
      <c r="S185" s="13">
        <f t="shared" ref="S185" si="392">IF($H184="Before-2004",Q185,0)</f>
        <v>0</v>
      </c>
      <c r="T185" s="14">
        <f t="array" ref="T185">R185-S185</f>
        <v>0</v>
      </c>
      <c r="U185" s="13">
        <f t="array" ref="U185">ROUND(S185+T185,0)</f>
        <v>0</v>
      </c>
      <c r="V185" s="14">
        <f t="array" ref="V185">ROUND(R185-U185,0)</f>
        <v>0</v>
      </c>
      <c r="W185" s="15"/>
      <c r="X185" s="16"/>
      <c r="Y185" s="181"/>
    </row>
    <row r="186" spans="1:25" s="4" customFormat="1" ht="20.25" customHeight="1">
      <c r="A186" s="5" t="str">
        <f t="shared" si="390"/>
        <v>n</v>
      </c>
      <c r="B186" s="177"/>
      <c r="C186" s="218"/>
      <c r="D186" s="222"/>
      <c r="E186" s="223"/>
      <c r="F186" s="224"/>
      <c r="G186" s="218"/>
      <c r="H186" s="226"/>
      <c r="I186" s="41" t="str">
        <f t="shared" ref="I186:I207" si="393">IF(A186="n","","Sep-2024")</f>
        <v/>
      </c>
      <c r="J186" s="38">
        <f>$J184</f>
        <v>0</v>
      </c>
      <c r="K186" s="12">
        <f t="array" ref="K186">ROUND(J186*$K$7,0)</f>
        <v>0</v>
      </c>
      <c r="L186" s="39">
        <f t="array" ref="L186">ROUND(J186+K186,0)</f>
        <v>0</v>
      </c>
      <c r="M186" s="38">
        <f t="array" ref="M186">J186</f>
        <v>0</v>
      </c>
      <c r="N186" s="12">
        <f t="array" ref="N186">ROUND(M186*$N$7,0)</f>
        <v>0</v>
      </c>
      <c r="O186" s="39">
        <f t="array" ref="O186">ROUND(M186+N186,0)</f>
        <v>0</v>
      </c>
      <c r="P186" s="40">
        <f t="array" ref="P186">ROUND(J186-M186,0)</f>
        <v>0</v>
      </c>
      <c r="Q186" s="12">
        <f t="array" ref="Q186">ROUND(K186-N186,0)</f>
        <v>0</v>
      </c>
      <c r="R186" s="39">
        <f t="array" ref="R186">ROUND(P186+Q186,0)</f>
        <v>0</v>
      </c>
      <c r="S186" s="13">
        <f t="shared" ref="S186" si="394">IF($H184="Before-2004",Q186,0)</f>
        <v>0</v>
      </c>
      <c r="T186" s="14">
        <f t="array" ref="T186">R186-S186</f>
        <v>0</v>
      </c>
      <c r="U186" s="13">
        <f t="array" ref="U186">ROUND(S186+T186,0)</f>
        <v>0</v>
      </c>
      <c r="V186" s="14">
        <f t="array" ref="V186">ROUND(R186-U186,0)</f>
        <v>0</v>
      </c>
      <c r="W186" s="15"/>
      <c r="X186" s="16"/>
      <c r="Y186" s="181"/>
    </row>
    <row r="187" spans="1:25" s="4" customFormat="1" ht="20.25" customHeight="1" thickBot="1">
      <c r="A187" s="5" t="str">
        <f t="shared" si="390"/>
        <v>n</v>
      </c>
      <c r="B187" s="177"/>
      <c r="C187" s="218"/>
      <c r="D187" s="222"/>
      <c r="E187" s="223"/>
      <c r="F187" s="224"/>
      <c r="G187" s="218"/>
      <c r="H187" s="226"/>
      <c r="I187" s="41" t="str">
        <f t="shared" ref="I187:I207" si="395">IF(A187="n","","Oct-2024")</f>
        <v/>
      </c>
      <c r="J187" s="42">
        <f>$J184</f>
        <v>0</v>
      </c>
      <c r="K187" s="17">
        <f t="array" ref="K187">ROUND(J187*$K$7,0)</f>
        <v>0</v>
      </c>
      <c r="L187" s="43">
        <f t="array" ref="L187">ROUND(J187+K187,0)</f>
        <v>0</v>
      </c>
      <c r="M187" s="44">
        <f t="array" ref="M187">J187</f>
        <v>0</v>
      </c>
      <c r="N187" s="17">
        <f t="array" ref="N187">ROUND(M187*$N$7,0)</f>
        <v>0</v>
      </c>
      <c r="O187" s="43">
        <f t="array" ref="O187">ROUND(M187+N187,0)</f>
        <v>0</v>
      </c>
      <c r="P187" s="45">
        <f t="array" ref="P187">ROUND(J187-M187,0)</f>
        <v>0</v>
      </c>
      <c r="Q187" s="46">
        <f t="array" ref="Q187">ROUND(K187-N187,0)</f>
        <v>0</v>
      </c>
      <c r="R187" s="43">
        <f t="array" ref="R187">ROUND(P187+Q187,0)</f>
        <v>0</v>
      </c>
      <c r="S187" s="18">
        <f t="shared" ref="S187" si="396">IF($H184="Before-2004",Q187,0)</f>
        <v>0</v>
      </c>
      <c r="T187" s="19">
        <f t="array" ref="T187">R187-S187</f>
        <v>0</v>
      </c>
      <c r="U187" s="18">
        <f t="array" ref="U187">ROUND(S187+T187,0)</f>
        <v>0</v>
      </c>
      <c r="V187" s="47">
        <f t="array" ref="V187">ROUND(R187-U187,0)</f>
        <v>0</v>
      </c>
      <c r="W187" s="20"/>
      <c r="X187" s="21"/>
      <c r="Y187" s="181"/>
    </row>
    <row r="188" spans="1:25" s="4" customFormat="1" ht="20.25" customHeight="1">
      <c r="A188" s="5" t="str">
        <f>IF(J188&gt;=1,"y","n")</f>
        <v>n</v>
      </c>
      <c r="B188" s="177"/>
      <c r="C188" s="217">
        <v>46</v>
      </c>
      <c r="D188" s="219"/>
      <c r="E188" s="220"/>
      <c r="F188" s="221"/>
      <c r="G188" s="217"/>
      <c r="H188" s="225"/>
      <c r="I188" s="32" t="str">
        <f t="shared" ref="I188:I207" si="397">IF(A188="n","","Jul-2024")</f>
        <v/>
      </c>
      <c r="J188" s="33"/>
      <c r="K188" s="6">
        <f t="array" ref="K188">ROUND(J188*$K$7,0)</f>
        <v>0</v>
      </c>
      <c r="L188" s="34">
        <f t="array" ref="L188">ROUND(J188+K188,0)</f>
        <v>0</v>
      </c>
      <c r="M188" s="35">
        <f t="array" ref="M188">J188</f>
        <v>0</v>
      </c>
      <c r="N188" s="6">
        <f t="array" ref="N188">ROUND(M188*$N$7,0)</f>
        <v>0</v>
      </c>
      <c r="O188" s="34">
        <f t="array" ref="O188">ROUND(M188+N188,0)</f>
        <v>0</v>
      </c>
      <c r="P188" s="36">
        <f t="array" ref="P188">ROUND(J188-M188,0)</f>
        <v>0</v>
      </c>
      <c r="Q188" s="6">
        <f t="array" ref="Q188">ROUND(K188-N188,0)</f>
        <v>0</v>
      </c>
      <c r="R188" s="34">
        <f t="array" ref="R188">ROUND(P188+Q188,0)</f>
        <v>0</v>
      </c>
      <c r="S188" s="7">
        <f t="shared" ref="S188" si="398">IF($H188="Before-2004",Q188,0)</f>
        <v>0</v>
      </c>
      <c r="T188" s="8">
        <f t="array" ref="T188">R188-S188</f>
        <v>0</v>
      </c>
      <c r="U188" s="8">
        <f t="array" ref="U188">ROUND(S188+T188,0)</f>
        <v>0</v>
      </c>
      <c r="V188" s="8">
        <f t="array" ref="V188">ROUND(R188-U188,0)</f>
        <v>0</v>
      </c>
      <c r="W188" s="9"/>
      <c r="X188" s="10"/>
      <c r="Y188" s="181"/>
    </row>
    <row r="189" spans="1:25" s="4" customFormat="1" ht="20.25" customHeight="1">
      <c r="A189" s="5" t="str">
        <f t="shared" ref="A189:A191" si="399">IF(J189&gt;=1,"y","n")</f>
        <v>n</v>
      </c>
      <c r="B189" s="177"/>
      <c r="C189" s="218"/>
      <c r="D189" s="222"/>
      <c r="E189" s="223"/>
      <c r="F189" s="224"/>
      <c r="G189" s="218"/>
      <c r="H189" s="226"/>
      <c r="I189" s="37" t="str">
        <f t="shared" ref="I189:I207" si="400">IF(A189="n","","Aug-2024")</f>
        <v/>
      </c>
      <c r="J189" s="38">
        <f>$J188</f>
        <v>0</v>
      </c>
      <c r="K189" s="12">
        <f t="array" ref="K189">ROUND(J189*$K$7,0)</f>
        <v>0</v>
      </c>
      <c r="L189" s="39">
        <f t="array" ref="L189">ROUND(J189+K189,0)</f>
        <v>0</v>
      </c>
      <c r="M189" s="38">
        <f t="array" ref="M189">J189</f>
        <v>0</v>
      </c>
      <c r="N189" s="12">
        <f t="array" ref="N189">ROUND(M189*$N$7,0)</f>
        <v>0</v>
      </c>
      <c r="O189" s="39">
        <f t="array" ref="O189">ROUND(M189+N189,0)</f>
        <v>0</v>
      </c>
      <c r="P189" s="40">
        <f t="array" ref="P189">ROUND(J189-M189,0)</f>
        <v>0</v>
      </c>
      <c r="Q189" s="12">
        <f t="array" ref="Q189">ROUND(K189-N189,0)</f>
        <v>0</v>
      </c>
      <c r="R189" s="39">
        <f t="array" ref="R189">ROUND(P189+Q189,0)</f>
        <v>0</v>
      </c>
      <c r="S189" s="13">
        <f t="shared" ref="S189" si="401">IF($H188="Before-2004",Q189,0)</f>
        <v>0</v>
      </c>
      <c r="T189" s="14">
        <f t="array" ref="T189">R189-S189</f>
        <v>0</v>
      </c>
      <c r="U189" s="13">
        <f t="array" ref="U189">ROUND(S189+T189,0)</f>
        <v>0</v>
      </c>
      <c r="V189" s="14">
        <f t="array" ref="V189">ROUND(R189-U189,0)</f>
        <v>0</v>
      </c>
      <c r="W189" s="15"/>
      <c r="X189" s="16"/>
      <c r="Y189" s="181"/>
    </row>
    <row r="190" spans="1:25" s="4" customFormat="1" ht="20.25" customHeight="1">
      <c r="A190" s="5" t="str">
        <f t="shared" si="399"/>
        <v>n</v>
      </c>
      <c r="B190" s="177"/>
      <c r="C190" s="218"/>
      <c r="D190" s="222"/>
      <c r="E190" s="223"/>
      <c r="F190" s="224"/>
      <c r="G190" s="218"/>
      <c r="H190" s="226"/>
      <c r="I190" s="41" t="str">
        <f t="shared" ref="I190:I207" si="402">IF(A190="n","","Sep-2024")</f>
        <v/>
      </c>
      <c r="J190" s="38">
        <f>$J188</f>
        <v>0</v>
      </c>
      <c r="K190" s="12">
        <f t="array" ref="K190">ROUND(J190*$K$7,0)</f>
        <v>0</v>
      </c>
      <c r="L190" s="39">
        <f t="array" ref="L190">ROUND(J190+K190,0)</f>
        <v>0</v>
      </c>
      <c r="M190" s="38">
        <f t="array" ref="M190">J190</f>
        <v>0</v>
      </c>
      <c r="N190" s="12">
        <f t="array" ref="N190">ROUND(M190*$N$7,0)</f>
        <v>0</v>
      </c>
      <c r="O190" s="39">
        <f t="array" ref="O190">ROUND(M190+N190,0)</f>
        <v>0</v>
      </c>
      <c r="P190" s="40">
        <f t="array" ref="P190">ROUND(J190-M190,0)</f>
        <v>0</v>
      </c>
      <c r="Q190" s="12">
        <f t="array" ref="Q190">ROUND(K190-N190,0)</f>
        <v>0</v>
      </c>
      <c r="R190" s="39">
        <f t="array" ref="R190">ROUND(P190+Q190,0)</f>
        <v>0</v>
      </c>
      <c r="S190" s="13">
        <f t="shared" ref="S190" si="403">IF($H188="Before-2004",Q190,0)</f>
        <v>0</v>
      </c>
      <c r="T190" s="14">
        <f t="array" ref="T190">R190-S190</f>
        <v>0</v>
      </c>
      <c r="U190" s="13">
        <f t="array" ref="U190">ROUND(S190+T190,0)</f>
        <v>0</v>
      </c>
      <c r="V190" s="14">
        <f t="array" ref="V190">ROUND(R190-U190,0)</f>
        <v>0</v>
      </c>
      <c r="W190" s="15"/>
      <c r="X190" s="16"/>
      <c r="Y190" s="181"/>
    </row>
    <row r="191" spans="1:25" s="4" customFormat="1" ht="20.25" customHeight="1" thickBot="1">
      <c r="A191" s="5" t="str">
        <f t="shared" si="399"/>
        <v>n</v>
      </c>
      <c r="B191" s="177"/>
      <c r="C191" s="218"/>
      <c r="D191" s="222"/>
      <c r="E191" s="223"/>
      <c r="F191" s="224"/>
      <c r="G191" s="218"/>
      <c r="H191" s="226"/>
      <c r="I191" s="41" t="str">
        <f t="shared" ref="I191:I207" si="404">IF(A191="n","","Oct-2024")</f>
        <v/>
      </c>
      <c r="J191" s="42">
        <f>$J188</f>
        <v>0</v>
      </c>
      <c r="K191" s="17">
        <f t="array" ref="K191">ROUND(J191*$K$7,0)</f>
        <v>0</v>
      </c>
      <c r="L191" s="43">
        <f t="array" ref="L191">ROUND(J191+K191,0)</f>
        <v>0</v>
      </c>
      <c r="M191" s="44">
        <f t="array" ref="M191">J191</f>
        <v>0</v>
      </c>
      <c r="N191" s="17">
        <f t="array" ref="N191">ROUND(M191*$N$7,0)</f>
        <v>0</v>
      </c>
      <c r="O191" s="43">
        <f t="array" ref="O191">ROUND(M191+N191,0)</f>
        <v>0</v>
      </c>
      <c r="P191" s="45">
        <f t="array" ref="P191">ROUND(J191-M191,0)</f>
        <v>0</v>
      </c>
      <c r="Q191" s="46">
        <f t="array" ref="Q191">ROUND(K191-N191,0)</f>
        <v>0</v>
      </c>
      <c r="R191" s="43">
        <f t="array" ref="R191">ROUND(P191+Q191,0)</f>
        <v>0</v>
      </c>
      <c r="S191" s="18">
        <f t="shared" ref="S191" si="405">IF($H188="Before-2004",Q191,0)</f>
        <v>0</v>
      </c>
      <c r="T191" s="19">
        <f t="array" ref="T191">R191-S191</f>
        <v>0</v>
      </c>
      <c r="U191" s="18">
        <f t="array" ref="U191">ROUND(S191+T191,0)</f>
        <v>0</v>
      </c>
      <c r="V191" s="47">
        <f t="array" ref="V191">ROUND(R191-U191,0)</f>
        <v>0</v>
      </c>
      <c r="W191" s="20"/>
      <c r="X191" s="21"/>
      <c r="Y191" s="181"/>
    </row>
    <row r="192" spans="1:25" s="4" customFormat="1" ht="20.25" customHeight="1">
      <c r="A192" s="5" t="str">
        <f>IF(J192&gt;=1,"y","n")</f>
        <v>n</v>
      </c>
      <c r="B192" s="177"/>
      <c r="C192" s="217">
        <v>47</v>
      </c>
      <c r="D192" s="219"/>
      <c r="E192" s="220"/>
      <c r="F192" s="221"/>
      <c r="G192" s="217"/>
      <c r="H192" s="225"/>
      <c r="I192" s="32" t="str">
        <f t="shared" ref="I192:I207" si="406">IF(A192="n","","Jul-2024")</f>
        <v/>
      </c>
      <c r="J192" s="33"/>
      <c r="K192" s="6">
        <f t="array" ref="K192">ROUND(J192*$K$7,0)</f>
        <v>0</v>
      </c>
      <c r="L192" s="34">
        <f t="array" ref="L192">ROUND(J192+K192,0)</f>
        <v>0</v>
      </c>
      <c r="M192" s="35">
        <f t="array" ref="M192">J192</f>
        <v>0</v>
      </c>
      <c r="N192" s="6">
        <f t="array" ref="N192">ROUND(M192*$N$7,0)</f>
        <v>0</v>
      </c>
      <c r="O192" s="34">
        <f t="array" ref="O192">ROUND(M192+N192,0)</f>
        <v>0</v>
      </c>
      <c r="P192" s="36">
        <f t="array" ref="P192">ROUND(J192-M192,0)</f>
        <v>0</v>
      </c>
      <c r="Q192" s="6">
        <f t="array" ref="Q192">ROUND(K192-N192,0)</f>
        <v>0</v>
      </c>
      <c r="R192" s="34">
        <f t="array" ref="R192">ROUND(P192+Q192,0)</f>
        <v>0</v>
      </c>
      <c r="S192" s="7">
        <f t="shared" ref="S192" si="407">IF($H192="Before-2004",Q192,0)</f>
        <v>0</v>
      </c>
      <c r="T192" s="8">
        <f t="array" ref="T192">R192-S192</f>
        <v>0</v>
      </c>
      <c r="U192" s="8">
        <f t="array" ref="U192">ROUND(S192+T192,0)</f>
        <v>0</v>
      </c>
      <c r="V192" s="8">
        <f t="array" ref="V192">ROUND(R192-U192,0)</f>
        <v>0</v>
      </c>
      <c r="W192" s="9"/>
      <c r="X192" s="10"/>
      <c r="Y192" s="181"/>
    </row>
    <row r="193" spans="1:25" s="4" customFormat="1" ht="20.25" customHeight="1">
      <c r="A193" s="5" t="str">
        <f t="shared" ref="A193:A195" si="408">IF(J193&gt;=1,"y","n")</f>
        <v>n</v>
      </c>
      <c r="B193" s="177"/>
      <c r="C193" s="218"/>
      <c r="D193" s="222"/>
      <c r="E193" s="223"/>
      <c r="F193" s="224"/>
      <c r="G193" s="218"/>
      <c r="H193" s="226"/>
      <c r="I193" s="37" t="str">
        <f t="shared" ref="I193:I207" si="409">IF(A193="n","","Aug-2024")</f>
        <v/>
      </c>
      <c r="J193" s="38">
        <f>$J192</f>
        <v>0</v>
      </c>
      <c r="K193" s="12">
        <f t="array" ref="K193">ROUND(J193*$K$7,0)</f>
        <v>0</v>
      </c>
      <c r="L193" s="39">
        <f t="array" ref="L193">ROUND(J193+K193,0)</f>
        <v>0</v>
      </c>
      <c r="M193" s="38">
        <f t="array" ref="M193">J193</f>
        <v>0</v>
      </c>
      <c r="N193" s="12">
        <f t="array" ref="N193">ROUND(M193*$N$7,0)</f>
        <v>0</v>
      </c>
      <c r="O193" s="39">
        <f t="array" ref="O193">ROUND(M193+N193,0)</f>
        <v>0</v>
      </c>
      <c r="P193" s="40">
        <f t="array" ref="P193">ROUND(J193-M193,0)</f>
        <v>0</v>
      </c>
      <c r="Q193" s="12">
        <f t="array" ref="Q193">ROUND(K193-N193,0)</f>
        <v>0</v>
      </c>
      <c r="R193" s="39">
        <f t="array" ref="R193">ROUND(P193+Q193,0)</f>
        <v>0</v>
      </c>
      <c r="S193" s="13">
        <f t="shared" ref="S193" si="410">IF($H192="Before-2004",Q193,0)</f>
        <v>0</v>
      </c>
      <c r="T193" s="14">
        <f t="array" ref="T193">R193-S193</f>
        <v>0</v>
      </c>
      <c r="U193" s="13">
        <f t="array" ref="U193">ROUND(S193+T193,0)</f>
        <v>0</v>
      </c>
      <c r="V193" s="14">
        <f t="array" ref="V193">ROUND(R193-U193,0)</f>
        <v>0</v>
      </c>
      <c r="W193" s="15"/>
      <c r="X193" s="16"/>
      <c r="Y193" s="181"/>
    </row>
    <row r="194" spans="1:25" s="4" customFormat="1" ht="20.25" customHeight="1">
      <c r="A194" s="5" t="str">
        <f t="shared" si="408"/>
        <v>n</v>
      </c>
      <c r="B194" s="177"/>
      <c r="C194" s="218"/>
      <c r="D194" s="222"/>
      <c r="E194" s="223"/>
      <c r="F194" s="224"/>
      <c r="G194" s="218"/>
      <c r="H194" s="226"/>
      <c r="I194" s="41" t="str">
        <f t="shared" ref="I194:I207" si="411">IF(A194="n","","Sep-2024")</f>
        <v/>
      </c>
      <c r="J194" s="38">
        <f>$J192</f>
        <v>0</v>
      </c>
      <c r="K194" s="12">
        <f t="array" ref="K194">ROUND(J194*$K$7,0)</f>
        <v>0</v>
      </c>
      <c r="L194" s="39">
        <f t="array" ref="L194">ROUND(J194+K194,0)</f>
        <v>0</v>
      </c>
      <c r="M194" s="38">
        <f t="array" ref="M194">J194</f>
        <v>0</v>
      </c>
      <c r="N194" s="12">
        <f t="array" ref="N194">ROUND(M194*$N$7,0)</f>
        <v>0</v>
      </c>
      <c r="O194" s="39">
        <f t="array" ref="O194">ROUND(M194+N194,0)</f>
        <v>0</v>
      </c>
      <c r="P194" s="40">
        <f t="array" ref="P194">ROUND(J194-M194,0)</f>
        <v>0</v>
      </c>
      <c r="Q194" s="12">
        <f t="array" ref="Q194">ROUND(K194-N194,0)</f>
        <v>0</v>
      </c>
      <c r="R194" s="39">
        <f t="array" ref="R194">ROUND(P194+Q194,0)</f>
        <v>0</v>
      </c>
      <c r="S194" s="13">
        <f t="shared" ref="S194" si="412">IF($H192="Before-2004",Q194,0)</f>
        <v>0</v>
      </c>
      <c r="T194" s="14">
        <f t="array" ref="T194">R194-S194</f>
        <v>0</v>
      </c>
      <c r="U194" s="13">
        <f t="array" ref="U194">ROUND(S194+T194,0)</f>
        <v>0</v>
      </c>
      <c r="V194" s="14">
        <f t="array" ref="V194">ROUND(R194-U194,0)</f>
        <v>0</v>
      </c>
      <c r="W194" s="15"/>
      <c r="X194" s="16"/>
      <c r="Y194" s="181"/>
    </row>
    <row r="195" spans="1:25" s="4" customFormat="1" ht="20.25" customHeight="1" thickBot="1">
      <c r="A195" s="5" t="str">
        <f t="shared" si="408"/>
        <v>n</v>
      </c>
      <c r="B195" s="177"/>
      <c r="C195" s="218"/>
      <c r="D195" s="222"/>
      <c r="E195" s="223"/>
      <c r="F195" s="224"/>
      <c r="G195" s="218"/>
      <c r="H195" s="226"/>
      <c r="I195" s="41" t="str">
        <f t="shared" ref="I195:I207" si="413">IF(A195="n","","Oct-2024")</f>
        <v/>
      </c>
      <c r="J195" s="42">
        <f>$J192</f>
        <v>0</v>
      </c>
      <c r="K195" s="17">
        <f t="array" ref="K195">ROUND(J195*$K$7,0)</f>
        <v>0</v>
      </c>
      <c r="L195" s="43">
        <f t="array" ref="L195">ROUND(J195+K195,0)</f>
        <v>0</v>
      </c>
      <c r="M195" s="44">
        <f t="array" ref="M195">J195</f>
        <v>0</v>
      </c>
      <c r="N195" s="17">
        <f t="array" ref="N195">ROUND(M195*$N$7,0)</f>
        <v>0</v>
      </c>
      <c r="O195" s="43">
        <f t="array" ref="O195">ROUND(M195+N195,0)</f>
        <v>0</v>
      </c>
      <c r="P195" s="45">
        <f t="array" ref="P195">ROUND(J195-M195,0)</f>
        <v>0</v>
      </c>
      <c r="Q195" s="46">
        <f t="array" ref="Q195">ROUND(K195-N195,0)</f>
        <v>0</v>
      </c>
      <c r="R195" s="43">
        <f t="array" ref="R195">ROUND(P195+Q195,0)</f>
        <v>0</v>
      </c>
      <c r="S195" s="18">
        <f t="shared" ref="S195" si="414">IF($H192="Before-2004",Q195,0)</f>
        <v>0</v>
      </c>
      <c r="T195" s="19">
        <f t="array" ref="T195">R195-S195</f>
        <v>0</v>
      </c>
      <c r="U195" s="18">
        <f t="array" ref="U195">ROUND(S195+T195,0)</f>
        <v>0</v>
      </c>
      <c r="V195" s="47">
        <f t="array" ref="V195">ROUND(R195-U195,0)</f>
        <v>0</v>
      </c>
      <c r="W195" s="20"/>
      <c r="X195" s="21"/>
      <c r="Y195" s="181"/>
    </row>
    <row r="196" spans="1:25" s="4" customFormat="1" ht="20.25" customHeight="1">
      <c r="A196" s="5" t="str">
        <f>IF(J196&gt;=1,"y","n")</f>
        <v>n</v>
      </c>
      <c r="B196" s="177"/>
      <c r="C196" s="217">
        <v>48</v>
      </c>
      <c r="D196" s="219"/>
      <c r="E196" s="220"/>
      <c r="F196" s="221"/>
      <c r="G196" s="217"/>
      <c r="H196" s="225"/>
      <c r="I196" s="32" t="str">
        <f t="shared" ref="I196:I207" si="415">IF(A196="n","","Jul-2024")</f>
        <v/>
      </c>
      <c r="J196" s="33"/>
      <c r="K196" s="6">
        <f t="array" ref="K196">ROUND(J196*$K$7,0)</f>
        <v>0</v>
      </c>
      <c r="L196" s="34">
        <f t="array" ref="L196">ROUND(J196+K196,0)</f>
        <v>0</v>
      </c>
      <c r="M196" s="35">
        <f t="array" ref="M196">J196</f>
        <v>0</v>
      </c>
      <c r="N196" s="6">
        <f t="array" ref="N196">ROUND(M196*$N$7,0)</f>
        <v>0</v>
      </c>
      <c r="O196" s="34">
        <f t="array" ref="O196">ROUND(M196+N196,0)</f>
        <v>0</v>
      </c>
      <c r="P196" s="36">
        <f t="array" ref="P196">ROUND(J196-M196,0)</f>
        <v>0</v>
      </c>
      <c r="Q196" s="6">
        <f t="array" ref="Q196">ROUND(K196-N196,0)</f>
        <v>0</v>
      </c>
      <c r="R196" s="34">
        <f t="array" ref="R196">ROUND(P196+Q196,0)</f>
        <v>0</v>
      </c>
      <c r="S196" s="7">
        <f t="shared" ref="S196" si="416">IF($H196="Before-2004",Q196,0)</f>
        <v>0</v>
      </c>
      <c r="T196" s="8">
        <f t="array" ref="T196">R196-S196</f>
        <v>0</v>
      </c>
      <c r="U196" s="8">
        <f t="array" ref="U196">ROUND(S196+T196,0)</f>
        <v>0</v>
      </c>
      <c r="V196" s="8">
        <f t="array" ref="V196">ROUND(R196-U196,0)</f>
        <v>0</v>
      </c>
      <c r="W196" s="9"/>
      <c r="X196" s="10"/>
      <c r="Y196" s="181"/>
    </row>
    <row r="197" spans="1:25" s="4" customFormat="1" ht="20.25" customHeight="1">
      <c r="A197" s="5" t="str">
        <f t="shared" ref="A197:A199" si="417">IF(J197&gt;=1,"y","n")</f>
        <v>n</v>
      </c>
      <c r="B197" s="177"/>
      <c r="C197" s="218"/>
      <c r="D197" s="222"/>
      <c r="E197" s="223"/>
      <c r="F197" s="224"/>
      <c r="G197" s="218"/>
      <c r="H197" s="226"/>
      <c r="I197" s="37" t="str">
        <f t="shared" ref="I197:I207" si="418">IF(A197="n","","Aug-2024")</f>
        <v/>
      </c>
      <c r="J197" s="38">
        <f>$J196</f>
        <v>0</v>
      </c>
      <c r="K197" s="12">
        <f t="array" ref="K197">ROUND(J197*$K$7,0)</f>
        <v>0</v>
      </c>
      <c r="L197" s="39">
        <f t="array" ref="L197">ROUND(J197+K197,0)</f>
        <v>0</v>
      </c>
      <c r="M197" s="38">
        <f t="array" ref="M197">J197</f>
        <v>0</v>
      </c>
      <c r="N197" s="12">
        <f t="array" ref="N197">ROUND(M197*$N$7,0)</f>
        <v>0</v>
      </c>
      <c r="O197" s="39">
        <f t="array" ref="O197">ROUND(M197+N197,0)</f>
        <v>0</v>
      </c>
      <c r="P197" s="40">
        <f t="array" ref="P197">ROUND(J197-M197,0)</f>
        <v>0</v>
      </c>
      <c r="Q197" s="12">
        <f t="array" ref="Q197">ROUND(K197-N197,0)</f>
        <v>0</v>
      </c>
      <c r="R197" s="39">
        <f t="array" ref="R197">ROUND(P197+Q197,0)</f>
        <v>0</v>
      </c>
      <c r="S197" s="13">
        <f t="shared" ref="S197" si="419">IF($H196="Before-2004",Q197,0)</f>
        <v>0</v>
      </c>
      <c r="T197" s="14">
        <f t="array" ref="T197">R197-S197</f>
        <v>0</v>
      </c>
      <c r="U197" s="13">
        <f t="array" ref="U197">ROUND(S197+T197,0)</f>
        <v>0</v>
      </c>
      <c r="V197" s="14">
        <f t="array" ref="V197">ROUND(R197-U197,0)</f>
        <v>0</v>
      </c>
      <c r="W197" s="15"/>
      <c r="X197" s="16"/>
      <c r="Y197" s="181"/>
    </row>
    <row r="198" spans="1:25" s="4" customFormat="1" ht="20.25" customHeight="1">
      <c r="A198" s="5" t="str">
        <f t="shared" si="417"/>
        <v>n</v>
      </c>
      <c r="B198" s="177"/>
      <c r="C198" s="218"/>
      <c r="D198" s="222"/>
      <c r="E198" s="223"/>
      <c r="F198" s="224"/>
      <c r="G198" s="218"/>
      <c r="H198" s="226"/>
      <c r="I198" s="41" t="str">
        <f t="shared" ref="I198:I207" si="420">IF(A198="n","","Sep-2024")</f>
        <v/>
      </c>
      <c r="J198" s="38">
        <f>$J196</f>
        <v>0</v>
      </c>
      <c r="K198" s="12">
        <f t="array" ref="K198">ROUND(J198*$K$7,0)</f>
        <v>0</v>
      </c>
      <c r="L198" s="39">
        <f t="array" ref="L198">ROUND(J198+K198,0)</f>
        <v>0</v>
      </c>
      <c r="M198" s="38">
        <f t="array" ref="M198">J198</f>
        <v>0</v>
      </c>
      <c r="N198" s="12">
        <f t="array" ref="N198">ROUND(M198*$N$7,0)</f>
        <v>0</v>
      </c>
      <c r="O198" s="39">
        <f t="array" ref="O198">ROUND(M198+N198,0)</f>
        <v>0</v>
      </c>
      <c r="P198" s="40">
        <f t="array" ref="P198">ROUND(J198-M198,0)</f>
        <v>0</v>
      </c>
      <c r="Q198" s="12">
        <f t="array" ref="Q198">ROUND(K198-N198,0)</f>
        <v>0</v>
      </c>
      <c r="R198" s="39">
        <f t="array" ref="R198">ROUND(P198+Q198,0)</f>
        <v>0</v>
      </c>
      <c r="S198" s="13">
        <f t="shared" ref="S198" si="421">IF($H196="Before-2004",Q198,0)</f>
        <v>0</v>
      </c>
      <c r="T198" s="14">
        <f t="array" ref="T198">R198-S198</f>
        <v>0</v>
      </c>
      <c r="U198" s="13">
        <f t="array" ref="U198">ROUND(S198+T198,0)</f>
        <v>0</v>
      </c>
      <c r="V198" s="14">
        <f t="array" ref="V198">ROUND(R198-U198,0)</f>
        <v>0</v>
      </c>
      <c r="W198" s="15"/>
      <c r="X198" s="16"/>
      <c r="Y198" s="181"/>
    </row>
    <row r="199" spans="1:25" s="4" customFormat="1" ht="20.25" customHeight="1" thickBot="1">
      <c r="A199" s="5" t="str">
        <f t="shared" si="417"/>
        <v>n</v>
      </c>
      <c r="B199" s="177"/>
      <c r="C199" s="218"/>
      <c r="D199" s="222"/>
      <c r="E199" s="223"/>
      <c r="F199" s="224"/>
      <c r="G199" s="218"/>
      <c r="H199" s="226"/>
      <c r="I199" s="41" t="str">
        <f t="shared" ref="I199:I207" si="422">IF(A199="n","","Oct-2024")</f>
        <v/>
      </c>
      <c r="J199" s="42">
        <f>$J196</f>
        <v>0</v>
      </c>
      <c r="K199" s="17">
        <f t="array" ref="K199">ROUND(J199*$K$7,0)</f>
        <v>0</v>
      </c>
      <c r="L199" s="43">
        <f t="array" ref="L199">ROUND(J199+K199,0)</f>
        <v>0</v>
      </c>
      <c r="M199" s="44">
        <f t="array" ref="M199">J199</f>
        <v>0</v>
      </c>
      <c r="N199" s="17">
        <f t="array" ref="N199">ROUND(M199*$N$7,0)</f>
        <v>0</v>
      </c>
      <c r="O199" s="43">
        <f t="array" ref="O199">ROUND(M199+N199,0)</f>
        <v>0</v>
      </c>
      <c r="P199" s="45">
        <f t="array" ref="P199">ROUND(J199-M199,0)</f>
        <v>0</v>
      </c>
      <c r="Q199" s="46">
        <f t="array" ref="Q199">ROUND(K199-N199,0)</f>
        <v>0</v>
      </c>
      <c r="R199" s="43">
        <f t="array" ref="R199">ROUND(P199+Q199,0)</f>
        <v>0</v>
      </c>
      <c r="S199" s="18">
        <f t="shared" ref="S199" si="423">IF($H196="Before-2004",Q199,0)</f>
        <v>0</v>
      </c>
      <c r="T199" s="19">
        <f t="array" ref="T199">R199-S199</f>
        <v>0</v>
      </c>
      <c r="U199" s="18">
        <f t="array" ref="U199">ROUND(S199+T199,0)</f>
        <v>0</v>
      </c>
      <c r="V199" s="47">
        <f t="array" ref="V199">ROUND(R199-U199,0)</f>
        <v>0</v>
      </c>
      <c r="W199" s="20"/>
      <c r="X199" s="21"/>
      <c r="Y199" s="181"/>
    </row>
    <row r="200" spans="1:25" s="4" customFormat="1" ht="20.25" customHeight="1">
      <c r="A200" s="5" t="str">
        <f>IF(J200&gt;=1,"y","n")</f>
        <v>n</v>
      </c>
      <c r="B200" s="177"/>
      <c r="C200" s="217">
        <v>49</v>
      </c>
      <c r="D200" s="219"/>
      <c r="E200" s="220"/>
      <c r="F200" s="221"/>
      <c r="G200" s="217"/>
      <c r="H200" s="225"/>
      <c r="I200" s="32" t="str">
        <f t="shared" ref="I200:I207" si="424">IF(A200="n","","Jul-2024")</f>
        <v/>
      </c>
      <c r="J200" s="33"/>
      <c r="K200" s="6">
        <f t="array" ref="K200">ROUND(J200*$K$7,0)</f>
        <v>0</v>
      </c>
      <c r="L200" s="34">
        <f t="array" ref="L200">ROUND(J200+K200,0)</f>
        <v>0</v>
      </c>
      <c r="M200" s="35">
        <f t="array" ref="M200">J200</f>
        <v>0</v>
      </c>
      <c r="N200" s="6">
        <f t="array" ref="N200">ROUND(M200*$N$7,0)</f>
        <v>0</v>
      </c>
      <c r="O200" s="34">
        <f t="array" ref="O200">ROUND(M200+N200,0)</f>
        <v>0</v>
      </c>
      <c r="P200" s="36">
        <f t="array" ref="P200">ROUND(J200-M200,0)</f>
        <v>0</v>
      </c>
      <c r="Q200" s="6">
        <f t="array" ref="Q200">ROUND(K200-N200,0)</f>
        <v>0</v>
      </c>
      <c r="R200" s="34">
        <f t="array" ref="R200">ROUND(P200+Q200,0)</f>
        <v>0</v>
      </c>
      <c r="S200" s="7">
        <f t="shared" ref="S200" si="425">IF($H200="Before-2004",Q200,0)</f>
        <v>0</v>
      </c>
      <c r="T200" s="8">
        <f t="array" ref="T200">R200-S200</f>
        <v>0</v>
      </c>
      <c r="U200" s="8">
        <f t="array" ref="U200">ROUND(S200+T200,0)</f>
        <v>0</v>
      </c>
      <c r="V200" s="8">
        <f t="array" ref="V200">ROUND(R200-U200,0)</f>
        <v>0</v>
      </c>
      <c r="W200" s="9"/>
      <c r="X200" s="10"/>
      <c r="Y200" s="181"/>
    </row>
    <row r="201" spans="1:25" s="4" customFormat="1" ht="20.25" customHeight="1">
      <c r="A201" s="5" t="str">
        <f t="shared" ref="A201:A203" si="426">IF(J201&gt;=1,"y","n")</f>
        <v>n</v>
      </c>
      <c r="B201" s="177"/>
      <c r="C201" s="218"/>
      <c r="D201" s="222"/>
      <c r="E201" s="223"/>
      <c r="F201" s="224"/>
      <c r="G201" s="218"/>
      <c r="H201" s="226"/>
      <c r="I201" s="37" t="str">
        <f t="shared" ref="I201:I207" si="427">IF(A201="n","","Aug-2024")</f>
        <v/>
      </c>
      <c r="J201" s="38">
        <f>$J200</f>
        <v>0</v>
      </c>
      <c r="K201" s="12">
        <f t="array" ref="K201">ROUND(J201*$K$7,0)</f>
        <v>0</v>
      </c>
      <c r="L201" s="39">
        <f t="array" ref="L201">ROUND(J201+K201,0)</f>
        <v>0</v>
      </c>
      <c r="M201" s="38">
        <f t="array" ref="M201">J201</f>
        <v>0</v>
      </c>
      <c r="N201" s="12">
        <f t="array" ref="N201">ROUND(M201*$N$7,0)</f>
        <v>0</v>
      </c>
      <c r="O201" s="39">
        <f t="array" ref="O201">ROUND(M201+N201,0)</f>
        <v>0</v>
      </c>
      <c r="P201" s="40">
        <f t="array" ref="P201">ROUND(J201-M201,0)</f>
        <v>0</v>
      </c>
      <c r="Q201" s="12">
        <f t="array" ref="Q201">ROUND(K201-N201,0)</f>
        <v>0</v>
      </c>
      <c r="R201" s="39">
        <f t="array" ref="R201">ROUND(P201+Q201,0)</f>
        <v>0</v>
      </c>
      <c r="S201" s="13">
        <f t="shared" ref="S201" si="428">IF($H200="Before-2004",Q201,0)</f>
        <v>0</v>
      </c>
      <c r="T201" s="14">
        <f t="array" ref="T201">R201-S201</f>
        <v>0</v>
      </c>
      <c r="U201" s="13">
        <f t="array" ref="U201">ROUND(S201+T201,0)</f>
        <v>0</v>
      </c>
      <c r="V201" s="14">
        <f t="array" ref="V201">ROUND(R201-U201,0)</f>
        <v>0</v>
      </c>
      <c r="W201" s="15"/>
      <c r="X201" s="16"/>
      <c r="Y201" s="181"/>
    </row>
    <row r="202" spans="1:25" s="4" customFormat="1" ht="20.25" customHeight="1">
      <c r="A202" s="5" t="str">
        <f t="shared" si="426"/>
        <v>n</v>
      </c>
      <c r="B202" s="177"/>
      <c r="C202" s="218"/>
      <c r="D202" s="222"/>
      <c r="E202" s="223"/>
      <c r="F202" s="224"/>
      <c r="G202" s="218"/>
      <c r="H202" s="226"/>
      <c r="I202" s="41" t="str">
        <f t="shared" ref="I202:I207" si="429">IF(A202="n","","Sep-2024")</f>
        <v/>
      </c>
      <c r="J202" s="38">
        <f>$J200</f>
        <v>0</v>
      </c>
      <c r="K202" s="12">
        <f t="array" ref="K202">ROUND(J202*$K$7,0)</f>
        <v>0</v>
      </c>
      <c r="L202" s="39">
        <f t="array" ref="L202">ROUND(J202+K202,0)</f>
        <v>0</v>
      </c>
      <c r="M202" s="38">
        <f t="array" ref="M202">J202</f>
        <v>0</v>
      </c>
      <c r="N202" s="12">
        <f t="array" ref="N202">ROUND(M202*$N$7,0)</f>
        <v>0</v>
      </c>
      <c r="O202" s="39">
        <f t="array" ref="O202">ROUND(M202+N202,0)</f>
        <v>0</v>
      </c>
      <c r="P202" s="40">
        <f t="array" ref="P202">ROUND(J202-M202,0)</f>
        <v>0</v>
      </c>
      <c r="Q202" s="12">
        <f t="array" ref="Q202">ROUND(K202-N202,0)</f>
        <v>0</v>
      </c>
      <c r="R202" s="39">
        <f t="array" ref="R202">ROUND(P202+Q202,0)</f>
        <v>0</v>
      </c>
      <c r="S202" s="13">
        <f t="shared" ref="S202" si="430">IF($H200="Before-2004",Q202,0)</f>
        <v>0</v>
      </c>
      <c r="T202" s="14">
        <f t="array" ref="T202">R202-S202</f>
        <v>0</v>
      </c>
      <c r="U202" s="13">
        <f t="array" ref="U202">ROUND(S202+T202,0)</f>
        <v>0</v>
      </c>
      <c r="V202" s="14">
        <f t="array" ref="V202">ROUND(R202-U202,0)</f>
        <v>0</v>
      </c>
      <c r="W202" s="15"/>
      <c r="X202" s="16"/>
      <c r="Y202" s="181"/>
    </row>
    <row r="203" spans="1:25" s="4" customFormat="1" ht="20.25" customHeight="1" thickBot="1">
      <c r="A203" s="5" t="str">
        <f t="shared" si="426"/>
        <v>n</v>
      </c>
      <c r="B203" s="177"/>
      <c r="C203" s="218"/>
      <c r="D203" s="222"/>
      <c r="E203" s="223"/>
      <c r="F203" s="224"/>
      <c r="G203" s="218"/>
      <c r="H203" s="226"/>
      <c r="I203" s="41" t="str">
        <f t="shared" ref="I203:I207" si="431">IF(A203="n","","Oct-2024")</f>
        <v/>
      </c>
      <c r="J203" s="42">
        <f>$J200</f>
        <v>0</v>
      </c>
      <c r="K203" s="17">
        <f t="array" ref="K203">ROUND(J203*$K$7,0)</f>
        <v>0</v>
      </c>
      <c r="L203" s="43">
        <f t="array" ref="L203">ROUND(J203+K203,0)</f>
        <v>0</v>
      </c>
      <c r="M203" s="44">
        <f t="array" ref="M203">J203</f>
        <v>0</v>
      </c>
      <c r="N203" s="17">
        <f t="array" ref="N203">ROUND(M203*$N$7,0)</f>
        <v>0</v>
      </c>
      <c r="O203" s="43">
        <f t="array" ref="O203">ROUND(M203+N203,0)</f>
        <v>0</v>
      </c>
      <c r="P203" s="45">
        <f t="array" ref="P203">ROUND(J203-M203,0)</f>
        <v>0</v>
      </c>
      <c r="Q203" s="46">
        <f t="array" ref="Q203">ROUND(K203-N203,0)</f>
        <v>0</v>
      </c>
      <c r="R203" s="43">
        <f t="array" ref="R203">ROUND(P203+Q203,0)</f>
        <v>0</v>
      </c>
      <c r="S203" s="18">
        <f t="shared" ref="S203" si="432">IF($H200="Before-2004",Q203,0)</f>
        <v>0</v>
      </c>
      <c r="T203" s="19">
        <f t="array" ref="T203">R203-S203</f>
        <v>0</v>
      </c>
      <c r="U203" s="18">
        <f t="array" ref="U203">ROUND(S203+T203,0)</f>
        <v>0</v>
      </c>
      <c r="V203" s="47">
        <f t="array" ref="V203">ROUND(R203-U203,0)</f>
        <v>0</v>
      </c>
      <c r="W203" s="20"/>
      <c r="X203" s="21"/>
      <c r="Y203" s="181"/>
    </row>
    <row r="204" spans="1:25" s="4" customFormat="1" ht="20.25" customHeight="1">
      <c r="A204" s="5" t="str">
        <f>IF(J204&gt;=1,"y","n")</f>
        <v>n</v>
      </c>
      <c r="B204" s="177"/>
      <c r="C204" s="217">
        <v>50</v>
      </c>
      <c r="D204" s="219"/>
      <c r="E204" s="220"/>
      <c r="F204" s="221"/>
      <c r="G204" s="217"/>
      <c r="H204" s="225"/>
      <c r="I204" s="32" t="str">
        <f t="shared" ref="I204:I207" si="433">IF(A204="n","","Jul-2024")</f>
        <v/>
      </c>
      <c r="J204" s="33"/>
      <c r="K204" s="6">
        <f t="array" ref="K204">ROUND(J204*$K$7,0)</f>
        <v>0</v>
      </c>
      <c r="L204" s="34">
        <f t="array" ref="L204">ROUND(J204+K204,0)</f>
        <v>0</v>
      </c>
      <c r="M204" s="35">
        <f t="array" ref="M204">J204</f>
        <v>0</v>
      </c>
      <c r="N204" s="6">
        <f t="array" ref="N204">ROUND(M204*$N$7,0)</f>
        <v>0</v>
      </c>
      <c r="O204" s="34">
        <f t="array" ref="O204">ROUND(M204+N204,0)</f>
        <v>0</v>
      </c>
      <c r="P204" s="36">
        <f t="array" ref="P204">ROUND(J204-M204,0)</f>
        <v>0</v>
      </c>
      <c r="Q204" s="6">
        <f t="array" ref="Q204">ROUND(K204-N204,0)</f>
        <v>0</v>
      </c>
      <c r="R204" s="34">
        <f t="array" ref="R204">ROUND(P204+Q204,0)</f>
        <v>0</v>
      </c>
      <c r="S204" s="7">
        <f t="shared" ref="S204" si="434">IF($H204="Before-2004",Q204,0)</f>
        <v>0</v>
      </c>
      <c r="T204" s="8">
        <f t="array" ref="T204">R204-S204</f>
        <v>0</v>
      </c>
      <c r="U204" s="8">
        <f t="array" ref="U204">ROUND(S204+T204,0)</f>
        <v>0</v>
      </c>
      <c r="V204" s="8">
        <f t="array" ref="V204">ROUND(R204-U204,0)</f>
        <v>0</v>
      </c>
      <c r="W204" s="9"/>
      <c r="X204" s="10"/>
      <c r="Y204" s="181"/>
    </row>
    <row r="205" spans="1:25" s="4" customFormat="1" ht="20.25" customHeight="1">
      <c r="A205" s="5" t="str">
        <f t="shared" ref="A205:A207" si="435">IF(J205&gt;=1,"y","n")</f>
        <v>n</v>
      </c>
      <c r="B205" s="177"/>
      <c r="C205" s="218"/>
      <c r="D205" s="222"/>
      <c r="E205" s="223"/>
      <c r="F205" s="224"/>
      <c r="G205" s="218"/>
      <c r="H205" s="226"/>
      <c r="I205" s="37" t="str">
        <f t="shared" ref="I205:I207" si="436">IF(A205="n","","Aug-2024")</f>
        <v/>
      </c>
      <c r="J205" s="38">
        <f>$J204</f>
        <v>0</v>
      </c>
      <c r="K205" s="12">
        <f t="array" ref="K205">ROUND(J205*$K$7,0)</f>
        <v>0</v>
      </c>
      <c r="L205" s="39">
        <f t="array" ref="L205">ROUND(J205+K205,0)</f>
        <v>0</v>
      </c>
      <c r="M205" s="38">
        <f t="array" ref="M205">J205</f>
        <v>0</v>
      </c>
      <c r="N205" s="12">
        <f t="array" ref="N205">ROUND(M205*$N$7,0)</f>
        <v>0</v>
      </c>
      <c r="O205" s="39">
        <f t="array" ref="O205">ROUND(M205+N205,0)</f>
        <v>0</v>
      </c>
      <c r="P205" s="40">
        <f t="array" ref="P205">ROUND(J205-M205,0)</f>
        <v>0</v>
      </c>
      <c r="Q205" s="12">
        <f t="array" ref="Q205">ROUND(K205-N205,0)</f>
        <v>0</v>
      </c>
      <c r="R205" s="39">
        <f t="array" ref="R205">ROUND(P205+Q205,0)</f>
        <v>0</v>
      </c>
      <c r="S205" s="13">
        <f t="shared" ref="S205" si="437">IF($H204="Before-2004",Q205,0)</f>
        <v>0</v>
      </c>
      <c r="T205" s="14">
        <f t="array" ref="T205">R205-S205</f>
        <v>0</v>
      </c>
      <c r="U205" s="13">
        <f t="array" ref="U205">ROUND(S205+T205,0)</f>
        <v>0</v>
      </c>
      <c r="V205" s="14">
        <f t="array" ref="V205">ROUND(R205-U205,0)</f>
        <v>0</v>
      </c>
      <c r="W205" s="15"/>
      <c r="X205" s="16"/>
      <c r="Y205" s="181"/>
    </row>
    <row r="206" spans="1:25" s="4" customFormat="1" ht="20.25" customHeight="1">
      <c r="A206" s="5" t="str">
        <f t="shared" si="435"/>
        <v>n</v>
      </c>
      <c r="B206" s="177"/>
      <c r="C206" s="218"/>
      <c r="D206" s="222"/>
      <c r="E206" s="223"/>
      <c r="F206" s="224"/>
      <c r="G206" s="218"/>
      <c r="H206" s="226"/>
      <c r="I206" s="41" t="str">
        <f t="shared" ref="I206:I207" si="438">IF(A206="n","","Sep-2024")</f>
        <v/>
      </c>
      <c r="J206" s="38">
        <f>$J204</f>
        <v>0</v>
      </c>
      <c r="K206" s="12">
        <f t="array" ref="K206">ROUND(J206*$K$7,0)</f>
        <v>0</v>
      </c>
      <c r="L206" s="39">
        <f t="array" ref="L206">ROUND(J206+K206,0)</f>
        <v>0</v>
      </c>
      <c r="M206" s="38">
        <f t="array" ref="M206">J206</f>
        <v>0</v>
      </c>
      <c r="N206" s="12">
        <f t="array" ref="N206">ROUND(M206*$N$7,0)</f>
        <v>0</v>
      </c>
      <c r="O206" s="39">
        <f t="array" ref="O206">ROUND(M206+N206,0)</f>
        <v>0</v>
      </c>
      <c r="P206" s="40">
        <f t="array" ref="P206">ROUND(J206-M206,0)</f>
        <v>0</v>
      </c>
      <c r="Q206" s="12">
        <f t="array" ref="Q206">ROUND(K206-N206,0)</f>
        <v>0</v>
      </c>
      <c r="R206" s="39">
        <f t="array" ref="R206">ROUND(P206+Q206,0)</f>
        <v>0</v>
      </c>
      <c r="S206" s="13">
        <f t="shared" ref="S206" si="439">IF($H204="Before-2004",Q206,0)</f>
        <v>0</v>
      </c>
      <c r="T206" s="14">
        <f t="array" ref="T206">R206-S206</f>
        <v>0</v>
      </c>
      <c r="U206" s="13">
        <f t="array" ref="U206">ROUND(S206+T206,0)</f>
        <v>0</v>
      </c>
      <c r="V206" s="14">
        <f t="array" ref="V206">ROUND(R206-U206,0)</f>
        <v>0</v>
      </c>
      <c r="W206" s="15"/>
      <c r="X206" s="16"/>
      <c r="Y206" s="181"/>
    </row>
    <row r="207" spans="1:25" s="4" customFormat="1" ht="20.25" customHeight="1" thickBot="1">
      <c r="A207" s="5" t="str">
        <f t="shared" si="435"/>
        <v>n</v>
      </c>
      <c r="B207" s="177"/>
      <c r="C207" s="218"/>
      <c r="D207" s="222"/>
      <c r="E207" s="223"/>
      <c r="F207" s="224"/>
      <c r="G207" s="218"/>
      <c r="H207" s="226"/>
      <c r="I207" s="41" t="str">
        <f t="shared" ref="I207" si="440">IF(A207="n","","Oct-2024")</f>
        <v/>
      </c>
      <c r="J207" s="42">
        <f>$J204</f>
        <v>0</v>
      </c>
      <c r="K207" s="17">
        <f t="array" ref="K207">ROUND(J207*$K$7,0)</f>
        <v>0</v>
      </c>
      <c r="L207" s="43">
        <f t="array" ref="L207">ROUND(J207+K207,0)</f>
        <v>0</v>
      </c>
      <c r="M207" s="44">
        <f t="array" ref="M207">J207</f>
        <v>0</v>
      </c>
      <c r="N207" s="17">
        <f t="array" ref="N207">ROUND(M207*$N$7,0)</f>
        <v>0</v>
      </c>
      <c r="O207" s="43">
        <f t="array" ref="O207">ROUND(M207+N207,0)</f>
        <v>0</v>
      </c>
      <c r="P207" s="45">
        <f t="array" ref="P207">ROUND(J207-M207,0)</f>
        <v>0</v>
      </c>
      <c r="Q207" s="46">
        <f t="array" ref="Q207">ROUND(K207-N207,0)</f>
        <v>0</v>
      </c>
      <c r="R207" s="43">
        <f t="array" ref="R207">ROUND(P207+Q207,0)</f>
        <v>0</v>
      </c>
      <c r="S207" s="18">
        <f t="shared" ref="S207" si="441">IF($H204="Before-2004",Q207,0)</f>
        <v>0</v>
      </c>
      <c r="T207" s="19">
        <f t="array" ref="T207">R207-S207</f>
        <v>0</v>
      </c>
      <c r="U207" s="18">
        <f t="array" ref="U207">ROUND(S207+T207,0)</f>
        <v>0</v>
      </c>
      <c r="V207" s="47">
        <f t="array" ref="V207">ROUND(R207-U207,0)</f>
        <v>0</v>
      </c>
      <c r="W207" s="20"/>
      <c r="X207" s="21"/>
      <c r="Y207" s="181"/>
    </row>
    <row r="208" spans="1:25" ht="73.5" customHeight="1" thickBot="1">
      <c r="B208" s="177"/>
      <c r="C208" s="227" t="s">
        <v>3</v>
      </c>
      <c r="D208" s="228"/>
      <c r="E208" s="228"/>
      <c r="F208" s="228"/>
      <c r="G208" s="228"/>
      <c r="H208" s="30"/>
      <c r="I208" s="48"/>
      <c r="J208" s="49">
        <f t="array" ref="J208">SUM(J8:J207)</f>
        <v>662800</v>
      </c>
      <c r="K208" s="50">
        <f t="array" ref="K208">SUM(K8:K207)</f>
        <v>351284</v>
      </c>
      <c r="L208" s="51">
        <f t="array" ref="L208">SUM(L8:L207)</f>
        <v>1014084</v>
      </c>
      <c r="M208" s="49">
        <f t="array" ref="M208">SUM(M8:M207)</f>
        <v>662800</v>
      </c>
      <c r="N208" s="50">
        <f t="array" ref="N208">SUM(N8:N207)</f>
        <v>331400</v>
      </c>
      <c r="O208" s="51">
        <f t="array" ref="O208">SUM(O8:O207)</f>
        <v>994200</v>
      </c>
      <c r="P208" s="49">
        <f t="array" ref="P208">SUM(P8:P207)</f>
        <v>0</v>
      </c>
      <c r="Q208" s="50">
        <f t="array" ref="Q208">SUM(Q8:Q207)</f>
        <v>19884</v>
      </c>
      <c r="R208" s="52">
        <f t="array" ref="R208">SUM(R8:R207)</f>
        <v>19884</v>
      </c>
      <c r="S208" s="53">
        <f t="array" ref="S208">SUM(S8:S207)</f>
        <v>8040</v>
      </c>
      <c r="T208" s="54">
        <f t="array" ref="T208">SUM(T8:T207)</f>
        <v>11844</v>
      </c>
      <c r="U208" s="54">
        <f t="array" ref="U208">SUM(U8:U207)</f>
        <v>19884</v>
      </c>
      <c r="V208" s="54">
        <f t="array" ref="V208">SUM(V8:V207)</f>
        <v>0</v>
      </c>
      <c r="W208" s="23"/>
      <c r="X208" s="24"/>
      <c r="Y208" s="181"/>
    </row>
    <row r="209" spans="2:25" ht="22.5" customHeight="1">
      <c r="B209" s="177"/>
      <c r="C209" s="229" t="s">
        <v>8</v>
      </c>
      <c r="D209" s="230"/>
      <c r="E209" s="230"/>
      <c r="F209" s="230"/>
      <c r="G209" s="230"/>
      <c r="H209" s="230"/>
      <c r="I209" s="231"/>
      <c r="J209" s="231"/>
      <c r="K209" s="231"/>
      <c r="L209" s="231"/>
      <c r="M209" s="231"/>
      <c r="N209" s="231"/>
      <c r="O209" s="231"/>
      <c r="P209" s="231"/>
      <c r="Q209" s="231"/>
      <c r="R209" s="191" t="s">
        <v>17</v>
      </c>
      <c r="S209" s="192"/>
      <c r="T209" s="192"/>
      <c r="U209" s="192"/>
      <c r="V209" s="192"/>
      <c r="W209" s="192"/>
      <c r="X209" s="193"/>
      <c r="Y209" s="181"/>
    </row>
    <row r="210" spans="2:25" ht="22.5" customHeight="1">
      <c r="B210" s="177"/>
      <c r="C210" s="26" t="s">
        <v>4</v>
      </c>
      <c r="D210" s="194" t="s">
        <v>11</v>
      </c>
      <c r="E210" s="195"/>
      <c r="F210" s="195"/>
      <c r="G210" s="195"/>
      <c r="H210" s="195"/>
      <c r="I210" s="196"/>
      <c r="J210" s="170" t="s">
        <v>6</v>
      </c>
      <c r="K210" s="170"/>
      <c r="L210" s="170"/>
      <c r="M210" s="170"/>
      <c r="N210" s="168">
        <f>P208</f>
        <v>0</v>
      </c>
      <c r="O210" s="169"/>
      <c r="P210" s="169"/>
      <c r="Q210" s="169"/>
      <c r="R210" s="203" t="s">
        <v>19</v>
      </c>
      <c r="S210" s="204"/>
      <c r="T210" s="204"/>
      <c r="U210" s="204"/>
      <c r="V210" s="204"/>
      <c r="W210" s="204"/>
      <c r="X210" s="205"/>
      <c r="Y210" s="181"/>
    </row>
    <row r="211" spans="2:25" ht="22.5" customHeight="1">
      <c r="B211" s="177"/>
      <c r="C211" s="27" t="s">
        <v>5</v>
      </c>
      <c r="D211" s="197"/>
      <c r="E211" s="198"/>
      <c r="F211" s="198"/>
      <c r="G211" s="198"/>
      <c r="H211" s="198"/>
      <c r="I211" s="199"/>
      <c r="J211" s="170" t="s">
        <v>7</v>
      </c>
      <c r="K211" s="170"/>
      <c r="L211" s="170"/>
      <c r="M211" s="170"/>
      <c r="N211" s="168">
        <f>Q208</f>
        <v>19884</v>
      </c>
      <c r="O211" s="169"/>
      <c r="P211" s="169"/>
      <c r="Q211" s="169"/>
      <c r="R211" s="203"/>
      <c r="S211" s="204"/>
      <c r="T211" s="204"/>
      <c r="U211" s="204"/>
      <c r="V211" s="204"/>
      <c r="W211" s="204"/>
      <c r="X211" s="205"/>
      <c r="Y211" s="181"/>
    </row>
    <row r="212" spans="2:25" ht="22.5" customHeight="1">
      <c r="B212" s="177"/>
      <c r="C212" s="28"/>
      <c r="D212" s="200"/>
      <c r="E212" s="201"/>
      <c r="F212" s="201"/>
      <c r="G212" s="201"/>
      <c r="H212" s="201"/>
      <c r="I212" s="202"/>
      <c r="J212" s="174" t="s">
        <v>15</v>
      </c>
      <c r="K212" s="174"/>
      <c r="L212" s="174"/>
      <c r="M212" s="174"/>
      <c r="N212" s="175">
        <f>R208</f>
        <v>19884</v>
      </c>
      <c r="O212" s="175"/>
      <c r="P212" s="175"/>
      <c r="Q212" s="175"/>
      <c r="R212" s="206" t="s">
        <v>18</v>
      </c>
      <c r="S212" s="207"/>
      <c r="T212" s="207"/>
      <c r="U212" s="207"/>
      <c r="V212" s="207"/>
      <c r="W212" s="207"/>
      <c r="X212" s="208"/>
      <c r="Y212" s="181"/>
    </row>
    <row r="213" spans="2:25" ht="22.5" customHeight="1">
      <c r="B213" s="177"/>
      <c r="C213" s="26" t="s">
        <v>4</v>
      </c>
      <c r="D213" s="156" t="s">
        <v>9</v>
      </c>
      <c r="E213" s="157"/>
      <c r="F213" s="157"/>
      <c r="G213" s="157"/>
      <c r="H213" s="157"/>
      <c r="I213" s="158"/>
      <c r="J213" s="165" t="s">
        <v>26</v>
      </c>
      <c r="K213" s="166"/>
      <c r="L213" s="166"/>
      <c r="M213" s="167"/>
      <c r="N213" s="168">
        <f>S208</f>
        <v>8040</v>
      </c>
      <c r="O213" s="169"/>
      <c r="P213" s="169"/>
      <c r="Q213" s="169"/>
      <c r="R213" s="206"/>
      <c r="S213" s="207"/>
      <c r="T213" s="207"/>
      <c r="U213" s="207"/>
      <c r="V213" s="207"/>
      <c r="W213" s="207"/>
      <c r="X213" s="208"/>
      <c r="Y213" s="181"/>
    </row>
    <row r="214" spans="2:25" ht="22.5" customHeight="1">
      <c r="B214" s="177"/>
      <c r="C214" s="26" t="s">
        <v>5</v>
      </c>
      <c r="D214" s="159"/>
      <c r="E214" s="160"/>
      <c r="F214" s="160"/>
      <c r="G214" s="160"/>
      <c r="H214" s="160"/>
      <c r="I214" s="161"/>
      <c r="J214" s="170" t="s">
        <v>22</v>
      </c>
      <c r="K214" s="170"/>
      <c r="L214" s="170"/>
      <c r="M214" s="170"/>
      <c r="N214" s="171">
        <f>T208</f>
        <v>11844</v>
      </c>
      <c r="O214" s="172"/>
      <c r="P214" s="172"/>
      <c r="Q214" s="173"/>
      <c r="R214" s="206"/>
      <c r="S214" s="207"/>
      <c r="T214" s="207"/>
      <c r="U214" s="207"/>
      <c r="V214" s="207"/>
      <c r="W214" s="207"/>
      <c r="X214" s="208"/>
      <c r="Y214" s="181"/>
    </row>
    <row r="215" spans="2:25" ht="22.5" customHeight="1" thickBot="1">
      <c r="B215" s="177"/>
      <c r="C215" s="29"/>
      <c r="D215" s="162"/>
      <c r="E215" s="163"/>
      <c r="F215" s="163"/>
      <c r="G215" s="163"/>
      <c r="H215" s="163"/>
      <c r="I215" s="164"/>
      <c r="J215" s="174" t="s">
        <v>16</v>
      </c>
      <c r="K215" s="174"/>
      <c r="L215" s="174"/>
      <c r="M215" s="174"/>
      <c r="N215" s="175">
        <f>U208</f>
        <v>19884</v>
      </c>
      <c r="O215" s="176"/>
      <c r="P215" s="176"/>
      <c r="Q215" s="176"/>
      <c r="R215" s="206"/>
      <c r="S215" s="207"/>
      <c r="T215" s="207"/>
      <c r="U215" s="207"/>
      <c r="V215" s="207"/>
      <c r="W215" s="207"/>
      <c r="X215" s="208"/>
      <c r="Y215" s="181"/>
    </row>
    <row r="216" spans="2:25" ht="21" customHeight="1" thickBot="1">
      <c r="B216" s="177"/>
      <c r="C216" s="212" t="s">
        <v>10</v>
      </c>
      <c r="D216" s="213"/>
      <c r="E216" s="213"/>
      <c r="F216" s="213"/>
      <c r="G216" s="213"/>
      <c r="H216" s="213"/>
      <c r="I216" s="213"/>
      <c r="J216" s="213"/>
      <c r="K216" s="213"/>
      <c r="L216" s="213"/>
      <c r="M216" s="214"/>
      <c r="N216" s="215">
        <f>ROUND(N212-N215,0)</f>
        <v>0</v>
      </c>
      <c r="O216" s="216"/>
      <c r="P216" s="216"/>
      <c r="Q216" s="216"/>
      <c r="R216" s="209"/>
      <c r="S216" s="210"/>
      <c r="T216" s="210"/>
      <c r="U216" s="210"/>
      <c r="V216" s="210"/>
      <c r="W216" s="210"/>
      <c r="X216" s="211"/>
      <c r="Y216" s="181"/>
    </row>
    <row r="217" spans="2:25" ht="12.75">
      <c r="B217" s="155"/>
      <c r="C217" s="155"/>
      <c r="D217" s="155"/>
      <c r="E217" s="155"/>
      <c r="F217" s="155"/>
      <c r="G217" s="155"/>
      <c r="H217" s="155"/>
      <c r="I217" s="155"/>
      <c r="J217" s="155"/>
      <c r="K217" s="155"/>
      <c r="L217" s="155"/>
      <c r="M217" s="155"/>
      <c r="N217" s="155"/>
      <c r="O217" s="155"/>
      <c r="P217" s="155"/>
      <c r="Q217" s="155"/>
      <c r="R217" s="155"/>
      <c r="S217" s="155"/>
      <c r="T217" s="155"/>
      <c r="U217" s="155"/>
      <c r="V217" s="155"/>
      <c r="W217" s="155"/>
      <c r="X217" s="155"/>
      <c r="Y217" s="155"/>
    </row>
    <row r="218" spans="2:25" ht="12.75" hidden="1"/>
    <row r="219" spans="2:25" ht="12.75" hidden="1"/>
    <row r="220" spans="2:25" ht="12.75" hidden="1"/>
    <row r="221" spans="2:25" ht="12.75" hidden="1"/>
    <row r="222" spans="2:25" ht="12.75" hidden="1"/>
    <row r="223" spans="2:25" ht="12.75" hidden="1"/>
    <row r="224" spans="2:25" ht="12.75" hidden="1"/>
    <row r="225" ht="12.75" hidden="1"/>
    <row r="226" ht="12.75" hidden="1"/>
    <row r="227" ht="12.75" hidden="1"/>
    <row r="228" ht="12.75" hidden="1"/>
    <row r="229" ht="12.75" hidden="1"/>
    <row r="230" ht="12.75" hidden="1"/>
    <row r="231" ht="12.75" hidden="1"/>
    <row r="232" ht="12.75" hidden="1"/>
    <row r="233" ht="12.75" hidden="1"/>
    <row r="234" ht="12.75" hidden="1"/>
    <row r="235" ht="12.75" hidden="1"/>
    <row r="236" ht="12.75" hidden="1"/>
    <row r="237" ht="12.75" hidden="1"/>
    <row r="238" ht="12.75" hidden="1"/>
    <row r="239" ht="12.75" hidden="1"/>
    <row r="240" ht="12.75" hidden="1"/>
    <row r="241" ht="12.75" hidden="1"/>
    <row r="242" ht="12.75" hidden="1"/>
    <row r="243" ht="12.75" hidden="1"/>
    <row r="244" ht="12.75" hidden="1"/>
    <row r="245" ht="12.75" hidden="1"/>
    <row r="246" ht="12.75" hidden="1"/>
    <row r="247" ht="12.75" hidden="1"/>
    <row r="248" ht="12.75" hidden="1"/>
    <row r="249" ht="12.75" hidden="1"/>
    <row r="250" ht="12.75" hidden="1"/>
    <row r="251" ht="12.75" hidden="1"/>
    <row r="252" ht="12.75" hidden="1"/>
    <row r="253" ht="12.75" hidden="1"/>
    <row r="254" ht="12.75" hidden="1"/>
    <row r="255" ht="12.75" hidden="1"/>
    <row r="256" ht="12.75" hidden="1"/>
    <row r="257" ht="12.75" hidden="1"/>
    <row r="258" ht="12.75" hidden="1"/>
    <row r="259" ht="12.75" hidden="1"/>
    <row r="260" ht="12.75" hidden="1"/>
    <row r="261" ht="12.75" hidden="1"/>
    <row r="262" ht="12.75" hidden="1"/>
    <row r="263" ht="12.75" hidden="1"/>
    <row r="264" ht="12.75" hidden="1"/>
    <row r="265" ht="12.75" hidden="1"/>
    <row r="266" ht="12.75" hidden="1"/>
    <row r="267" ht="12.75" hidden="1"/>
    <row r="268" ht="12.75" hidden="1"/>
    <row r="269" ht="12.75" hidden="1"/>
    <row r="270" ht="12.75" hidden="1"/>
    <row r="271" ht="12.75" hidden="1"/>
    <row r="272" ht="12.75" hidden="1"/>
    <row r="273" ht="12.75" hidden="1"/>
    <row r="274" ht="12.75" hidden="1"/>
    <row r="275" ht="12.75" hidden="1"/>
    <row r="276" ht="12.75" hidden="1"/>
    <row r="277" ht="12.75" hidden="1"/>
    <row r="278" ht="12.75" hidden="1"/>
    <row r="279" ht="12.75" hidden="1"/>
    <row r="280" ht="12.75" hidden="1"/>
    <row r="281" ht="12.75" hidden="1"/>
    <row r="282" ht="12.75" hidden="1"/>
    <row r="283" ht="12.75" hidden="1"/>
    <row r="284" ht="12.75" hidden="1"/>
    <row r="285" ht="12.75" hidden="1"/>
    <row r="286" ht="12.75" hidden="1"/>
    <row r="287" ht="12.75" hidden="1"/>
    <row r="288" ht="12.75" hidden="1"/>
    <row r="289" ht="12.75" hidden="1"/>
    <row r="290" ht="12.75" hidden="1"/>
    <row r="291" ht="12.75" hidden="1"/>
    <row r="292" ht="12.75" hidden="1"/>
    <row r="293" ht="12.75" hidden="1"/>
    <row r="294" ht="12.75" hidden="1"/>
    <row r="295" ht="12.75" hidden="1"/>
    <row r="296" ht="12.75" hidden="1"/>
    <row r="297" ht="12.75" hidden="1"/>
    <row r="298" ht="12.75" hidden="1"/>
    <row r="299" ht="12.75" hidden="1"/>
    <row r="300" ht="12.75" hidden="1"/>
    <row r="301" ht="12.75" hidden="1"/>
    <row r="302" ht="12.75" hidden="1"/>
    <row r="303" ht="12.75" hidden="1"/>
    <row r="304" ht="12.75" hidden="1"/>
    <row r="305" ht="12.75" hidden="1"/>
    <row r="306" ht="12.75" hidden="1"/>
    <row r="307" ht="12.75" hidden="1"/>
    <row r="308" ht="12.75" hidden="1"/>
    <row r="309" ht="12.75" hidden="1"/>
    <row r="310" ht="12.75" hidden="1"/>
    <row r="311" ht="12.75" hidden="1"/>
    <row r="312" ht="12.75" hidden="1"/>
    <row r="313" ht="12.75" hidden="1"/>
    <row r="314" ht="12.75" hidden="1"/>
    <row r="315" ht="12.75" hidden="1"/>
    <row r="316" ht="12.75" hidden="1"/>
    <row r="317" ht="12.75" hidden="1"/>
    <row r="318" ht="12.75" hidden="1"/>
    <row r="319" ht="12.75" hidden="1"/>
    <row r="320" ht="12.75" hidden="1"/>
    <row r="321" ht="12.75" hidden="1"/>
    <row r="322" ht="12.75" hidden="1"/>
    <row r="323" ht="12.75" hidden="1"/>
    <row r="324" ht="12.75" hidden="1"/>
    <row r="325" ht="12.75" hidden="1"/>
    <row r="326" ht="12.75" hidden="1"/>
    <row r="327" ht="12.75" hidden="1"/>
    <row r="328" ht="12.75" hidden="1"/>
    <row r="329" ht="12.75" hidden="1"/>
    <row r="330" ht="12.75" hidden="1"/>
    <row r="331" ht="12.75" hidden="1"/>
    <row r="332" ht="12.75" hidden="1"/>
    <row r="333" ht="12.75" hidden="1"/>
    <row r="334" ht="12.75" hidden="1"/>
    <row r="335" ht="12.75" hidden="1"/>
    <row r="336" ht="12.75" hidden="1"/>
    <row r="337" ht="12.75" hidden="1"/>
    <row r="338" ht="12.75" hidden="1"/>
    <row r="339" ht="12.75" hidden="1"/>
    <row r="340" ht="12.75" hidden="1"/>
    <row r="341" ht="12.75" hidden="1"/>
    <row r="342" ht="12.75" hidden="1"/>
    <row r="343" ht="12.75" hidden="1"/>
    <row r="344" ht="12.75" hidden="1"/>
    <row r="345" ht="12.75" hidden="1"/>
    <row r="346" ht="12.75" hidden="1"/>
    <row r="347" ht="12.75" hidden="1"/>
    <row r="348" ht="12.75" hidden="1"/>
    <row r="349" ht="12.75" hidden="1"/>
    <row r="350" ht="12.75" hidden="1"/>
    <row r="351" ht="12.75" hidden="1"/>
    <row r="352" ht="12.75" hidden="1"/>
    <row r="353" ht="12.75" hidden="1"/>
    <row r="354" ht="12.75" hidden="1"/>
    <row r="355" ht="12.75" hidden="1"/>
    <row r="356" ht="12.75" hidden="1"/>
    <row r="357" ht="12.75" hidden="1"/>
    <row r="358" ht="12.75" hidden="1"/>
    <row r="359" ht="12.75" hidden="1"/>
    <row r="360" ht="12.75" hidden="1"/>
    <row r="361" ht="12.75" hidden="1"/>
    <row r="362" ht="12.75" hidden="1"/>
    <row r="363" ht="12.75" hidden="1"/>
    <row r="364" ht="12.75" hidden="1"/>
    <row r="365" ht="12.75" hidden="1"/>
    <row r="366" ht="12.75" hidden="1"/>
    <row r="367" ht="12.75" hidden="1"/>
    <row r="368" ht="12.75" hidden="1"/>
    <row r="369" ht="12.75" hidden="1"/>
    <row r="370" ht="12.75" hidden="1"/>
    <row r="371" ht="12.75" hidden="1"/>
    <row r="372" ht="12.75" hidden="1"/>
    <row r="373" ht="12.75" hidden="1"/>
    <row r="374" ht="12.75" hidden="1"/>
    <row r="375" ht="12.75" hidden="1"/>
    <row r="376" ht="12.75" hidden="1"/>
    <row r="377" ht="12.75" hidden="1"/>
    <row r="378" ht="0" hidden="1" customHeight="1"/>
    <row r="379" ht="0" hidden="1" customHeight="1"/>
    <row r="380" ht="0" hidden="1" customHeight="1"/>
    <row r="381" ht="0" hidden="1" customHeight="1"/>
    <row r="382" ht="0" hidden="1" customHeight="1"/>
    <row r="383" ht="0" hidden="1" customHeight="1"/>
    <row r="384" ht="0" hidden="1" customHeight="1"/>
  </sheetData>
  <sheetProtection password="E8FA" sheet="1" objects="1" scenarios="1" formatColumns="0" formatRows="0"/>
  <mergeCells count="249">
    <mergeCell ref="T5:T7"/>
    <mergeCell ref="U5:U7"/>
    <mergeCell ref="V5:V7"/>
    <mergeCell ref="W5:W7"/>
    <mergeCell ref="C12:C15"/>
    <mergeCell ref="D12:F15"/>
    <mergeCell ref="G12:G15"/>
    <mergeCell ref="H12:H15"/>
    <mergeCell ref="X5:X7"/>
    <mergeCell ref="J6:J7"/>
    <mergeCell ref="L6:L7"/>
    <mergeCell ref="M6:M7"/>
    <mergeCell ref="O6:O7"/>
    <mergeCell ref="P6:P7"/>
    <mergeCell ref="C5:C7"/>
    <mergeCell ref="D5:F7"/>
    <mergeCell ref="G5:G7"/>
    <mergeCell ref="H5:H7"/>
    <mergeCell ref="I5:I7"/>
    <mergeCell ref="J5:L5"/>
    <mergeCell ref="M5:O5"/>
    <mergeCell ref="P5:R5"/>
    <mergeCell ref="S5:S7"/>
    <mergeCell ref="R6:R7"/>
    <mergeCell ref="C16:C19"/>
    <mergeCell ref="D16:F19"/>
    <mergeCell ref="G16:G19"/>
    <mergeCell ref="H16:H19"/>
    <mergeCell ref="Q6:Q7"/>
    <mergeCell ref="C28:C31"/>
    <mergeCell ref="D28:F31"/>
    <mergeCell ref="G28:G31"/>
    <mergeCell ref="H28:H31"/>
    <mergeCell ref="C8:C11"/>
    <mergeCell ref="D8:F11"/>
    <mergeCell ref="G8:G11"/>
    <mergeCell ref="H8:H11"/>
    <mergeCell ref="C32:C35"/>
    <mergeCell ref="D32:F35"/>
    <mergeCell ref="G32:G35"/>
    <mergeCell ref="H32:H35"/>
    <mergeCell ref="C20:C23"/>
    <mergeCell ref="D20:F23"/>
    <mergeCell ref="G20:G23"/>
    <mergeCell ref="H20:H23"/>
    <mergeCell ref="C24:C27"/>
    <mergeCell ref="D24:F27"/>
    <mergeCell ref="G24:G27"/>
    <mergeCell ref="H24:H27"/>
    <mergeCell ref="C44:C47"/>
    <mergeCell ref="D44:F47"/>
    <mergeCell ref="G44:G47"/>
    <mergeCell ref="H44:H47"/>
    <mergeCell ref="C48:C51"/>
    <mergeCell ref="D48:F51"/>
    <mergeCell ref="G48:G51"/>
    <mergeCell ref="H48:H51"/>
    <mergeCell ref="C36:C39"/>
    <mergeCell ref="D36:F39"/>
    <mergeCell ref="G36:G39"/>
    <mergeCell ref="H36:H39"/>
    <mergeCell ref="C40:C43"/>
    <mergeCell ref="D40:F43"/>
    <mergeCell ref="G40:G43"/>
    <mergeCell ref="H40:H43"/>
    <mergeCell ref="C60:C63"/>
    <mergeCell ref="D60:F63"/>
    <mergeCell ref="G60:G63"/>
    <mergeCell ref="H60:H63"/>
    <mergeCell ref="C64:C67"/>
    <mergeCell ref="D64:F67"/>
    <mergeCell ref="G64:G67"/>
    <mergeCell ref="H64:H67"/>
    <mergeCell ref="C52:C55"/>
    <mergeCell ref="D52:F55"/>
    <mergeCell ref="G52:G55"/>
    <mergeCell ref="H52:H55"/>
    <mergeCell ref="C56:C59"/>
    <mergeCell ref="D56:F59"/>
    <mergeCell ref="G56:G59"/>
    <mergeCell ref="H56:H59"/>
    <mergeCell ref="C76:C79"/>
    <mergeCell ref="D76:F79"/>
    <mergeCell ref="G76:G79"/>
    <mergeCell ref="H76:H79"/>
    <mergeCell ref="C80:C83"/>
    <mergeCell ref="D80:F83"/>
    <mergeCell ref="G80:G83"/>
    <mergeCell ref="H80:H83"/>
    <mergeCell ref="C68:C71"/>
    <mergeCell ref="D68:F71"/>
    <mergeCell ref="G68:G71"/>
    <mergeCell ref="H68:H71"/>
    <mergeCell ref="C72:C75"/>
    <mergeCell ref="D72:F75"/>
    <mergeCell ref="G72:G75"/>
    <mergeCell ref="H72:H75"/>
    <mergeCell ref="C92:C95"/>
    <mergeCell ref="D92:F95"/>
    <mergeCell ref="G92:G95"/>
    <mergeCell ref="H92:H95"/>
    <mergeCell ref="C96:C99"/>
    <mergeCell ref="D96:F99"/>
    <mergeCell ref="G96:G99"/>
    <mergeCell ref="H96:H99"/>
    <mergeCell ref="C84:C87"/>
    <mergeCell ref="D84:F87"/>
    <mergeCell ref="G84:G87"/>
    <mergeCell ref="H84:H87"/>
    <mergeCell ref="C88:C91"/>
    <mergeCell ref="D88:F91"/>
    <mergeCell ref="G88:G91"/>
    <mergeCell ref="H88:H91"/>
    <mergeCell ref="C108:C111"/>
    <mergeCell ref="D108:F111"/>
    <mergeCell ref="G108:G111"/>
    <mergeCell ref="H108:H111"/>
    <mergeCell ref="C112:C115"/>
    <mergeCell ref="D112:F115"/>
    <mergeCell ref="G112:G115"/>
    <mergeCell ref="H112:H115"/>
    <mergeCell ref="C100:C103"/>
    <mergeCell ref="D100:F103"/>
    <mergeCell ref="G100:G103"/>
    <mergeCell ref="H100:H103"/>
    <mergeCell ref="C104:C107"/>
    <mergeCell ref="D104:F107"/>
    <mergeCell ref="G104:G107"/>
    <mergeCell ref="H104:H107"/>
    <mergeCell ref="C124:C127"/>
    <mergeCell ref="D124:F127"/>
    <mergeCell ref="G124:G127"/>
    <mergeCell ref="H124:H127"/>
    <mergeCell ref="C128:C131"/>
    <mergeCell ref="D128:F131"/>
    <mergeCell ref="G128:G131"/>
    <mergeCell ref="H128:H131"/>
    <mergeCell ref="C116:C119"/>
    <mergeCell ref="D116:F119"/>
    <mergeCell ref="G116:G119"/>
    <mergeCell ref="H116:H119"/>
    <mergeCell ref="C120:C123"/>
    <mergeCell ref="D120:F123"/>
    <mergeCell ref="G120:G123"/>
    <mergeCell ref="H120:H123"/>
    <mergeCell ref="C140:C143"/>
    <mergeCell ref="D140:F143"/>
    <mergeCell ref="G140:G143"/>
    <mergeCell ref="H140:H143"/>
    <mergeCell ref="C144:C147"/>
    <mergeCell ref="D144:F147"/>
    <mergeCell ref="G144:G147"/>
    <mergeCell ref="H144:H147"/>
    <mergeCell ref="C132:C135"/>
    <mergeCell ref="D132:F135"/>
    <mergeCell ref="G132:G135"/>
    <mergeCell ref="H132:H135"/>
    <mergeCell ref="C136:C139"/>
    <mergeCell ref="D136:F139"/>
    <mergeCell ref="G136:G139"/>
    <mergeCell ref="H136:H139"/>
    <mergeCell ref="C156:C159"/>
    <mergeCell ref="D156:F159"/>
    <mergeCell ref="G156:G159"/>
    <mergeCell ref="H156:H159"/>
    <mergeCell ref="C160:C163"/>
    <mergeCell ref="D160:F163"/>
    <mergeCell ref="G160:G163"/>
    <mergeCell ref="H160:H163"/>
    <mergeCell ref="C148:C151"/>
    <mergeCell ref="D148:F151"/>
    <mergeCell ref="G148:G151"/>
    <mergeCell ref="H148:H151"/>
    <mergeCell ref="C152:C155"/>
    <mergeCell ref="D152:F155"/>
    <mergeCell ref="G152:G155"/>
    <mergeCell ref="H152:H155"/>
    <mergeCell ref="C172:C175"/>
    <mergeCell ref="D172:F175"/>
    <mergeCell ref="G172:G175"/>
    <mergeCell ref="H172:H175"/>
    <mergeCell ref="C176:C179"/>
    <mergeCell ref="D176:F179"/>
    <mergeCell ref="G176:G179"/>
    <mergeCell ref="H176:H179"/>
    <mergeCell ref="C164:C167"/>
    <mergeCell ref="D164:F167"/>
    <mergeCell ref="G164:G167"/>
    <mergeCell ref="H164:H167"/>
    <mergeCell ref="C168:C171"/>
    <mergeCell ref="D168:F171"/>
    <mergeCell ref="G168:G171"/>
    <mergeCell ref="H168:H171"/>
    <mergeCell ref="C188:C191"/>
    <mergeCell ref="D188:F191"/>
    <mergeCell ref="G188:G191"/>
    <mergeCell ref="H188:H191"/>
    <mergeCell ref="C192:C195"/>
    <mergeCell ref="D192:F195"/>
    <mergeCell ref="G192:G195"/>
    <mergeCell ref="H192:H195"/>
    <mergeCell ref="C180:C183"/>
    <mergeCell ref="D180:F183"/>
    <mergeCell ref="G180:G183"/>
    <mergeCell ref="H180:H183"/>
    <mergeCell ref="C184:C187"/>
    <mergeCell ref="D184:F187"/>
    <mergeCell ref="G184:G187"/>
    <mergeCell ref="H184:H187"/>
    <mergeCell ref="C216:M216"/>
    <mergeCell ref="N216:Q216"/>
    <mergeCell ref="C204:C207"/>
    <mergeCell ref="D204:F207"/>
    <mergeCell ref="G204:G207"/>
    <mergeCell ref="H204:H207"/>
    <mergeCell ref="C208:G208"/>
    <mergeCell ref="C209:Q209"/>
    <mergeCell ref="C196:C199"/>
    <mergeCell ref="D196:F199"/>
    <mergeCell ref="G196:G199"/>
    <mergeCell ref="H196:H199"/>
    <mergeCell ref="C200:C203"/>
    <mergeCell ref="D200:F203"/>
    <mergeCell ref="G200:G203"/>
    <mergeCell ref="H200:H203"/>
    <mergeCell ref="B217:Y217"/>
    <mergeCell ref="D213:I215"/>
    <mergeCell ref="J213:M213"/>
    <mergeCell ref="N213:Q213"/>
    <mergeCell ref="J214:M214"/>
    <mergeCell ref="N214:Q214"/>
    <mergeCell ref="J215:M215"/>
    <mergeCell ref="N215:Q215"/>
    <mergeCell ref="B1:B216"/>
    <mergeCell ref="C1:X1"/>
    <mergeCell ref="Y1:Y216"/>
    <mergeCell ref="C2:X2"/>
    <mergeCell ref="C3:X3"/>
    <mergeCell ref="C4:X4"/>
    <mergeCell ref="R209:X209"/>
    <mergeCell ref="D210:I212"/>
    <mergeCell ref="J210:M210"/>
    <mergeCell ref="N210:Q210"/>
    <mergeCell ref="R210:X211"/>
    <mergeCell ref="J211:M211"/>
    <mergeCell ref="N211:Q211"/>
    <mergeCell ref="J212:M212"/>
    <mergeCell ref="N212:Q212"/>
    <mergeCell ref="R212:X216"/>
  </mergeCells>
  <conditionalFormatting sqref="A8:B207 I8:X207">
    <cfRule type="expression" dxfId="6" priority="1">
      <formula>$A8="N"</formula>
    </cfRule>
  </conditionalFormatting>
  <dataValidations count="2">
    <dataValidation type="list" allowBlank="1" showInputMessage="1" showErrorMessage="1" sqref="H8:H207">
      <formula1>"After-2004,Before-2004"</formula1>
    </dataValidation>
    <dataValidation type="list" allowBlank="1" showInputMessage="1" showErrorMessage="1" sqref="C3:X3">
      <formula1>"DA AREAR,SURENDER AREAR"</formula1>
    </dataValidation>
  </dataValidations>
  <pageMargins left="0.35433070866141736" right="0.15748031496062992" top="0.19685039370078741" bottom="0.19685039370078741" header="0.15748031496062992" footer="0.15748031496062992"/>
  <pageSetup paperSize="9" scale="59" orientation="landscape" r:id="rId1"/>
</worksheet>
</file>

<file path=xl/worksheets/sheet3.xml><?xml version="1.0" encoding="utf-8"?>
<worksheet xmlns="http://schemas.openxmlformats.org/spreadsheetml/2006/main" xmlns:r="http://schemas.openxmlformats.org/officeDocument/2006/relationships">
  <sheetPr>
    <tabColor rgb="FF7030A0"/>
  </sheetPr>
  <dimension ref="A1:XEN434"/>
  <sheetViews>
    <sheetView topLeftCell="B1" zoomScale="70" zoomScaleNormal="70" workbookViewId="0">
      <selection activeCell="C4" sqref="C4:X4"/>
    </sheetView>
  </sheetViews>
  <sheetFormatPr defaultColWidth="0" defaultRowHeight="0" customHeight="1" zeroHeight="1"/>
  <cols>
    <col min="1" max="1" width="11" style="1" hidden="1" customWidth="1"/>
    <col min="2" max="2" width="7.42578125" style="1" customWidth="1"/>
    <col min="3" max="3" width="5.42578125" style="1" customWidth="1"/>
    <col min="4" max="4" width="2.5703125" style="1" customWidth="1"/>
    <col min="5" max="7" width="17.85546875" style="1" customWidth="1"/>
    <col min="8" max="8" width="16.140625" style="1" customWidth="1"/>
    <col min="9" max="9" width="15.42578125" style="1" customWidth="1"/>
    <col min="10" max="21" width="9.5703125" style="1" customWidth="1"/>
    <col min="22" max="22" width="10.7109375" style="1" customWidth="1"/>
    <col min="23" max="24" width="13.140625" style="1" customWidth="1"/>
    <col min="25" max="25" width="7.85546875" style="1" customWidth="1"/>
    <col min="26" max="16368" width="7.85546875" style="1" hidden="1"/>
    <col min="16369" max="16384" width="4" style="1" hidden="1"/>
  </cols>
  <sheetData>
    <row r="1" spans="1:25" ht="12.75" customHeight="1" thickBot="1">
      <c r="B1" s="177"/>
      <c r="C1" s="178"/>
      <c r="D1" s="179"/>
      <c r="E1" s="179"/>
      <c r="F1" s="179"/>
      <c r="G1" s="179"/>
      <c r="H1" s="179"/>
      <c r="I1" s="179"/>
      <c r="J1" s="179"/>
      <c r="K1" s="179"/>
      <c r="L1" s="179"/>
      <c r="M1" s="179"/>
      <c r="N1" s="179"/>
      <c r="O1" s="179"/>
      <c r="P1" s="179"/>
      <c r="Q1" s="179"/>
      <c r="R1" s="179"/>
      <c r="S1" s="179"/>
      <c r="T1" s="179"/>
      <c r="U1" s="179"/>
      <c r="V1" s="179"/>
      <c r="W1" s="179"/>
      <c r="X1" s="180"/>
      <c r="Y1" s="181"/>
    </row>
    <row r="2" spans="1:25" ht="39" customHeight="1">
      <c r="B2" s="177"/>
      <c r="C2" s="182" t="s">
        <v>41</v>
      </c>
      <c r="D2" s="183"/>
      <c r="E2" s="183"/>
      <c r="F2" s="183"/>
      <c r="G2" s="183"/>
      <c r="H2" s="183"/>
      <c r="I2" s="183"/>
      <c r="J2" s="183"/>
      <c r="K2" s="183"/>
      <c r="L2" s="183"/>
      <c r="M2" s="183"/>
      <c r="N2" s="183"/>
      <c r="O2" s="183"/>
      <c r="P2" s="183"/>
      <c r="Q2" s="183"/>
      <c r="R2" s="183"/>
      <c r="S2" s="183"/>
      <c r="T2" s="183"/>
      <c r="U2" s="183"/>
      <c r="V2" s="183"/>
      <c r="W2" s="183"/>
      <c r="X2" s="184"/>
      <c r="Y2" s="181"/>
    </row>
    <row r="3" spans="1:25" ht="27.75" customHeight="1">
      <c r="B3" s="177"/>
      <c r="C3" s="185" t="s">
        <v>35</v>
      </c>
      <c r="D3" s="186"/>
      <c r="E3" s="186"/>
      <c r="F3" s="186"/>
      <c r="G3" s="186"/>
      <c r="H3" s="186"/>
      <c r="I3" s="186"/>
      <c r="J3" s="186"/>
      <c r="K3" s="186"/>
      <c r="L3" s="186"/>
      <c r="M3" s="186"/>
      <c r="N3" s="186"/>
      <c r="O3" s="186"/>
      <c r="P3" s="186"/>
      <c r="Q3" s="186"/>
      <c r="R3" s="186"/>
      <c r="S3" s="186"/>
      <c r="T3" s="186"/>
      <c r="U3" s="186"/>
      <c r="V3" s="186"/>
      <c r="W3" s="186"/>
      <c r="X3" s="187"/>
      <c r="Y3" s="181"/>
    </row>
    <row r="4" spans="1:25" ht="63" customHeight="1" thickBot="1">
      <c r="B4" s="177"/>
      <c r="C4" s="188" t="s">
        <v>58</v>
      </c>
      <c r="D4" s="189"/>
      <c r="E4" s="189"/>
      <c r="F4" s="189"/>
      <c r="G4" s="189"/>
      <c r="H4" s="189"/>
      <c r="I4" s="189"/>
      <c r="J4" s="189"/>
      <c r="K4" s="189"/>
      <c r="L4" s="189"/>
      <c r="M4" s="189"/>
      <c r="N4" s="189"/>
      <c r="O4" s="189"/>
      <c r="P4" s="189"/>
      <c r="Q4" s="189"/>
      <c r="R4" s="189"/>
      <c r="S4" s="189"/>
      <c r="T4" s="189"/>
      <c r="U4" s="189"/>
      <c r="V4" s="189"/>
      <c r="W4" s="189"/>
      <c r="X4" s="190"/>
      <c r="Y4" s="181"/>
    </row>
    <row r="5" spans="1:25" ht="32.25" customHeight="1">
      <c r="B5" s="177"/>
      <c r="C5" s="237" t="s">
        <v>12</v>
      </c>
      <c r="D5" s="247" t="s">
        <v>20</v>
      </c>
      <c r="E5" s="248"/>
      <c r="F5" s="249"/>
      <c r="G5" s="247" t="s">
        <v>21</v>
      </c>
      <c r="H5" s="234" t="s">
        <v>32</v>
      </c>
      <c r="I5" s="234" t="s">
        <v>28</v>
      </c>
      <c r="J5" s="258" t="s">
        <v>23</v>
      </c>
      <c r="K5" s="259"/>
      <c r="L5" s="260"/>
      <c r="M5" s="261" t="s">
        <v>24</v>
      </c>
      <c r="N5" s="259"/>
      <c r="O5" s="260"/>
      <c r="P5" s="258" t="s">
        <v>25</v>
      </c>
      <c r="Q5" s="259"/>
      <c r="R5" s="260"/>
      <c r="S5" s="262" t="s">
        <v>26</v>
      </c>
      <c r="T5" s="234" t="s">
        <v>27</v>
      </c>
      <c r="U5" s="237" t="s">
        <v>13</v>
      </c>
      <c r="V5" s="240" t="s">
        <v>14</v>
      </c>
      <c r="W5" s="237" t="s">
        <v>30</v>
      </c>
      <c r="X5" s="240" t="s">
        <v>31</v>
      </c>
      <c r="Y5" s="181"/>
    </row>
    <row r="6" spans="1:25" ht="32.25" customHeight="1">
      <c r="B6" s="177"/>
      <c r="C6" s="238"/>
      <c r="D6" s="250"/>
      <c r="E6" s="251"/>
      <c r="F6" s="252"/>
      <c r="G6" s="250"/>
      <c r="H6" s="256"/>
      <c r="I6" s="235"/>
      <c r="J6" s="243" t="s">
        <v>0</v>
      </c>
      <c r="K6" s="31" t="s">
        <v>1</v>
      </c>
      <c r="L6" s="245" t="s">
        <v>2</v>
      </c>
      <c r="M6" s="243" t="s">
        <v>0</v>
      </c>
      <c r="N6" s="31" t="s">
        <v>1</v>
      </c>
      <c r="O6" s="245" t="s">
        <v>2</v>
      </c>
      <c r="P6" s="243" t="s">
        <v>0</v>
      </c>
      <c r="Q6" s="232" t="s">
        <v>1</v>
      </c>
      <c r="R6" s="245" t="s">
        <v>2</v>
      </c>
      <c r="S6" s="263"/>
      <c r="T6" s="235"/>
      <c r="U6" s="238"/>
      <c r="V6" s="241"/>
      <c r="W6" s="238"/>
      <c r="X6" s="241"/>
      <c r="Y6" s="181"/>
    </row>
    <row r="7" spans="1:25" ht="32.25" customHeight="1" thickBot="1">
      <c r="B7" s="177"/>
      <c r="C7" s="239"/>
      <c r="D7" s="253"/>
      <c r="E7" s="254"/>
      <c r="F7" s="255"/>
      <c r="G7" s="253"/>
      <c r="H7" s="257"/>
      <c r="I7" s="235"/>
      <c r="J7" s="244"/>
      <c r="K7" s="3">
        <v>0.53</v>
      </c>
      <c r="L7" s="246"/>
      <c r="M7" s="244"/>
      <c r="N7" s="3">
        <v>0.5</v>
      </c>
      <c r="O7" s="246"/>
      <c r="P7" s="244"/>
      <c r="Q7" s="233"/>
      <c r="R7" s="246"/>
      <c r="S7" s="264"/>
      <c r="T7" s="236"/>
      <c r="U7" s="239"/>
      <c r="V7" s="242"/>
      <c r="W7" s="239"/>
      <c r="X7" s="242"/>
      <c r="Y7" s="181"/>
    </row>
    <row r="8" spans="1:25" s="4" customFormat="1" ht="20.25" customHeight="1">
      <c r="A8" s="5" t="str">
        <f>IF(J8&gt;=1,"y","n")</f>
        <v>y</v>
      </c>
      <c r="B8" s="177"/>
      <c r="C8" s="265">
        <v>1</v>
      </c>
      <c r="D8" s="268" t="s">
        <v>44</v>
      </c>
      <c r="E8" s="269"/>
      <c r="F8" s="270"/>
      <c r="G8" s="277" t="s">
        <v>29</v>
      </c>
      <c r="H8" s="280" t="s">
        <v>33</v>
      </c>
      <c r="I8" s="55" t="str">
        <f>IF(A8="n","","Jul-2024")</f>
        <v>Jul-2024</v>
      </c>
      <c r="J8" s="56">
        <v>47900</v>
      </c>
      <c r="K8" s="57">
        <f t="array" ref="K8">ROUND(J8*$K$7,0)</f>
        <v>25387</v>
      </c>
      <c r="L8" s="58">
        <f t="array" ref="L8">ROUND(J8+K8,0)</f>
        <v>73287</v>
      </c>
      <c r="M8" s="59">
        <f t="array" ref="M8">J8</f>
        <v>47900</v>
      </c>
      <c r="N8" s="57">
        <f t="array" ref="N8">ROUND(M8*$N$7,0)</f>
        <v>23950</v>
      </c>
      <c r="O8" s="58">
        <f t="array" ref="O8">ROUND(M8+N8,0)</f>
        <v>71850</v>
      </c>
      <c r="P8" s="59">
        <f t="array" ref="P8">ROUND(J8-M8,0)</f>
        <v>0</v>
      </c>
      <c r="Q8" s="57">
        <f t="array" ref="Q8">ROUND(K8-N8,0)</f>
        <v>1437</v>
      </c>
      <c r="R8" s="58">
        <f t="array" ref="R8">ROUND(P8+Q8,0)</f>
        <v>1437</v>
      </c>
      <c r="S8" s="60">
        <f>IF($H8="Before-2004",Q8,0)</f>
        <v>0</v>
      </c>
      <c r="T8" s="60">
        <f t="array" ref="T8">R8-S8</f>
        <v>1437</v>
      </c>
      <c r="U8" s="60">
        <f t="array" ref="U8">ROUND(S8+T8,0)</f>
        <v>1437</v>
      </c>
      <c r="V8" s="60">
        <f t="array" ref="V8">ROUND(R8-U8,0)</f>
        <v>0</v>
      </c>
      <c r="W8" s="61"/>
      <c r="X8" s="62"/>
      <c r="Y8" s="181"/>
    </row>
    <row r="9" spans="1:25" s="4" customFormat="1" ht="20.25" customHeight="1">
      <c r="A9" s="5" t="str">
        <f t="shared" ref="A9:A12" si="0">IF(J9&gt;=1,"y","n")</f>
        <v>y</v>
      </c>
      <c r="B9" s="177"/>
      <c r="C9" s="266"/>
      <c r="D9" s="271"/>
      <c r="E9" s="272"/>
      <c r="F9" s="273"/>
      <c r="G9" s="278"/>
      <c r="H9" s="281"/>
      <c r="I9" s="63" t="str">
        <f>IF(A9="n","","Aug-2024")</f>
        <v>Aug-2024</v>
      </c>
      <c r="J9" s="64">
        <f>$J8</f>
        <v>47900</v>
      </c>
      <c r="K9" s="65">
        <f t="array" ref="K9">ROUND(J9*$K$7,0)</f>
        <v>25387</v>
      </c>
      <c r="L9" s="66">
        <f t="array" ref="L9">ROUND(J9+K9,0)</f>
        <v>73287</v>
      </c>
      <c r="M9" s="64">
        <f t="array" ref="M9">J9</f>
        <v>47900</v>
      </c>
      <c r="N9" s="65">
        <f t="array" ref="N9">ROUND(M9*$N$7,0)</f>
        <v>23950</v>
      </c>
      <c r="O9" s="66">
        <f t="array" ref="O9">ROUND(M9+N9,0)</f>
        <v>71850</v>
      </c>
      <c r="P9" s="64">
        <f t="array" ref="P9">ROUND(J9-M9,0)</f>
        <v>0</v>
      </c>
      <c r="Q9" s="65">
        <f t="array" ref="Q9">ROUND(K9-N9,0)</f>
        <v>1437</v>
      </c>
      <c r="R9" s="66">
        <f t="array" ref="R9">ROUND(P9+Q9,0)</f>
        <v>1437</v>
      </c>
      <c r="S9" s="67">
        <f>IF($H8="Before-2004",Q9,0)</f>
        <v>0</v>
      </c>
      <c r="T9" s="67">
        <f t="array" ref="T9">R9-S9</f>
        <v>1437</v>
      </c>
      <c r="U9" s="67">
        <f t="array" ref="U9">ROUND(S9+T9,0)</f>
        <v>1437</v>
      </c>
      <c r="V9" s="67">
        <f t="array" ref="V9">ROUND(R9-U9,0)</f>
        <v>0</v>
      </c>
      <c r="W9" s="68"/>
      <c r="X9" s="69"/>
      <c r="Y9" s="181"/>
    </row>
    <row r="10" spans="1:25" s="4" customFormat="1" ht="20.25" customHeight="1">
      <c r="A10" s="5" t="str">
        <f t="shared" si="0"/>
        <v>y</v>
      </c>
      <c r="B10" s="177"/>
      <c r="C10" s="266"/>
      <c r="D10" s="271"/>
      <c r="E10" s="272"/>
      <c r="F10" s="273"/>
      <c r="G10" s="278"/>
      <c r="H10" s="281"/>
      <c r="I10" s="70" t="str">
        <f>IF(A10="n","","Sep-2024")</f>
        <v>Sep-2024</v>
      </c>
      <c r="J10" s="64">
        <f>$J8</f>
        <v>47900</v>
      </c>
      <c r="K10" s="65">
        <f t="array" ref="K10">ROUND(J10*$K$7,0)</f>
        <v>25387</v>
      </c>
      <c r="L10" s="66">
        <f t="array" ref="L10">ROUND(J10+K10,0)</f>
        <v>73287</v>
      </c>
      <c r="M10" s="64">
        <f t="array" ref="M10">J10</f>
        <v>47900</v>
      </c>
      <c r="N10" s="65">
        <f t="array" ref="N10">ROUND(M10*$N$7,0)</f>
        <v>23950</v>
      </c>
      <c r="O10" s="66">
        <f t="array" ref="O10">ROUND(M10+N10,0)</f>
        <v>71850</v>
      </c>
      <c r="P10" s="64">
        <f t="array" ref="P10">ROUND(J10-M10,0)</f>
        <v>0</v>
      </c>
      <c r="Q10" s="65">
        <f t="array" ref="Q10">ROUND(K10-N10,0)</f>
        <v>1437</v>
      </c>
      <c r="R10" s="66">
        <f t="array" ref="R10">ROUND(P10+Q10,0)</f>
        <v>1437</v>
      </c>
      <c r="S10" s="67">
        <f>IF($H8="Before-2004",Q10,0)</f>
        <v>0</v>
      </c>
      <c r="T10" s="67">
        <f t="array" ref="T10">R10-S10</f>
        <v>1437</v>
      </c>
      <c r="U10" s="67">
        <f t="array" ref="U10">ROUND(S10+T10,0)</f>
        <v>1437</v>
      </c>
      <c r="V10" s="67">
        <f t="array" ref="V10">ROUND(R10-U10,0)</f>
        <v>0</v>
      </c>
      <c r="W10" s="68"/>
      <c r="X10" s="69"/>
      <c r="Y10" s="181"/>
    </row>
    <row r="11" spans="1:25" s="4" customFormat="1" ht="20.25" customHeight="1">
      <c r="A11" s="5" t="str">
        <f t="shared" si="0"/>
        <v>y</v>
      </c>
      <c r="B11" s="177"/>
      <c r="C11" s="266"/>
      <c r="D11" s="271"/>
      <c r="E11" s="272"/>
      <c r="F11" s="273"/>
      <c r="G11" s="279"/>
      <c r="H11" s="282"/>
      <c r="I11" s="63" t="str">
        <f>IF(A11="n","","Oct-2024")</f>
        <v>Oct-2024</v>
      </c>
      <c r="J11" s="71">
        <f>$J8</f>
        <v>47900</v>
      </c>
      <c r="K11" s="72">
        <f t="array" ref="K11">ROUND(J11*$K$7,0)</f>
        <v>25387</v>
      </c>
      <c r="L11" s="73">
        <f t="array" ref="L11">ROUND(J11+K11,0)</f>
        <v>73287</v>
      </c>
      <c r="M11" s="71">
        <f t="array" ref="M11">J11</f>
        <v>47900</v>
      </c>
      <c r="N11" s="72">
        <f t="array" ref="N11">ROUND(M11*$N$7,0)</f>
        <v>23950</v>
      </c>
      <c r="O11" s="73">
        <f t="array" ref="O11">ROUND(M11+N11,0)</f>
        <v>71850</v>
      </c>
      <c r="P11" s="71">
        <f t="array" ref="P11">ROUND(J11-M11,0)</f>
        <v>0</v>
      </c>
      <c r="Q11" s="72">
        <f t="array" ref="Q11">ROUND(K11-N11,0)</f>
        <v>1437</v>
      </c>
      <c r="R11" s="73">
        <f t="array" ref="R11">ROUND(P11+Q11,0)</f>
        <v>1437</v>
      </c>
      <c r="S11" s="74">
        <f>IF($H8="Before-2004",Q11,0)</f>
        <v>0</v>
      </c>
      <c r="T11" s="74">
        <f t="array" ref="T11">R11-S11</f>
        <v>1437</v>
      </c>
      <c r="U11" s="74">
        <f t="array" ref="U11">ROUND(S11+T11,0)</f>
        <v>1437</v>
      </c>
      <c r="V11" s="74">
        <f t="array" ref="V11">ROUND(R11-U11,0)</f>
        <v>0</v>
      </c>
      <c r="W11" s="75"/>
      <c r="X11" s="76"/>
      <c r="Y11" s="181"/>
    </row>
    <row r="12" spans="1:25" s="4" customFormat="1" ht="20.25" customHeight="1" thickBot="1">
      <c r="A12" s="5" t="str">
        <f t="shared" si="0"/>
        <v>y</v>
      </c>
      <c r="B12" s="177"/>
      <c r="C12" s="267"/>
      <c r="D12" s="274"/>
      <c r="E12" s="275"/>
      <c r="F12" s="276"/>
      <c r="G12" s="77" t="str">
        <f>IF(AND(A12="n",D8=""),"","Surrender Ar.→")</f>
        <v>Surrender Ar.→</v>
      </c>
      <c r="H12" s="78" t="s">
        <v>45</v>
      </c>
      <c r="I12" s="79" t="s">
        <v>59</v>
      </c>
      <c r="J12" s="80">
        <f t="array" ref="J12">IF(OR($H12="",$H12="no"),0,IF($I12=$I8,ROUND(J8/2,0),IF($I12=$I9,ROUND(J9/2,0),IF($I12=$I10,ROUND(J10/2,0),ROUND(J11/2,0)))))</f>
        <v>23950</v>
      </c>
      <c r="K12" s="81">
        <f t="array" ref="K12">IF(OR($H12="",$H12="no"),"",IF($I12=$I8,ROUND(K8/2,0),IF($I12=$I9,ROUND(K9/2,0),IF($I12=$I10,ROUND(K10/2,0),ROUND(K11/2,0)))))</f>
        <v>12694</v>
      </c>
      <c r="L12" s="82">
        <f t="array" ref="L12">IF(OR($H12="",$H12="no"),"",ROUND(J12+K12,0))</f>
        <v>36644</v>
      </c>
      <c r="M12" s="80">
        <f t="array" ref="M12">IF(OR($H12="",$H12="no"),"",IF($I12=$I8,ROUND(M8/2,0),IF($I12=$I9,ROUND(M9/2,0),IF($I12=$I10,ROUND(M10/2,0),ROUND(M11/2,0)))))</f>
        <v>23950</v>
      </c>
      <c r="N12" s="81">
        <f t="array" ref="N12">IF(OR($H12="",$H12="no"),"",IF($I12=$I8,ROUND(N8/2,0),IF($I12=$I9,ROUND(N9/2,0),IF($I12=$I10,ROUND(N10/2,0),ROUND(N11/2,0)))))</f>
        <v>11975</v>
      </c>
      <c r="O12" s="82">
        <f t="array" ref="O12">IF(OR($H12="",$H12="no"),"",ROUND(M12+N12,0))</f>
        <v>35925</v>
      </c>
      <c r="P12" s="83">
        <f t="array" ref="P12">IF(OR($H12="",$H12="no"),"",ROUND(J12-M12,0))</f>
        <v>0</v>
      </c>
      <c r="Q12" s="84">
        <f t="array" ref="Q12">IF(OR($H12="",$H12="no"),"",ROUND(K12-N12,0))</f>
        <v>719</v>
      </c>
      <c r="R12" s="85">
        <f t="array" ref="R12">IF(OR($H12="",$H12="no"),"",ROUND(P12+Q12,0))</f>
        <v>719</v>
      </c>
      <c r="S12" s="86">
        <f t="array" ref="S12">IF(OR($H12="",$H12="no"),"",IF($H8="Before-2004",Q12,0))</f>
        <v>0</v>
      </c>
      <c r="T12" s="86">
        <f t="array" ref="T12">IF(OR($H12="",$H12="no"),"",SUM(R12-S12))</f>
        <v>719</v>
      </c>
      <c r="U12" s="86">
        <f t="array" ref="U12">IF(OR($H12="",$H12="no"),"",ROUND(S12+T12,0))</f>
        <v>719</v>
      </c>
      <c r="V12" s="86">
        <f t="array" ref="V12">IF(OR($H12="",$H12="no"),"",ROUND(R12-U12,0))</f>
        <v>0</v>
      </c>
      <c r="W12" s="87"/>
      <c r="X12" s="88"/>
      <c r="Y12" s="181"/>
    </row>
    <row r="13" spans="1:25" s="4" customFormat="1" ht="20.25" customHeight="1">
      <c r="A13" s="5" t="str">
        <f>IF(J13&gt;=1,"y","n")</f>
        <v>y</v>
      </c>
      <c r="B13" s="177"/>
      <c r="C13" s="265">
        <v>2</v>
      </c>
      <c r="D13" s="268" t="s">
        <v>43</v>
      </c>
      <c r="E13" s="269"/>
      <c r="F13" s="270"/>
      <c r="G13" s="277" t="s">
        <v>42</v>
      </c>
      <c r="H13" s="280" t="s">
        <v>34</v>
      </c>
      <c r="I13" s="55" t="str">
        <f>IF(A13="n","","Jul-2024")</f>
        <v>Jul-2024</v>
      </c>
      <c r="J13" s="56">
        <v>67000</v>
      </c>
      <c r="K13" s="57">
        <f t="array" ref="K13">ROUND(J13*$K$7,0)</f>
        <v>35510</v>
      </c>
      <c r="L13" s="58">
        <f t="array" ref="L13">ROUND(J13+K13,0)</f>
        <v>102510</v>
      </c>
      <c r="M13" s="59">
        <f t="array" ref="M13">J13</f>
        <v>67000</v>
      </c>
      <c r="N13" s="57">
        <f t="array" ref="N13">ROUND(M13*$N$7,0)</f>
        <v>33500</v>
      </c>
      <c r="O13" s="58">
        <f t="array" ref="O13">ROUND(M13+N13,0)</f>
        <v>100500</v>
      </c>
      <c r="P13" s="59">
        <f t="array" ref="P13">ROUND(J13-M13,0)</f>
        <v>0</v>
      </c>
      <c r="Q13" s="57">
        <f t="array" ref="Q13">ROUND(K13-N13,0)</f>
        <v>2010</v>
      </c>
      <c r="R13" s="58">
        <f t="array" ref="R13">ROUND(P13+Q13,0)</f>
        <v>2010</v>
      </c>
      <c r="S13" s="60">
        <f>IF($H13="Before-2004",Q13,0)</f>
        <v>2010</v>
      </c>
      <c r="T13" s="60">
        <f t="array" ref="T13">R13-S13</f>
        <v>0</v>
      </c>
      <c r="U13" s="60">
        <f t="array" ref="U13">ROUND(S13+T13,0)</f>
        <v>2010</v>
      </c>
      <c r="V13" s="60">
        <f t="array" ref="V13">ROUND(R13-U13,0)</f>
        <v>0</v>
      </c>
      <c r="W13" s="61"/>
      <c r="X13" s="62"/>
      <c r="Y13" s="181"/>
    </row>
    <row r="14" spans="1:25" s="4" customFormat="1" ht="20.25" customHeight="1">
      <c r="A14" s="5" t="str">
        <f t="shared" ref="A14:A17" si="1">IF(J14&gt;=1,"y","n")</f>
        <v>y</v>
      </c>
      <c r="B14" s="177"/>
      <c r="C14" s="266"/>
      <c r="D14" s="271"/>
      <c r="E14" s="272"/>
      <c r="F14" s="273"/>
      <c r="G14" s="278"/>
      <c r="H14" s="281"/>
      <c r="I14" s="63" t="str">
        <f>IF(A14="n","","Aug-2024")</f>
        <v>Aug-2024</v>
      </c>
      <c r="J14" s="64">
        <f>$J13</f>
        <v>67000</v>
      </c>
      <c r="K14" s="65">
        <f t="array" ref="K14">ROUND(J14*$K$7,0)</f>
        <v>35510</v>
      </c>
      <c r="L14" s="66">
        <f t="array" ref="L14">ROUND(J14+K14,0)</f>
        <v>102510</v>
      </c>
      <c r="M14" s="64">
        <f t="array" ref="M14">J14</f>
        <v>67000</v>
      </c>
      <c r="N14" s="65">
        <f t="array" ref="N14">ROUND(M14*$N$7,0)</f>
        <v>33500</v>
      </c>
      <c r="O14" s="66">
        <f t="array" ref="O14">ROUND(M14+N14,0)</f>
        <v>100500</v>
      </c>
      <c r="P14" s="64">
        <f t="array" ref="P14">ROUND(J14-M14,0)</f>
        <v>0</v>
      </c>
      <c r="Q14" s="65">
        <f t="array" ref="Q14">ROUND(K14-N14,0)</f>
        <v>2010</v>
      </c>
      <c r="R14" s="66">
        <f t="array" ref="R14">ROUND(P14+Q14,0)</f>
        <v>2010</v>
      </c>
      <c r="S14" s="67">
        <f>IF($H13="Before-2004",Q14,0)</f>
        <v>2010</v>
      </c>
      <c r="T14" s="67">
        <f t="array" ref="T14">R14-S14</f>
        <v>0</v>
      </c>
      <c r="U14" s="67">
        <f t="array" ref="U14">ROUND(S14+T14,0)</f>
        <v>2010</v>
      </c>
      <c r="V14" s="67">
        <f t="array" ref="V14">ROUND(R14-U14,0)</f>
        <v>0</v>
      </c>
      <c r="W14" s="68"/>
      <c r="X14" s="69"/>
      <c r="Y14" s="181"/>
    </row>
    <row r="15" spans="1:25" s="4" customFormat="1" ht="20.25" customHeight="1">
      <c r="A15" s="5" t="str">
        <f t="shared" si="1"/>
        <v>y</v>
      </c>
      <c r="B15" s="177"/>
      <c r="C15" s="266"/>
      <c r="D15" s="271"/>
      <c r="E15" s="272"/>
      <c r="F15" s="273"/>
      <c r="G15" s="278"/>
      <c r="H15" s="281"/>
      <c r="I15" s="70" t="str">
        <f>IF(A15="n","","Sep-2024")</f>
        <v>Sep-2024</v>
      </c>
      <c r="J15" s="64">
        <f>$J13</f>
        <v>67000</v>
      </c>
      <c r="K15" s="65">
        <f t="array" ref="K15">ROUND(J15*$K$7,0)</f>
        <v>35510</v>
      </c>
      <c r="L15" s="66">
        <f t="array" ref="L15">ROUND(J15+K15,0)</f>
        <v>102510</v>
      </c>
      <c r="M15" s="64">
        <f t="array" ref="M15">J15</f>
        <v>67000</v>
      </c>
      <c r="N15" s="65">
        <f t="array" ref="N15">ROUND(M15*$N$7,0)</f>
        <v>33500</v>
      </c>
      <c r="O15" s="66">
        <f t="array" ref="O15">ROUND(M15+N15,0)</f>
        <v>100500</v>
      </c>
      <c r="P15" s="64">
        <f t="array" ref="P15">ROUND(J15-M15,0)</f>
        <v>0</v>
      </c>
      <c r="Q15" s="65">
        <f t="array" ref="Q15">ROUND(K15-N15,0)</f>
        <v>2010</v>
      </c>
      <c r="R15" s="66">
        <f t="array" ref="R15">ROUND(P15+Q15,0)</f>
        <v>2010</v>
      </c>
      <c r="S15" s="67">
        <f>IF($H13="Before-2004",Q15,0)</f>
        <v>2010</v>
      </c>
      <c r="T15" s="67">
        <f t="array" ref="T15">R15-S15</f>
        <v>0</v>
      </c>
      <c r="U15" s="67">
        <f t="array" ref="U15">ROUND(S15+T15,0)</f>
        <v>2010</v>
      </c>
      <c r="V15" s="67">
        <f t="array" ref="V15">ROUND(R15-U15,0)</f>
        <v>0</v>
      </c>
      <c r="W15" s="68"/>
      <c r="X15" s="69"/>
      <c r="Y15" s="181"/>
    </row>
    <row r="16" spans="1:25" s="4" customFormat="1" ht="20.25" customHeight="1">
      <c r="A16" s="5" t="str">
        <f t="shared" si="1"/>
        <v>y</v>
      </c>
      <c r="B16" s="177"/>
      <c r="C16" s="266"/>
      <c r="D16" s="271"/>
      <c r="E16" s="272"/>
      <c r="F16" s="273"/>
      <c r="G16" s="279"/>
      <c r="H16" s="282"/>
      <c r="I16" s="63" t="str">
        <f>IF(A16="n","","Oct-2024")</f>
        <v>Oct-2024</v>
      </c>
      <c r="J16" s="71">
        <f>$J13</f>
        <v>67000</v>
      </c>
      <c r="K16" s="72">
        <f t="array" ref="K16">ROUND(J16*$K$7,0)</f>
        <v>35510</v>
      </c>
      <c r="L16" s="73">
        <f t="array" ref="L16">ROUND(J16+K16,0)</f>
        <v>102510</v>
      </c>
      <c r="M16" s="71">
        <f t="array" ref="M16">J16</f>
        <v>67000</v>
      </c>
      <c r="N16" s="72">
        <f t="array" ref="N16">ROUND(M16*$N$7,0)</f>
        <v>33500</v>
      </c>
      <c r="O16" s="73">
        <f t="array" ref="O16">ROUND(M16+N16,0)</f>
        <v>100500</v>
      </c>
      <c r="P16" s="71">
        <f t="array" ref="P16">ROUND(J16-M16,0)</f>
        <v>0</v>
      </c>
      <c r="Q16" s="72">
        <f t="array" ref="Q16">ROUND(K16-N16,0)</f>
        <v>2010</v>
      </c>
      <c r="R16" s="73">
        <f t="array" ref="R16">ROUND(P16+Q16,0)</f>
        <v>2010</v>
      </c>
      <c r="S16" s="74">
        <f>IF($H13="Before-2004",Q16,0)</f>
        <v>2010</v>
      </c>
      <c r="T16" s="74">
        <f t="array" ref="T16">R16-S16</f>
        <v>0</v>
      </c>
      <c r="U16" s="74">
        <f t="array" ref="U16">ROUND(S16+T16,0)</f>
        <v>2010</v>
      </c>
      <c r="V16" s="74">
        <f t="array" ref="V16">ROUND(R16-U16,0)</f>
        <v>0</v>
      </c>
      <c r="W16" s="75"/>
      <c r="X16" s="76"/>
      <c r="Y16" s="181"/>
    </row>
    <row r="17" spans="1:25" s="4" customFormat="1" ht="20.25" customHeight="1" thickBot="1">
      <c r="A17" s="5" t="str">
        <f t="shared" si="1"/>
        <v>n</v>
      </c>
      <c r="B17" s="177"/>
      <c r="C17" s="267"/>
      <c r="D17" s="274"/>
      <c r="E17" s="275"/>
      <c r="F17" s="276"/>
      <c r="G17" s="77" t="str">
        <f>IF(AND(A17="n",D13=""),"","Surrender Ar.→")</f>
        <v>Surrender Ar.→</v>
      </c>
      <c r="H17" s="78" t="s">
        <v>46</v>
      </c>
      <c r="I17" s="79" t="s">
        <v>59</v>
      </c>
      <c r="J17" s="80">
        <f t="array" ref="J17">IF(OR($H17="",$H17="no"),0,IF($I17=$I13,ROUND(J13/2,0),IF($I17=$I14,ROUND(J14/2,0),IF($I17=$I15,ROUND(J15/2,0),ROUND(J16/2,0)))))</f>
        <v>0</v>
      </c>
      <c r="K17" s="81" t="str">
        <f t="array" ref="K17">IF(OR($H17="",$H17="no"),"",IF($I17=$I13,ROUND(K13/2,0),IF($I17=$I14,ROUND(K14/2,0),IF($I17=$I15,ROUND(K15/2,0),ROUND(K16/2,0)))))</f>
        <v/>
      </c>
      <c r="L17" s="82" t="str">
        <f t="array" ref="L17">IF(OR($H17="",$H17="no"),"",ROUND(J17+K17,0))</f>
        <v/>
      </c>
      <c r="M17" s="80" t="str">
        <f t="array" ref="M17">IF(OR($H17="",$H17="no"),"",IF($I17=$I13,ROUND(M13/2,0),IF($I17=$I14,ROUND(M14/2,0),IF($I17=$I15,ROUND(M15/2,0),ROUND(M16/2,0)))))</f>
        <v/>
      </c>
      <c r="N17" s="81" t="str">
        <f t="array" ref="N17">IF(OR($H17="",$H17="no"),"",IF($I17=$I13,ROUND(N13/2,0),IF($I17=$I14,ROUND(N14/2,0),IF($I17=$I15,ROUND(N15/2,0),ROUND(N16/2,0)))))</f>
        <v/>
      </c>
      <c r="O17" s="82" t="str">
        <f t="array" ref="O17">IF(OR($H17="",$H17="no"),"",ROUND(M17+N17,0))</f>
        <v/>
      </c>
      <c r="P17" s="83" t="str">
        <f t="array" ref="P17">IF(OR($H17="",$H17="no"),"",ROUND(J17-M17,0))</f>
        <v/>
      </c>
      <c r="Q17" s="84" t="str">
        <f t="array" ref="Q17">IF(OR($H17="",$H17="no"),"",ROUND(K17-N17,0))</f>
        <v/>
      </c>
      <c r="R17" s="85" t="str">
        <f t="array" ref="R17">IF(OR($H17="",$H17="no"),"",ROUND(P17+Q17,0))</f>
        <v/>
      </c>
      <c r="S17" s="86" t="str">
        <f t="array" ref="S17">IF(OR($H17="",$H17="no"),"",IF($H13="Before-2004",Q17,0))</f>
        <v/>
      </c>
      <c r="T17" s="86" t="str">
        <f t="array" ref="T17">IF(OR($H17="",$H17="no"),"",SUM(R17-S17))</f>
        <v/>
      </c>
      <c r="U17" s="86" t="str">
        <f t="array" ref="U17">IF(OR($H17="",$H17="no"),"",ROUND(S17+T17,0))</f>
        <v/>
      </c>
      <c r="V17" s="86" t="str">
        <f t="array" ref="V17">IF(OR($H17="",$H17="no"),"",ROUND(R17-U17,0))</f>
        <v/>
      </c>
      <c r="W17" s="87"/>
      <c r="X17" s="88"/>
      <c r="Y17" s="181"/>
    </row>
    <row r="18" spans="1:25" s="4" customFormat="1" ht="20.25" customHeight="1">
      <c r="A18" s="5" t="str">
        <f>IF(J18&gt;=1,"y","n")</f>
        <v>n</v>
      </c>
      <c r="B18" s="177"/>
      <c r="C18" s="265">
        <v>3</v>
      </c>
      <c r="D18" s="268"/>
      <c r="E18" s="269"/>
      <c r="F18" s="270"/>
      <c r="G18" s="277"/>
      <c r="H18" s="280"/>
      <c r="I18" s="55" t="str">
        <f t="shared" ref="I18:I81" si="2">IF(A18="n","","Jul-2024")</f>
        <v/>
      </c>
      <c r="J18" s="56">
        <v>0</v>
      </c>
      <c r="K18" s="57">
        <f t="array" ref="K18">ROUND(J18*$K$7,0)</f>
        <v>0</v>
      </c>
      <c r="L18" s="58">
        <f t="array" ref="L18">ROUND(J18+K18,0)</f>
        <v>0</v>
      </c>
      <c r="M18" s="59">
        <f t="array" ref="M18">J18</f>
        <v>0</v>
      </c>
      <c r="N18" s="57">
        <f t="array" ref="N18">ROUND(M18*$N$7,0)</f>
        <v>0</v>
      </c>
      <c r="O18" s="58">
        <f t="array" ref="O18">ROUND(M18+N18,0)</f>
        <v>0</v>
      </c>
      <c r="P18" s="59">
        <f t="array" ref="P18">ROUND(J18-M18,0)</f>
        <v>0</v>
      </c>
      <c r="Q18" s="57">
        <f t="array" ref="Q18">ROUND(K18-N18,0)</f>
        <v>0</v>
      </c>
      <c r="R18" s="58">
        <f t="array" ref="R18">ROUND(P18+Q18,0)</f>
        <v>0</v>
      </c>
      <c r="S18" s="60">
        <f>IF($H18="Before-2004",Q18,0)</f>
        <v>0</v>
      </c>
      <c r="T18" s="60">
        <f t="array" ref="T18">R18-S18</f>
        <v>0</v>
      </c>
      <c r="U18" s="60">
        <f t="array" ref="U18">ROUND(S18+T18,0)</f>
        <v>0</v>
      </c>
      <c r="V18" s="60">
        <f t="array" ref="V18">ROUND(R18-U18,0)</f>
        <v>0</v>
      </c>
      <c r="W18" s="61"/>
      <c r="X18" s="62"/>
      <c r="Y18" s="181"/>
    </row>
    <row r="19" spans="1:25" s="4" customFormat="1" ht="20.25" customHeight="1">
      <c r="A19" s="5" t="str">
        <f t="shared" ref="A19:A22" si="3">IF(J19&gt;=1,"y","n")</f>
        <v>n</v>
      </c>
      <c r="B19" s="177"/>
      <c r="C19" s="266"/>
      <c r="D19" s="271"/>
      <c r="E19" s="272"/>
      <c r="F19" s="273"/>
      <c r="G19" s="278"/>
      <c r="H19" s="281"/>
      <c r="I19" s="63" t="str">
        <f t="shared" ref="I19:I82" si="4">IF(A19="n","","Aug-2024")</f>
        <v/>
      </c>
      <c r="J19" s="64">
        <f>$J18</f>
        <v>0</v>
      </c>
      <c r="K19" s="65">
        <f t="array" ref="K19">ROUND(J19*$K$7,0)</f>
        <v>0</v>
      </c>
      <c r="L19" s="66">
        <f t="array" ref="L19">ROUND(J19+K19,0)</f>
        <v>0</v>
      </c>
      <c r="M19" s="64">
        <f t="array" ref="M19">J19</f>
        <v>0</v>
      </c>
      <c r="N19" s="65">
        <f t="array" ref="N19">ROUND(M19*$N$7,0)</f>
        <v>0</v>
      </c>
      <c r="O19" s="66">
        <f t="array" ref="O19">ROUND(M19+N19,0)</f>
        <v>0</v>
      </c>
      <c r="P19" s="64">
        <f t="array" ref="P19">ROUND(J19-M19,0)</f>
        <v>0</v>
      </c>
      <c r="Q19" s="65">
        <f t="array" ref="Q19">ROUND(K19-N19,0)</f>
        <v>0</v>
      </c>
      <c r="R19" s="66">
        <f t="array" ref="R19">ROUND(P19+Q19,0)</f>
        <v>0</v>
      </c>
      <c r="S19" s="67">
        <f>IF($H18="Before-2004",Q19,0)</f>
        <v>0</v>
      </c>
      <c r="T19" s="67">
        <f t="array" ref="T19">R19-S19</f>
        <v>0</v>
      </c>
      <c r="U19" s="67">
        <f t="array" ref="U19">ROUND(S19+T19,0)</f>
        <v>0</v>
      </c>
      <c r="V19" s="67">
        <f t="array" ref="V19">ROUND(R19-U19,0)</f>
        <v>0</v>
      </c>
      <c r="W19" s="68"/>
      <c r="X19" s="69"/>
      <c r="Y19" s="181"/>
    </row>
    <row r="20" spans="1:25" s="4" customFormat="1" ht="20.25" customHeight="1">
      <c r="A20" s="5" t="str">
        <f t="shared" si="3"/>
        <v>n</v>
      </c>
      <c r="B20" s="177"/>
      <c r="C20" s="266"/>
      <c r="D20" s="271"/>
      <c r="E20" s="272"/>
      <c r="F20" s="273"/>
      <c r="G20" s="278"/>
      <c r="H20" s="281"/>
      <c r="I20" s="70" t="str">
        <f t="shared" ref="I20:I83" si="5">IF(A20="n","","Sep-2024")</f>
        <v/>
      </c>
      <c r="J20" s="64">
        <f>$J18</f>
        <v>0</v>
      </c>
      <c r="K20" s="65">
        <f t="array" ref="K20">ROUND(J20*$K$7,0)</f>
        <v>0</v>
      </c>
      <c r="L20" s="66">
        <f t="array" ref="L20">ROUND(J20+K20,0)</f>
        <v>0</v>
      </c>
      <c r="M20" s="64">
        <f t="array" ref="M20">J20</f>
        <v>0</v>
      </c>
      <c r="N20" s="65">
        <f t="array" ref="N20">ROUND(M20*$N$7,0)</f>
        <v>0</v>
      </c>
      <c r="O20" s="66">
        <f t="array" ref="O20">ROUND(M20+N20,0)</f>
        <v>0</v>
      </c>
      <c r="P20" s="64">
        <f t="array" ref="P20">ROUND(J20-M20,0)</f>
        <v>0</v>
      </c>
      <c r="Q20" s="65">
        <f t="array" ref="Q20">ROUND(K20-N20,0)</f>
        <v>0</v>
      </c>
      <c r="R20" s="66">
        <f t="array" ref="R20">ROUND(P20+Q20,0)</f>
        <v>0</v>
      </c>
      <c r="S20" s="67">
        <f>IF($H18="Before-2004",Q20,0)</f>
        <v>0</v>
      </c>
      <c r="T20" s="67">
        <f t="array" ref="T20">R20-S20</f>
        <v>0</v>
      </c>
      <c r="U20" s="67">
        <f t="array" ref="U20">ROUND(S20+T20,0)</f>
        <v>0</v>
      </c>
      <c r="V20" s="67">
        <f t="array" ref="V20">ROUND(R20-U20,0)</f>
        <v>0</v>
      </c>
      <c r="W20" s="68"/>
      <c r="X20" s="69"/>
      <c r="Y20" s="181"/>
    </row>
    <row r="21" spans="1:25" s="4" customFormat="1" ht="20.25" customHeight="1">
      <c r="A21" s="5" t="str">
        <f t="shared" si="3"/>
        <v>n</v>
      </c>
      <c r="B21" s="177"/>
      <c r="C21" s="266"/>
      <c r="D21" s="271"/>
      <c r="E21" s="272"/>
      <c r="F21" s="273"/>
      <c r="G21" s="279"/>
      <c r="H21" s="282"/>
      <c r="I21" s="63" t="str">
        <f t="shared" ref="I21:I84" si="6">IF(A21="n","","Oct-2024")</f>
        <v/>
      </c>
      <c r="J21" s="71">
        <f>$J18</f>
        <v>0</v>
      </c>
      <c r="K21" s="72">
        <f t="array" ref="K21">ROUND(J21*$K$7,0)</f>
        <v>0</v>
      </c>
      <c r="L21" s="73">
        <f t="array" ref="L21">ROUND(J21+K21,0)</f>
        <v>0</v>
      </c>
      <c r="M21" s="71">
        <f t="array" ref="M21">J21</f>
        <v>0</v>
      </c>
      <c r="N21" s="72">
        <f t="array" ref="N21">ROUND(M21*$N$7,0)</f>
        <v>0</v>
      </c>
      <c r="O21" s="73">
        <f t="array" ref="O21">ROUND(M21+N21,0)</f>
        <v>0</v>
      </c>
      <c r="P21" s="71">
        <f t="array" ref="P21">ROUND(J21-M21,0)</f>
        <v>0</v>
      </c>
      <c r="Q21" s="72">
        <f t="array" ref="Q21">ROUND(K21-N21,0)</f>
        <v>0</v>
      </c>
      <c r="R21" s="73">
        <f t="array" ref="R21">ROUND(P21+Q21,0)</f>
        <v>0</v>
      </c>
      <c r="S21" s="74">
        <f>IF($H18="Before-2004",Q21,0)</f>
        <v>0</v>
      </c>
      <c r="T21" s="74">
        <f t="array" ref="T21">R21-S21</f>
        <v>0</v>
      </c>
      <c r="U21" s="74">
        <f t="array" ref="U21">ROUND(S21+T21,0)</f>
        <v>0</v>
      </c>
      <c r="V21" s="74">
        <f t="array" ref="V21">ROUND(R21-U21,0)</f>
        <v>0</v>
      </c>
      <c r="W21" s="75"/>
      <c r="X21" s="76"/>
      <c r="Y21" s="181"/>
    </row>
    <row r="22" spans="1:25" s="4" customFormat="1" ht="20.25" customHeight="1" thickBot="1">
      <c r="A22" s="5" t="str">
        <f t="shared" si="3"/>
        <v>n</v>
      </c>
      <c r="B22" s="177"/>
      <c r="C22" s="267"/>
      <c r="D22" s="274"/>
      <c r="E22" s="275"/>
      <c r="F22" s="276"/>
      <c r="G22" s="77" t="str">
        <f>IF(AND(A22="n",D18=""),"","Surrender Ar.→")</f>
        <v/>
      </c>
      <c r="H22" s="78" t="s">
        <v>45</v>
      </c>
      <c r="I22" s="79" t="s">
        <v>59</v>
      </c>
      <c r="J22" s="80">
        <f t="array" ref="J22">IF(OR($H22="",$H22="no"),0,IF($I22=$I18,ROUND(J18/2,0),IF($I22=$I19,ROUND(J19/2,0),IF($I22=$I20,ROUND(J20/2,0),ROUND(J21/2,0)))))</f>
        <v>0</v>
      </c>
      <c r="K22" s="81">
        <f t="array" ref="K22">IF(OR($H22="",$H22="no"),"",IF($I22=$I18,ROUND(K18/2,0),IF($I22=$I19,ROUND(K19/2,0),IF($I22=$I20,ROUND(K20/2,0),ROUND(K21/2,0)))))</f>
        <v>0</v>
      </c>
      <c r="L22" s="82">
        <f t="array" ref="L22">IF(OR($H22="",$H22="no"),"",ROUND(J22+K22,0))</f>
        <v>0</v>
      </c>
      <c r="M22" s="80">
        <f t="array" ref="M22">IF(OR($H22="",$H22="no"),"",IF($I22=$I18,ROUND(M18/2,0),IF($I22=$I19,ROUND(M19/2,0),IF($I22=$I20,ROUND(M20/2,0),ROUND(M21/2,0)))))</f>
        <v>0</v>
      </c>
      <c r="N22" s="81">
        <f t="array" ref="N22">IF(OR($H22="",$H22="no"),"",IF($I22=$I18,ROUND(N18/2,0),IF($I22=$I19,ROUND(N19/2,0),IF($I22=$I20,ROUND(N20/2,0),ROUND(N21/2,0)))))</f>
        <v>0</v>
      </c>
      <c r="O22" s="82">
        <f t="array" ref="O22">IF(OR($H22="",$H22="no"),"",ROUND(M22+N22,0))</f>
        <v>0</v>
      </c>
      <c r="P22" s="83">
        <f t="array" ref="P22">IF(OR($H22="",$H22="no"),"",ROUND(J22-M22,0))</f>
        <v>0</v>
      </c>
      <c r="Q22" s="84">
        <f t="array" ref="Q22">IF(OR($H22="",$H22="no"),"",ROUND(K22-N22,0))</f>
        <v>0</v>
      </c>
      <c r="R22" s="85">
        <f t="array" ref="R22">IF(OR($H22="",$H22="no"),"",ROUND(P22+Q22,0))</f>
        <v>0</v>
      </c>
      <c r="S22" s="86">
        <f t="array" ref="S22">IF(OR($H22="",$H22="no"),"",IF($H18="Before-2004",Q22,0))</f>
        <v>0</v>
      </c>
      <c r="T22" s="86">
        <f t="array" ref="T22">IF(OR($H22="",$H22="no"),"",SUM(R22-S22))</f>
        <v>0</v>
      </c>
      <c r="U22" s="86">
        <f t="array" ref="U22">IF(OR($H22="",$H22="no"),"",ROUND(S22+T22,0))</f>
        <v>0</v>
      </c>
      <c r="V22" s="86">
        <f t="array" ref="V22">IF(OR($H22="",$H22="no"),"",ROUND(R22-U22,0))</f>
        <v>0</v>
      </c>
      <c r="W22" s="87"/>
      <c r="X22" s="88"/>
      <c r="Y22" s="181"/>
    </row>
    <row r="23" spans="1:25" s="4" customFormat="1" ht="20.25" customHeight="1">
      <c r="A23" s="5" t="str">
        <f>IF(J23&gt;=1,"y","n")</f>
        <v>n</v>
      </c>
      <c r="B23" s="177"/>
      <c r="C23" s="265">
        <v>4</v>
      </c>
      <c r="D23" s="268"/>
      <c r="E23" s="269"/>
      <c r="F23" s="270"/>
      <c r="G23" s="277"/>
      <c r="H23" s="280"/>
      <c r="I23" s="55" t="str">
        <f t="shared" ref="I23:I86" si="7">IF(A23="n","","Jul-2024")</f>
        <v/>
      </c>
      <c r="J23" s="56">
        <v>0</v>
      </c>
      <c r="K23" s="57">
        <f t="array" ref="K23">ROUND(J23*$K$7,0)</f>
        <v>0</v>
      </c>
      <c r="L23" s="58">
        <f t="array" ref="L23">ROUND(J23+K23,0)</f>
        <v>0</v>
      </c>
      <c r="M23" s="59">
        <f t="array" ref="M23">J23</f>
        <v>0</v>
      </c>
      <c r="N23" s="57">
        <f t="array" ref="N23">ROUND(M23*$N$7,0)</f>
        <v>0</v>
      </c>
      <c r="O23" s="58">
        <f t="array" ref="O23">ROUND(M23+N23,0)</f>
        <v>0</v>
      </c>
      <c r="P23" s="59">
        <f t="array" ref="P23">ROUND(J23-M23,0)</f>
        <v>0</v>
      </c>
      <c r="Q23" s="57">
        <f t="array" ref="Q23">ROUND(K23-N23,0)</f>
        <v>0</v>
      </c>
      <c r="R23" s="58">
        <f t="array" ref="R23">ROUND(P23+Q23,0)</f>
        <v>0</v>
      </c>
      <c r="S23" s="60">
        <f>IF($H23="Before-2004",Q23,0)</f>
        <v>0</v>
      </c>
      <c r="T23" s="60">
        <f t="array" ref="T23">R23-S23</f>
        <v>0</v>
      </c>
      <c r="U23" s="60">
        <f t="array" ref="U23">ROUND(S23+T23,0)</f>
        <v>0</v>
      </c>
      <c r="V23" s="60">
        <f t="array" ref="V23">ROUND(R23-U23,0)</f>
        <v>0</v>
      </c>
      <c r="W23" s="61"/>
      <c r="X23" s="62"/>
      <c r="Y23" s="181"/>
    </row>
    <row r="24" spans="1:25" s="4" customFormat="1" ht="20.25" customHeight="1">
      <c r="A24" s="5" t="str">
        <f t="shared" ref="A24:A27" si="8">IF(J24&gt;=1,"y","n")</f>
        <v>n</v>
      </c>
      <c r="B24" s="177"/>
      <c r="C24" s="266"/>
      <c r="D24" s="271"/>
      <c r="E24" s="272"/>
      <c r="F24" s="273"/>
      <c r="G24" s="278"/>
      <c r="H24" s="281"/>
      <c r="I24" s="63" t="str">
        <f t="shared" ref="I24:I87" si="9">IF(A24="n","","Aug-2024")</f>
        <v/>
      </c>
      <c r="J24" s="64">
        <f>$J23</f>
        <v>0</v>
      </c>
      <c r="K24" s="65">
        <f t="array" ref="K24">ROUND(J24*$K$7,0)</f>
        <v>0</v>
      </c>
      <c r="L24" s="66">
        <f t="array" ref="L24">ROUND(J24+K24,0)</f>
        <v>0</v>
      </c>
      <c r="M24" s="64">
        <f t="array" ref="M24">J24</f>
        <v>0</v>
      </c>
      <c r="N24" s="65">
        <f t="array" ref="N24">ROUND(M24*$N$7,0)</f>
        <v>0</v>
      </c>
      <c r="O24" s="66">
        <f t="array" ref="O24">ROUND(M24+N24,0)</f>
        <v>0</v>
      </c>
      <c r="P24" s="64">
        <f t="array" ref="P24">ROUND(J24-M24,0)</f>
        <v>0</v>
      </c>
      <c r="Q24" s="65">
        <f t="array" ref="Q24">ROUND(K24-N24,0)</f>
        <v>0</v>
      </c>
      <c r="R24" s="66">
        <f t="array" ref="R24">ROUND(P24+Q24,0)</f>
        <v>0</v>
      </c>
      <c r="S24" s="67">
        <f>IF($H23="Before-2004",Q24,0)</f>
        <v>0</v>
      </c>
      <c r="T24" s="67">
        <f t="array" ref="T24">R24-S24</f>
        <v>0</v>
      </c>
      <c r="U24" s="67">
        <f t="array" ref="U24">ROUND(S24+T24,0)</f>
        <v>0</v>
      </c>
      <c r="V24" s="67">
        <f t="array" ref="V24">ROUND(R24-U24,0)</f>
        <v>0</v>
      </c>
      <c r="W24" s="68"/>
      <c r="X24" s="69"/>
      <c r="Y24" s="181"/>
    </row>
    <row r="25" spans="1:25" s="4" customFormat="1" ht="20.25" customHeight="1">
      <c r="A25" s="5" t="str">
        <f t="shared" si="8"/>
        <v>n</v>
      </c>
      <c r="B25" s="177"/>
      <c r="C25" s="266"/>
      <c r="D25" s="271"/>
      <c r="E25" s="272"/>
      <c r="F25" s="273"/>
      <c r="G25" s="278"/>
      <c r="H25" s="281"/>
      <c r="I25" s="70" t="str">
        <f t="shared" ref="I25:I88" si="10">IF(A25="n","","Sep-2024")</f>
        <v/>
      </c>
      <c r="J25" s="64">
        <f>$J23</f>
        <v>0</v>
      </c>
      <c r="K25" s="65">
        <f t="array" ref="K25">ROUND(J25*$K$7,0)</f>
        <v>0</v>
      </c>
      <c r="L25" s="66">
        <f t="array" ref="L25">ROUND(J25+K25,0)</f>
        <v>0</v>
      </c>
      <c r="M25" s="64">
        <f t="array" ref="M25">J25</f>
        <v>0</v>
      </c>
      <c r="N25" s="65">
        <f t="array" ref="N25">ROUND(M25*$N$7,0)</f>
        <v>0</v>
      </c>
      <c r="O25" s="66">
        <f t="array" ref="O25">ROUND(M25+N25,0)</f>
        <v>0</v>
      </c>
      <c r="P25" s="64">
        <f t="array" ref="P25">ROUND(J25-M25,0)</f>
        <v>0</v>
      </c>
      <c r="Q25" s="65">
        <f t="array" ref="Q25">ROUND(K25-N25,0)</f>
        <v>0</v>
      </c>
      <c r="R25" s="66">
        <f t="array" ref="R25">ROUND(P25+Q25,0)</f>
        <v>0</v>
      </c>
      <c r="S25" s="67">
        <f>IF($H23="Before-2004",Q25,0)</f>
        <v>0</v>
      </c>
      <c r="T25" s="67">
        <f t="array" ref="T25">R25-S25</f>
        <v>0</v>
      </c>
      <c r="U25" s="67">
        <f t="array" ref="U25">ROUND(S25+T25,0)</f>
        <v>0</v>
      </c>
      <c r="V25" s="67">
        <f t="array" ref="V25">ROUND(R25-U25,0)</f>
        <v>0</v>
      </c>
      <c r="W25" s="68"/>
      <c r="X25" s="69"/>
      <c r="Y25" s="181"/>
    </row>
    <row r="26" spans="1:25" s="4" customFormat="1" ht="20.25" customHeight="1">
      <c r="A26" s="5" t="str">
        <f t="shared" si="8"/>
        <v>n</v>
      </c>
      <c r="B26" s="177"/>
      <c r="C26" s="266"/>
      <c r="D26" s="271"/>
      <c r="E26" s="272"/>
      <c r="F26" s="273"/>
      <c r="G26" s="279"/>
      <c r="H26" s="282"/>
      <c r="I26" s="63" t="str">
        <f t="shared" ref="I26:I89" si="11">IF(A26="n","","Oct-2024")</f>
        <v/>
      </c>
      <c r="J26" s="71">
        <f>$J23</f>
        <v>0</v>
      </c>
      <c r="K26" s="72">
        <f t="array" ref="K26">ROUND(J26*$K$7,0)</f>
        <v>0</v>
      </c>
      <c r="L26" s="73">
        <f t="array" ref="L26">ROUND(J26+K26,0)</f>
        <v>0</v>
      </c>
      <c r="M26" s="71">
        <f t="array" ref="M26">J26</f>
        <v>0</v>
      </c>
      <c r="N26" s="72">
        <f t="array" ref="N26">ROUND(M26*$N$7,0)</f>
        <v>0</v>
      </c>
      <c r="O26" s="73">
        <f t="array" ref="O26">ROUND(M26+N26,0)</f>
        <v>0</v>
      </c>
      <c r="P26" s="71">
        <f t="array" ref="P26">ROUND(J26-M26,0)</f>
        <v>0</v>
      </c>
      <c r="Q26" s="72">
        <f t="array" ref="Q26">ROUND(K26-N26,0)</f>
        <v>0</v>
      </c>
      <c r="R26" s="73">
        <f t="array" ref="R26">ROUND(P26+Q26,0)</f>
        <v>0</v>
      </c>
      <c r="S26" s="74">
        <f>IF($H23="Before-2004",Q26,0)</f>
        <v>0</v>
      </c>
      <c r="T26" s="74">
        <f t="array" ref="T26">R26-S26</f>
        <v>0</v>
      </c>
      <c r="U26" s="74">
        <f t="array" ref="U26">ROUND(S26+T26,0)</f>
        <v>0</v>
      </c>
      <c r="V26" s="74">
        <f t="array" ref="V26">ROUND(R26-U26,0)</f>
        <v>0</v>
      </c>
      <c r="W26" s="75"/>
      <c r="X26" s="76"/>
      <c r="Y26" s="181"/>
    </row>
    <row r="27" spans="1:25" s="4" customFormat="1" ht="20.25" customHeight="1" thickBot="1">
      <c r="A27" s="5" t="str">
        <f t="shared" si="8"/>
        <v>n</v>
      </c>
      <c r="B27" s="177"/>
      <c r="C27" s="267"/>
      <c r="D27" s="274"/>
      <c r="E27" s="275"/>
      <c r="F27" s="276"/>
      <c r="G27" s="77" t="str">
        <f>IF(AND(A27="n",D23=""),"","Surrender Ar.→")</f>
        <v/>
      </c>
      <c r="H27" s="78" t="s">
        <v>46</v>
      </c>
      <c r="I27" s="79" t="s">
        <v>59</v>
      </c>
      <c r="J27" s="80">
        <f t="array" ref="J27">IF(OR($H27="",$H27="no"),0,IF($I27=$I23,ROUND(J23/2,0),IF($I27=$I24,ROUND(J24/2,0),IF($I27=$I25,ROUND(J25/2,0),ROUND(J26/2,0)))))</f>
        <v>0</v>
      </c>
      <c r="K27" s="81" t="str">
        <f t="array" ref="K27">IF(OR($H27="",$H27="no"),"",IF($I27=$I23,ROUND(K23/2,0),IF($I27=$I24,ROUND(K24/2,0),IF($I27=$I25,ROUND(K25/2,0),ROUND(K26/2,0)))))</f>
        <v/>
      </c>
      <c r="L27" s="82" t="str">
        <f t="array" ref="L27">IF(OR($H27="",$H27="no"),"",ROUND(J27+K27,0))</f>
        <v/>
      </c>
      <c r="M27" s="80" t="str">
        <f t="array" ref="M27">IF(OR($H27="",$H27="no"),"",IF($I27=$I23,ROUND(M23/2,0),IF($I27=$I24,ROUND(M24/2,0),IF($I27=$I25,ROUND(M25/2,0),ROUND(M26/2,0)))))</f>
        <v/>
      </c>
      <c r="N27" s="81" t="str">
        <f t="array" ref="N27">IF(OR($H27="",$H27="no"),"",IF($I27=$I23,ROUND(N23/2,0),IF($I27=$I24,ROUND(N24/2,0),IF($I27=$I25,ROUND(N25/2,0),ROUND(N26/2,0)))))</f>
        <v/>
      </c>
      <c r="O27" s="82" t="str">
        <f t="array" ref="O27">IF(OR($H27="",$H27="no"),"",ROUND(M27+N27,0))</f>
        <v/>
      </c>
      <c r="P27" s="83" t="str">
        <f t="array" ref="P27">IF(OR($H27="",$H27="no"),"",ROUND(J27-M27,0))</f>
        <v/>
      </c>
      <c r="Q27" s="84" t="str">
        <f t="array" ref="Q27">IF(OR($H27="",$H27="no"),"",ROUND(K27-N27,0))</f>
        <v/>
      </c>
      <c r="R27" s="85" t="str">
        <f t="array" ref="R27">IF(OR($H27="",$H27="no"),"",ROUND(P27+Q27,0))</f>
        <v/>
      </c>
      <c r="S27" s="86" t="str">
        <f t="array" ref="S27">IF(OR($H27="",$H27="no"),"",IF($H23="Before-2004",Q27,0))</f>
        <v/>
      </c>
      <c r="T27" s="86" t="str">
        <f t="array" ref="T27">IF(OR($H27="",$H27="no"),"",SUM(R27-S27))</f>
        <v/>
      </c>
      <c r="U27" s="86" t="str">
        <f t="array" ref="U27">IF(OR($H27="",$H27="no"),"",ROUND(S27+T27,0))</f>
        <v/>
      </c>
      <c r="V27" s="86" t="str">
        <f t="array" ref="V27">IF(OR($H27="",$H27="no"),"",ROUND(R27-U27,0))</f>
        <v/>
      </c>
      <c r="W27" s="87"/>
      <c r="X27" s="88"/>
      <c r="Y27" s="181"/>
    </row>
    <row r="28" spans="1:25" s="4" customFormat="1" ht="20.25" customHeight="1">
      <c r="A28" s="5" t="str">
        <f>IF(J28&gt;=1,"y","n")</f>
        <v>n</v>
      </c>
      <c r="B28" s="177"/>
      <c r="C28" s="265">
        <v>5</v>
      </c>
      <c r="D28" s="268"/>
      <c r="E28" s="269"/>
      <c r="F28" s="270"/>
      <c r="G28" s="277"/>
      <c r="H28" s="280"/>
      <c r="I28" s="55" t="str">
        <f t="shared" ref="I28:I91" si="12">IF(A28="n","","Jul-2024")</f>
        <v/>
      </c>
      <c r="J28" s="56">
        <v>0</v>
      </c>
      <c r="K28" s="57">
        <f t="array" ref="K28">ROUND(J28*$K$7,0)</f>
        <v>0</v>
      </c>
      <c r="L28" s="58">
        <f t="array" ref="L28">ROUND(J28+K28,0)</f>
        <v>0</v>
      </c>
      <c r="M28" s="59">
        <f t="array" ref="M28">J28</f>
        <v>0</v>
      </c>
      <c r="N28" s="57">
        <f t="array" ref="N28">ROUND(M28*$N$7,0)</f>
        <v>0</v>
      </c>
      <c r="O28" s="58">
        <f t="array" ref="O28">ROUND(M28+N28,0)</f>
        <v>0</v>
      </c>
      <c r="P28" s="59">
        <f t="array" ref="P28">ROUND(J28-M28,0)</f>
        <v>0</v>
      </c>
      <c r="Q28" s="57">
        <f t="array" ref="Q28">ROUND(K28-N28,0)</f>
        <v>0</v>
      </c>
      <c r="R28" s="58">
        <f t="array" ref="R28">ROUND(P28+Q28,0)</f>
        <v>0</v>
      </c>
      <c r="S28" s="60">
        <f>IF($H28="Before-2004",Q28,0)</f>
        <v>0</v>
      </c>
      <c r="T28" s="60">
        <f t="array" ref="T28">R28-S28</f>
        <v>0</v>
      </c>
      <c r="U28" s="60">
        <f t="array" ref="U28">ROUND(S28+T28,0)</f>
        <v>0</v>
      </c>
      <c r="V28" s="60">
        <f t="array" ref="V28">ROUND(R28-U28,0)</f>
        <v>0</v>
      </c>
      <c r="W28" s="61"/>
      <c r="X28" s="62"/>
      <c r="Y28" s="181"/>
    </row>
    <row r="29" spans="1:25" s="4" customFormat="1" ht="20.25" customHeight="1">
      <c r="A29" s="5" t="str">
        <f t="shared" ref="A29:A32" si="13">IF(J29&gt;=1,"y","n")</f>
        <v>n</v>
      </c>
      <c r="B29" s="177"/>
      <c r="C29" s="266"/>
      <c r="D29" s="271"/>
      <c r="E29" s="272"/>
      <c r="F29" s="273"/>
      <c r="G29" s="278"/>
      <c r="H29" s="281"/>
      <c r="I29" s="63" t="str">
        <f t="shared" ref="I29:I92" si="14">IF(A29="n","","Aug-2024")</f>
        <v/>
      </c>
      <c r="J29" s="64">
        <f>$J28</f>
        <v>0</v>
      </c>
      <c r="K29" s="65">
        <f t="array" ref="K29">ROUND(J29*$K$7,0)</f>
        <v>0</v>
      </c>
      <c r="L29" s="66">
        <f t="array" ref="L29">ROUND(J29+K29,0)</f>
        <v>0</v>
      </c>
      <c r="M29" s="64">
        <f t="array" ref="M29">J29</f>
        <v>0</v>
      </c>
      <c r="N29" s="65">
        <f t="array" ref="N29">ROUND(M29*$N$7,0)</f>
        <v>0</v>
      </c>
      <c r="O29" s="66">
        <f t="array" ref="O29">ROUND(M29+N29,0)</f>
        <v>0</v>
      </c>
      <c r="P29" s="64">
        <f t="array" ref="P29">ROUND(J29-M29,0)</f>
        <v>0</v>
      </c>
      <c r="Q29" s="65">
        <f t="array" ref="Q29">ROUND(K29-N29,0)</f>
        <v>0</v>
      </c>
      <c r="R29" s="66">
        <f t="array" ref="R29">ROUND(P29+Q29,0)</f>
        <v>0</v>
      </c>
      <c r="S29" s="67">
        <f>IF($H28="Before-2004",Q29,0)</f>
        <v>0</v>
      </c>
      <c r="T29" s="67">
        <f t="array" ref="T29">R29-S29</f>
        <v>0</v>
      </c>
      <c r="U29" s="67">
        <f t="array" ref="U29">ROUND(S29+T29,0)</f>
        <v>0</v>
      </c>
      <c r="V29" s="67">
        <f t="array" ref="V29">ROUND(R29-U29,0)</f>
        <v>0</v>
      </c>
      <c r="W29" s="68"/>
      <c r="X29" s="69"/>
      <c r="Y29" s="181"/>
    </row>
    <row r="30" spans="1:25" s="4" customFormat="1" ht="20.25" customHeight="1">
      <c r="A30" s="5" t="str">
        <f t="shared" si="13"/>
        <v>n</v>
      </c>
      <c r="B30" s="177"/>
      <c r="C30" s="266"/>
      <c r="D30" s="271"/>
      <c r="E30" s="272"/>
      <c r="F30" s="273"/>
      <c r="G30" s="278"/>
      <c r="H30" s="281"/>
      <c r="I30" s="70" t="str">
        <f t="shared" ref="I30:I93" si="15">IF(A30="n","","Sep-2024")</f>
        <v/>
      </c>
      <c r="J30" s="64">
        <f>$J28</f>
        <v>0</v>
      </c>
      <c r="K30" s="65">
        <f t="array" ref="K30">ROUND(J30*$K$7,0)</f>
        <v>0</v>
      </c>
      <c r="L30" s="66">
        <f t="array" ref="L30">ROUND(J30+K30,0)</f>
        <v>0</v>
      </c>
      <c r="M30" s="64">
        <f t="array" ref="M30">J30</f>
        <v>0</v>
      </c>
      <c r="N30" s="65">
        <f t="array" ref="N30">ROUND(M30*$N$7,0)</f>
        <v>0</v>
      </c>
      <c r="O30" s="66">
        <f t="array" ref="O30">ROUND(M30+N30,0)</f>
        <v>0</v>
      </c>
      <c r="P30" s="64">
        <f t="array" ref="P30">ROUND(J30-M30,0)</f>
        <v>0</v>
      </c>
      <c r="Q30" s="65">
        <f t="array" ref="Q30">ROUND(K30-N30,0)</f>
        <v>0</v>
      </c>
      <c r="R30" s="66">
        <f t="array" ref="R30">ROUND(P30+Q30,0)</f>
        <v>0</v>
      </c>
      <c r="S30" s="67">
        <f>IF($H28="Before-2004",Q30,0)</f>
        <v>0</v>
      </c>
      <c r="T30" s="67">
        <f t="array" ref="T30">R30-S30</f>
        <v>0</v>
      </c>
      <c r="U30" s="67">
        <f t="array" ref="U30">ROUND(S30+T30,0)</f>
        <v>0</v>
      </c>
      <c r="V30" s="67">
        <f t="array" ref="V30">ROUND(R30-U30,0)</f>
        <v>0</v>
      </c>
      <c r="W30" s="68"/>
      <c r="X30" s="69"/>
      <c r="Y30" s="181"/>
    </row>
    <row r="31" spans="1:25" s="4" customFormat="1" ht="20.25" customHeight="1">
      <c r="A31" s="5" t="str">
        <f t="shared" si="13"/>
        <v>n</v>
      </c>
      <c r="B31" s="177"/>
      <c r="C31" s="266"/>
      <c r="D31" s="271"/>
      <c r="E31" s="272"/>
      <c r="F31" s="273"/>
      <c r="G31" s="279"/>
      <c r="H31" s="282"/>
      <c r="I31" s="63" t="str">
        <f t="shared" ref="I31:I94" si="16">IF(A31="n","","Oct-2024")</f>
        <v/>
      </c>
      <c r="J31" s="71">
        <f>$J28</f>
        <v>0</v>
      </c>
      <c r="K31" s="72">
        <f t="array" ref="K31">ROUND(J31*$K$7,0)</f>
        <v>0</v>
      </c>
      <c r="L31" s="73">
        <f t="array" ref="L31">ROUND(J31+K31,0)</f>
        <v>0</v>
      </c>
      <c r="M31" s="71">
        <f t="array" ref="M31">J31</f>
        <v>0</v>
      </c>
      <c r="N31" s="72">
        <f t="array" ref="N31">ROUND(M31*$N$7,0)</f>
        <v>0</v>
      </c>
      <c r="O31" s="73">
        <f t="array" ref="O31">ROUND(M31+N31,0)</f>
        <v>0</v>
      </c>
      <c r="P31" s="71">
        <f t="array" ref="P31">ROUND(J31-M31,0)</f>
        <v>0</v>
      </c>
      <c r="Q31" s="72">
        <f t="array" ref="Q31">ROUND(K31-N31,0)</f>
        <v>0</v>
      </c>
      <c r="R31" s="73">
        <f t="array" ref="R31">ROUND(P31+Q31,0)</f>
        <v>0</v>
      </c>
      <c r="S31" s="74">
        <f>IF($H28="Before-2004",Q31,0)</f>
        <v>0</v>
      </c>
      <c r="T31" s="74">
        <f t="array" ref="T31">R31-S31</f>
        <v>0</v>
      </c>
      <c r="U31" s="74">
        <f t="array" ref="U31">ROUND(S31+T31,0)</f>
        <v>0</v>
      </c>
      <c r="V31" s="74">
        <f t="array" ref="V31">ROUND(R31-U31,0)</f>
        <v>0</v>
      </c>
      <c r="W31" s="75"/>
      <c r="X31" s="76"/>
      <c r="Y31" s="181"/>
    </row>
    <row r="32" spans="1:25" s="4" customFormat="1" ht="20.25" customHeight="1" thickBot="1">
      <c r="A32" s="5" t="str">
        <f t="shared" si="13"/>
        <v>n</v>
      </c>
      <c r="B32" s="177"/>
      <c r="C32" s="267"/>
      <c r="D32" s="274"/>
      <c r="E32" s="275"/>
      <c r="F32" s="276"/>
      <c r="G32" s="77" t="str">
        <f>IF(AND(A32="n",D28=""),"","Surrender Ar.→")</f>
        <v/>
      </c>
      <c r="H32" s="78" t="s">
        <v>45</v>
      </c>
      <c r="I32" s="79" t="s">
        <v>59</v>
      </c>
      <c r="J32" s="80">
        <f t="array" ref="J32">IF(OR($H32="",$H32="no"),0,IF($I32=$I28,ROUND(J28/2,0),IF($I32=$I29,ROUND(J29/2,0),IF($I32=$I30,ROUND(J30/2,0),ROUND(J31/2,0)))))</f>
        <v>0</v>
      </c>
      <c r="K32" s="81">
        <f t="array" ref="K32">IF(OR($H32="",$H32="no"),"",IF($I32=$I28,ROUND(K28/2,0),IF($I32=$I29,ROUND(K29/2,0),IF($I32=$I30,ROUND(K30/2,0),ROUND(K31/2,0)))))</f>
        <v>0</v>
      </c>
      <c r="L32" s="82">
        <f t="array" ref="L32">IF(OR($H32="",$H32="no"),"",ROUND(J32+K32,0))</f>
        <v>0</v>
      </c>
      <c r="M32" s="80">
        <f t="array" ref="M32">IF(OR($H32="",$H32="no"),"",IF($I32=$I28,ROUND(M28/2,0),IF($I32=$I29,ROUND(M29/2,0),IF($I32=$I30,ROUND(M30/2,0),ROUND(M31/2,0)))))</f>
        <v>0</v>
      </c>
      <c r="N32" s="81">
        <f t="array" ref="N32">IF(OR($H32="",$H32="no"),"",IF($I32=$I28,ROUND(N28/2,0),IF($I32=$I29,ROUND(N29/2,0),IF($I32=$I30,ROUND(N30/2,0),ROUND(N31/2,0)))))</f>
        <v>0</v>
      </c>
      <c r="O32" s="82">
        <f t="array" ref="O32">IF(OR($H32="",$H32="no"),"",ROUND(M32+N32,0))</f>
        <v>0</v>
      </c>
      <c r="P32" s="83">
        <f t="array" ref="P32">IF(OR($H32="",$H32="no"),"",ROUND(J32-M32,0))</f>
        <v>0</v>
      </c>
      <c r="Q32" s="84">
        <f t="array" ref="Q32">IF(OR($H32="",$H32="no"),"",ROUND(K32-N32,0))</f>
        <v>0</v>
      </c>
      <c r="R32" s="85">
        <f t="array" ref="R32">IF(OR($H32="",$H32="no"),"",ROUND(P32+Q32,0))</f>
        <v>0</v>
      </c>
      <c r="S32" s="86">
        <f t="array" ref="S32">IF(OR($H32="",$H32="no"),"",IF($H28="Before-2004",Q32,0))</f>
        <v>0</v>
      </c>
      <c r="T32" s="86">
        <f t="array" ref="T32">IF(OR($H32="",$H32="no"),"",SUM(R32-S32))</f>
        <v>0</v>
      </c>
      <c r="U32" s="86">
        <f t="array" ref="U32">IF(OR($H32="",$H32="no"),"",ROUND(S32+T32,0))</f>
        <v>0</v>
      </c>
      <c r="V32" s="86">
        <f t="array" ref="V32">IF(OR($H32="",$H32="no"),"",ROUND(R32-U32,0))</f>
        <v>0</v>
      </c>
      <c r="W32" s="87"/>
      <c r="X32" s="88"/>
      <c r="Y32" s="181"/>
    </row>
    <row r="33" spans="1:25" s="4" customFormat="1" ht="20.25" customHeight="1">
      <c r="A33" s="5" t="str">
        <f>IF(J33&gt;=1,"y","n")</f>
        <v>n</v>
      </c>
      <c r="B33" s="177"/>
      <c r="C33" s="265">
        <v>6</v>
      </c>
      <c r="D33" s="268"/>
      <c r="E33" s="269"/>
      <c r="F33" s="270"/>
      <c r="G33" s="277"/>
      <c r="H33" s="280"/>
      <c r="I33" s="55" t="str">
        <f t="shared" ref="I33:I96" si="17">IF(A33="n","","Jul-2024")</f>
        <v/>
      </c>
      <c r="J33" s="56">
        <v>0</v>
      </c>
      <c r="K33" s="57">
        <f t="array" ref="K33">ROUND(J33*$K$7,0)</f>
        <v>0</v>
      </c>
      <c r="L33" s="58">
        <f t="array" ref="L33">ROUND(J33+K33,0)</f>
        <v>0</v>
      </c>
      <c r="M33" s="59">
        <f t="array" ref="M33">J33</f>
        <v>0</v>
      </c>
      <c r="N33" s="57">
        <f t="array" ref="N33">ROUND(M33*$N$7,0)</f>
        <v>0</v>
      </c>
      <c r="O33" s="58">
        <f t="array" ref="O33">ROUND(M33+N33,0)</f>
        <v>0</v>
      </c>
      <c r="P33" s="59">
        <f t="array" ref="P33">ROUND(J33-M33,0)</f>
        <v>0</v>
      </c>
      <c r="Q33" s="57">
        <f t="array" ref="Q33">ROUND(K33-N33,0)</f>
        <v>0</v>
      </c>
      <c r="R33" s="58">
        <f t="array" ref="R33">ROUND(P33+Q33,0)</f>
        <v>0</v>
      </c>
      <c r="S33" s="60">
        <f>IF($H33="Before-2004",Q33,0)</f>
        <v>0</v>
      </c>
      <c r="T33" s="60">
        <f t="array" ref="T33">R33-S33</f>
        <v>0</v>
      </c>
      <c r="U33" s="60">
        <f t="array" ref="U33">ROUND(S33+T33,0)</f>
        <v>0</v>
      </c>
      <c r="V33" s="60">
        <f t="array" ref="V33">ROUND(R33-U33,0)</f>
        <v>0</v>
      </c>
      <c r="W33" s="61"/>
      <c r="X33" s="62"/>
      <c r="Y33" s="181"/>
    </row>
    <row r="34" spans="1:25" s="4" customFormat="1" ht="20.25" customHeight="1">
      <c r="A34" s="5" t="str">
        <f t="shared" ref="A34:A37" si="18">IF(J34&gt;=1,"y","n")</f>
        <v>n</v>
      </c>
      <c r="B34" s="177"/>
      <c r="C34" s="266"/>
      <c r="D34" s="271"/>
      <c r="E34" s="272"/>
      <c r="F34" s="273"/>
      <c r="G34" s="278"/>
      <c r="H34" s="281"/>
      <c r="I34" s="63" t="str">
        <f t="shared" ref="I34:I97" si="19">IF(A34="n","","Aug-2024")</f>
        <v/>
      </c>
      <c r="J34" s="64">
        <f>$J33</f>
        <v>0</v>
      </c>
      <c r="K34" s="65">
        <f t="array" ref="K34">ROUND(J34*$K$7,0)</f>
        <v>0</v>
      </c>
      <c r="L34" s="66">
        <f t="array" ref="L34">ROUND(J34+K34,0)</f>
        <v>0</v>
      </c>
      <c r="M34" s="64">
        <f t="array" ref="M34">J34</f>
        <v>0</v>
      </c>
      <c r="N34" s="65">
        <f t="array" ref="N34">ROUND(M34*$N$7,0)</f>
        <v>0</v>
      </c>
      <c r="O34" s="66">
        <f t="array" ref="O34">ROUND(M34+N34,0)</f>
        <v>0</v>
      </c>
      <c r="P34" s="64">
        <f t="array" ref="P34">ROUND(J34-M34,0)</f>
        <v>0</v>
      </c>
      <c r="Q34" s="65">
        <f t="array" ref="Q34">ROUND(K34-N34,0)</f>
        <v>0</v>
      </c>
      <c r="R34" s="66">
        <f t="array" ref="R34">ROUND(P34+Q34,0)</f>
        <v>0</v>
      </c>
      <c r="S34" s="67">
        <f>IF($H33="Before-2004",Q34,0)</f>
        <v>0</v>
      </c>
      <c r="T34" s="67">
        <f t="array" ref="T34">R34-S34</f>
        <v>0</v>
      </c>
      <c r="U34" s="67">
        <f t="array" ref="U34">ROUND(S34+T34,0)</f>
        <v>0</v>
      </c>
      <c r="V34" s="67">
        <f t="array" ref="V34">ROUND(R34-U34,0)</f>
        <v>0</v>
      </c>
      <c r="W34" s="68"/>
      <c r="X34" s="69"/>
      <c r="Y34" s="181"/>
    </row>
    <row r="35" spans="1:25" s="4" customFormat="1" ht="20.25" customHeight="1">
      <c r="A35" s="5" t="str">
        <f t="shared" si="18"/>
        <v>n</v>
      </c>
      <c r="B35" s="177"/>
      <c r="C35" s="266"/>
      <c r="D35" s="271"/>
      <c r="E35" s="272"/>
      <c r="F35" s="273"/>
      <c r="G35" s="278"/>
      <c r="H35" s="281"/>
      <c r="I35" s="70" t="str">
        <f t="shared" ref="I35:I98" si="20">IF(A35="n","","Sep-2024")</f>
        <v/>
      </c>
      <c r="J35" s="64">
        <f>$J33</f>
        <v>0</v>
      </c>
      <c r="K35" s="65">
        <f t="array" ref="K35">ROUND(J35*$K$7,0)</f>
        <v>0</v>
      </c>
      <c r="L35" s="66">
        <f t="array" ref="L35">ROUND(J35+K35,0)</f>
        <v>0</v>
      </c>
      <c r="M35" s="64">
        <f t="array" ref="M35">J35</f>
        <v>0</v>
      </c>
      <c r="N35" s="65">
        <f t="array" ref="N35">ROUND(M35*$N$7,0)</f>
        <v>0</v>
      </c>
      <c r="O35" s="66">
        <f t="array" ref="O35">ROUND(M35+N35,0)</f>
        <v>0</v>
      </c>
      <c r="P35" s="64">
        <f t="array" ref="P35">ROUND(J35-M35,0)</f>
        <v>0</v>
      </c>
      <c r="Q35" s="65">
        <f t="array" ref="Q35">ROUND(K35-N35,0)</f>
        <v>0</v>
      </c>
      <c r="R35" s="66">
        <f t="array" ref="R35">ROUND(P35+Q35,0)</f>
        <v>0</v>
      </c>
      <c r="S35" s="67">
        <f>IF($H33="Before-2004",Q35,0)</f>
        <v>0</v>
      </c>
      <c r="T35" s="67">
        <f t="array" ref="T35">R35-S35</f>
        <v>0</v>
      </c>
      <c r="U35" s="67">
        <f t="array" ref="U35">ROUND(S35+T35,0)</f>
        <v>0</v>
      </c>
      <c r="V35" s="67">
        <f t="array" ref="V35">ROUND(R35-U35,0)</f>
        <v>0</v>
      </c>
      <c r="W35" s="68"/>
      <c r="X35" s="69"/>
      <c r="Y35" s="181"/>
    </row>
    <row r="36" spans="1:25" s="4" customFormat="1" ht="20.25" customHeight="1">
      <c r="A36" s="5" t="str">
        <f t="shared" si="18"/>
        <v>n</v>
      </c>
      <c r="B36" s="177"/>
      <c r="C36" s="266"/>
      <c r="D36" s="271"/>
      <c r="E36" s="272"/>
      <c r="F36" s="273"/>
      <c r="G36" s="279"/>
      <c r="H36" s="282"/>
      <c r="I36" s="63" t="str">
        <f t="shared" ref="I36:I99" si="21">IF(A36="n","","Oct-2024")</f>
        <v/>
      </c>
      <c r="J36" s="71">
        <f>$J33</f>
        <v>0</v>
      </c>
      <c r="K36" s="72">
        <f t="array" ref="K36">ROUND(J36*$K$7,0)</f>
        <v>0</v>
      </c>
      <c r="L36" s="73">
        <f t="array" ref="L36">ROUND(J36+K36,0)</f>
        <v>0</v>
      </c>
      <c r="M36" s="71">
        <f t="array" ref="M36">J36</f>
        <v>0</v>
      </c>
      <c r="N36" s="72">
        <f t="array" ref="N36">ROUND(M36*$N$7,0)</f>
        <v>0</v>
      </c>
      <c r="O36" s="73">
        <f t="array" ref="O36">ROUND(M36+N36,0)</f>
        <v>0</v>
      </c>
      <c r="P36" s="71">
        <f t="array" ref="P36">ROUND(J36-M36,0)</f>
        <v>0</v>
      </c>
      <c r="Q36" s="72">
        <f t="array" ref="Q36">ROUND(K36-N36,0)</f>
        <v>0</v>
      </c>
      <c r="R36" s="73">
        <f t="array" ref="R36">ROUND(P36+Q36,0)</f>
        <v>0</v>
      </c>
      <c r="S36" s="74">
        <f>IF($H33="Before-2004",Q36,0)</f>
        <v>0</v>
      </c>
      <c r="T36" s="74">
        <f t="array" ref="T36">R36-S36</f>
        <v>0</v>
      </c>
      <c r="U36" s="74">
        <f t="array" ref="U36">ROUND(S36+T36,0)</f>
        <v>0</v>
      </c>
      <c r="V36" s="74">
        <f t="array" ref="V36">ROUND(R36-U36,0)</f>
        <v>0</v>
      </c>
      <c r="W36" s="75"/>
      <c r="X36" s="76"/>
      <c r="Y36" s="181"/>
    </row>
    <row r="37" spans="1:25" s="4" customFormat="1" ht="20.25" customHeight="1" thickBot="1">
      <c r="A37" s="5" t="str">
        <f t="shared" si="18"/>
        <v>n</v>
      </c>
      <c r="B37" s="177"/>
      <c r="C37" s="267"/>
      <c r="D37" s="274"/>
      <c r="E37" s="275"/>
      <c r="F37" s="276"/>
      <c r="G37" s="77" t="str">
        <f>IF(AND(A37="n",D33=""),"","Surrender Ar.→")</f>
        <v/>
      </c>
      <c r="H37" s="78" t="s">
        <v>46</v>
      </c>
      <c r="I37" s="79" t="s">
        <v>59</v>
      </c>
      <c r="J37" s="80">
        <f t="array" ref="J37">IF(OR($H37="",$H37="no"),0,IF($I37=$I33,ROUND(J33/2,0),IF($I37=$I34,ROUND(J34/2,0),IF($I37=$I35,ROUND(J35/2,0),ROUND(J36/2,0)))))</f>
        <v>0</v>
      </c>
      <c r="K37" s="81" t="str">
        <f t="array" ref="K37">IF(OR($H37="",$H37="no"),"",IF($I37=$I33,ROUND(K33/2,0),IF($I37=$I34,ROUND(K34/2,0),IF($I37=$I35,ROUND(K35/2,0),ROUND(K36/2,0)))))</f>
        <v/>
      </c>
      <c r="L37" s="82" t="str">
        <f t="array" ref="L37">IF(OR($H37="",$H37="no"),"",ROUND(J37+K37,0))</f>
        <v/>
      </c>
      <c r="M37" s="80" t="str">
        <f t="array" ref="M37">IF(OR($H37="",$H37="no"),"",IF($I37=$I33,ROUND(M33/2,0),IF($I37=$I34,ROUND(M34/2,0),IF($I37=$I35,ROUND(M35/2,0),ROUND(M36/2,0)))))</f>
        <v/>
      </c>
      <c r="N37" s="81" t="str">
        <f t="array" ref="N37">IF(OR($H37="",$H37="no"),"",IF($I37=$I33,ROUND(N33/2,0),IF($I37=$I34,ROUND(N34/2,0),IF($I37=$I35,ROUND(N35/2,0),ROUND(N36/2,0)))))</f>
        <v/>
      </c>
      <c r="O37" s="82" t="str">
        <f t="array" ref="O37">IF(OR($H37="",$H37="no"),"",ROUND(M37+N37,0))</f>
        <v/>
      </c>
      <c r="P37" s="83" t="str">
        <f t="array" ref="P37">IF(OR($H37="",$H37="no"),"",ROUND(J37-M37,0))</f>
        <v/>
      </c>
      <c r="Q37" s="84" t="str">
        <f t="array" ref="Q37">IF(OR($H37="",$H37="no"),"",ROUND(K37-N37,0))</f>
        <v/>
      </c>
      <c r="R37" s="85" t="str">
        <f t="array" ref="R37">IF(OR($H37="",$H37="no"),"",ROUND(P37+Q37,0))</f>
        <v/>
      </c>
      <c r="S37" s="86" t="str">
        <f t="array" ref="S37">IF(OR($H37="",$H37="no"),"",IF($H33="Before-2004",Q37,0))</f>
        <v/>
      </c>
      <c r="T37" s="86" t="str">
        <f t="array" ref="T37">IF(OR($H37="",$H37="no"),"",SUM(R37-S37))</f>
        <v/>
      </c>
      <c r="U37" s="86" t="str">
        <f t="array" ref="U37">IF(OR($H37="",$H37="no"),"",ROUND(S37+T37,0))</f>
        <v/>
      </c>
      <c r="V37" s="86" t="str">
        <f t="array" ref="V37">IF(OR($H37="",$H37="no"),"",ROUND(R37-U37,0))</f>
        <v/>
      </c>
      <c r="W37" s="87"/>
      <c r="X37" s="88"/>
      <c r="Y37" s="181"/>
    </row>
    <row r="38" spans="1:25" s="4" customFormat="1" ht="20.25" customHeight="1">
      <c r="A38" s="5" t="str">
        <f>IF(J38&gt;=1,"y","n")</f>
        <v>n</v>
      </c>
      <c r="B38" s="177"/>
      <c r="C38" s="265">
        <v>7</v>
      </c>
      <c r="D38" s="268"/>
      <c r="E38" s="269"/>
      <c r="F38" s="270"/>
      <c r="G38" s="277"/>
      <c r="H38" s="280"/>
      <c r="I38" s="55" t="str">
        <f t="shared" ref="I38:I101" si="22">IF(A38="n","","Jul-2024")</f>
        <v/>
      </c>
      <c r="J38" s="56">
        <v>0</v>
      </c>
      <c r="K38" s="57">
        <f t="array" ref="K38">ROUND(J38*$K$7,0)</f>
        <v>0</v>
      </c>
      <c r="L38" s="58">
        <f t="array" ref="L38">ROUND(J38+K38,0)</f>
        <v>0</v>
      </c>
      <c r="M38" s="59">
        <f t="array" ref="M38">J38</f>
        <v>0</v>
      </c>
      <c r="N38" s="57">
        <f t="array" ref="N38">ROUND(M38*$N$7,0)</f>
        <v>0</v>
      </c>
      <c r="O38" s="58">
        <f t="array" ref="O38">ROUND(M38+N38,0)</f>
        <v>0</v>
      </c>
      <c r="P38" s="59">
        <f t="array" ref="P38">ROUND(J38-M38,0)</f>
        <v>0</v>
      </c>
      <c r="Q38" s="57">
        <f t="array" ref="Q38">ROUND(K38-N38,0)</f>
        <v>0</v>
      </c>
      <c r="R38" s="58">
        <f t="array" ref="R38">ROUND(P38+Q38,0)</f>
        <v>0</v>
      </c>
      <c r="S38" s="60">
        <f>IF($H38="Before-2004",Q38,0)</f>
        <v>0</v>
      </c>
      <c r="T38" s="60">
        <f t="array" ref="T38">R38-S38</f>
        <v>0</v>
      </c>
      <c r="U38" s="60">
        <f t="array" ref="U38">ROUND(S38+T38,0)</f>
        <v>0</v>
      </c>
      <c r="V38" s="60">
        <f t="array" ref="V38">ROUND(R38-U38,0)</f>
        <v>0</v>
      </c>
      <c r="W38" s="61"/>
      <c r="X38" s="62"/>
      <c r="Y38" s="181"/>
    </row>
    <row r="39" spans="1:25" s="4" customFormat="1" ht="20.25" customHeight="1">
      <c r="A39" s="5" t="str">
        <f t="shared" ref="A39:A42" si="23">IF(J39&gt;=1,"y","n")</f>
        <v>n</v>
      </c>
      <c r="B39" s="177"/>
      <c r="C39" s="266"/>
      <c r="D39" s="271"/>
      <c r="E39" s="272"/>
      <c r="F39" s="273"/>
      <c r="G39" s="278"/>
      <c r="H39" s="281"/>
      <c r="I39" s="63" t="str">
        <f t="shared" ref="I39:I102" si="24">IF(A39="n","","Aug-2024")</f>
        <v/>
      </c>
      <c r="J39" s="64">
        <f>$J38</f>
        <v>0</v>
      </c>
      <c r="K39" s="65">
        <f t="array" ref="K39">ROUND(J39*$K$7,0)</f>
        <v>0</v>
      </c>
      <c r="L39" s="66">
        <f t="array" ref="L39">ROUND(J39+K39,0)</f>
        <v>0</v>
      </c>
      <c r="M39" s="64">
        <f t="array" ref="M39">J39</f>
        <v>0</v>
      </c>
      <c r="N39" s="65">
        <f t="array" ref="N39">ROUND(M39*$N$7,0)</f>
        <v>0</v>
      </c>
      <c r="O39" s="66">
        <f t="array" ref="O39">ROUND(M39+N39,0)</f>
        <v>0</v>
      </c>
      <c r="P39" s="64">
        <f t="array" ref="P39">ROUND(J39-M39,0)</f>
        <v>0</v>
      </c>
      <c r="Q39" s="65">
        <f t="array" ref="Q39">ROUND(K39-N39,0)</f>
        <v>0</v>
      </c>
      <c r="R39" s="66">
        <f t="array" ref="R39">ROUND(P39+Q39,0)</f>
        <v>0</v>
      </c>
      <c r="S39" s="67">
        <f>IF($H38="Before-2004",Q39,0)</f>
        <v>0</v>
      </c>
      <c r="T39" s="67">
        <f t="array" ref="T39">R39-S39</f>
        <v>0</v>
      </c>
      <c r="U39" s="67">
        <f t="array" ref="U39">ROUND(S39+T39,0)</f>
        <v>0</v>
      </c>
      <c r="V39" s="67">
        <f t="array" ref="V39">ROUND(R39-U39,0)</f>
        <v>0</v>
      </c>
      <c r="W39" s="68"/>
      <c r="X39" s="69"/>
      <c r="Y39" s="181"/>
    </row>
    <row r="40" spans="1:25" s="4" customFormat="1" ht="20.25" customHeight="1">
      <c r="A40" s="5" t="str">
        <f t="shared" si="23"/>
        <v>n</v>
      </c>
      <c r="B40" s="177"/>
      <c r="C40" s="266"/>
      <c r="D40" s="271"/>
      <c r="E40" s="272"/>
      <c r="F40" s="273"/>
      <c r="G40" s="278"/>
      <c r="H40" s="281"/>
      <c r="I40" s="70" t="str">
        <f t="shared" ref="I40:I103" si="25">IF(A40="n","","Sep-2024")</f>
        <v/>
      </c>
      <c r="J40" s="64">
        <f>$J38</f>
        <v>0</v>
      </c>
      <c r="K40" s="65">
        <f t="array" ref="K40">ROUND(J40*$K$7,0)</f>
        <v>0</v>
      </c>
      <c r="L40" s="66">
        <f t="array" ref="L40">ROUND(J40+K40,0)</f>
        <v>0</v>
      </c>
      <c r="M40" s="64">
        <f t="array" ref="M40">J40</f>
        <v>0</v>
      </c>
      <c r="N40" s="65">
        <f t="array" ref="N40">ROUND(M40*$N$7,0)</f>
        <v>0</v>
      </c>
      <c r="O40" s="66">
        <f t="array" ref="O40">ROUND(M40+N40,0)</f>
        <v>0</v>
      </c>
      <c r="P40" s="64">
        <f t="array" ref="P40">ROUND(J40-M40,0)</f>
        <v>0</v>
      </c>
      <c r="Q40" s="65">
        <f t="array" ref="Q40">ROUND(K40-N40,0)</f>
        <v>0</v>
      </c>
      <c r="R40" s="66">
        <f t="array" ref="R40">ROUND(P40+Q40,0)</f>
        <v>0</v>
      </c>
      <c r="S40" s="67">
        <f>IF($H38="Before-2004",Q40,0)</f>
        <v>0</v>
      </c>
      <c r="T40" s="67">
        <f t="array" ref="T40">R40-S40</f>
        <v>0</v>
      </c>
      <c r="U40" s="67">
        <f t="array" ref="U40">ROUND(S40+T40,0)</f>
        <v>0</v>
      </c>
      <c r="V40" s="67">
        <f t="array" ref="V40">ROUND(R40-U40,0)</f>
        <v>0</v>
      </c>
      <c r="W40" s="68"/>
      <c r="X40" s="69"/>
      <c r="Y40" s="181"/>
    </row>
    <row r="41" spans="1:25" s="4" customFormat="1" ht="20.25" customHeight="1">
      <c r="A41" s="5" t="str">
        <f t="shared" si="23"/>
        <v>n</v>
      </c>
      <c r="B41" s="177"/>
      <c r="C41" s="266"/>
      <c r="D41" s="271"/>
      <c r="E41" s="272"/>
      <c r="F41" s="273"/>
      <c r="G41" s="279"/>
      <c r="H41" s="282"/>
      <c r="I41" s="63" t="str">
        <f t="shared" ref="I41:I104" si="26">IF(A41="n","","Oct-2024")</f>
        <v/>
      </c>
      <c r="J41" s="71">
        <f>$J38</f>
        <v>0</v>
      </c>
      <c r="K41" s="72">
        <f t="array" ref="K41">ROUND(J41*$K$7,0)</f>
        <v>0</v>
      </c>
      <c r="L41" s="73">
        <f t="array" ref="L41">ROUND(J41+K41,0)</f>
        <v>0</v>
      </c>
      <c r="M41" s="71">
        <f t="array" ref="M41">J41</f>
        <v>0</v>
      </c>
      <c r="N41" s="72">
        <f t="array" ref="N41">ROUND(M41*$N$7,0)</f>
        <v>0</v>
      </c>
      <c r="O41" s="73">
        <f t="array" ref="O41">ROUND(M41+N41,0)</f>
        <v>0</v>
      </c>
      <c r="P41" s="71">
        <f t="array" ref="P41">ROUND(J41-M41,0)</f>
        <v>0</v>
      </c>
      <c r="Q41" s="72">
        <f t="array" ref="Q41">ROUND(K41-N41,0)</f>
        <v>0</v>
      </c>
      <c r="R41" s="73">
        <f t="array" ref="R41">ROUND(P41+Q41,0)</f>
        <v>0</v>
      </c>
      <c r="S41" s="74">
        <f>IF($H38="Before-2004",Q41,0)</f>
        <v>0</v>
      </c>
      <c r="T41" s="74">
        <f t="array" ref="T41">R41-S41</f>
        <v>0</v>
      </c>
      <c r="U41" s="74">
        <f t="array" ref="U41">ROUND(S41+T41,0)</f>
        <v>0</v>
      </c>
      <c r="V41" s="74">
        <f t="array" ref="V41">ROUND(R41-U41,0)</f>
        <v>0</v>
      </c>
      <c r="W41" s="75"/>
      <c r="X41" s="76"/>
      <c r="Y41" s="181"/>
    </row>
    <row r="42" spans="1:25" s="4" customFormat="1" ht="20.25" customHeight="1" thickBot="1">
      <c r="A42" s="5" t="str">
        <f t="shared" si="23"/>
        <v>n</v>
      </c>
      <c r="B42" s="177"/>
      <c r="C42" s="267"/>
      <c r="D42" s="274"/>
      <c r="E42" s="275"/>
      <c r="F42" s="276"/>
      <c r="G42" s="77" t="str">
        <f>IF(AND(A42="n",D38=""),"","Surrender Ar.→")</f>
        <v/>
      </c>
      <c r="H42" s="78" t="s">
        <v>45</v>
      </c>
      <c r="I42" s="79" t="s">
        <v>59</v>
      </c>
      <c r="J42" s="80">
        <f t="array" ref="J42">IF(OR($H42="",$H42="no"),0,IF($I42=$I38,ROUND(J38/2,0),IF($I42=$I39,ROUND(J39/2,0),IF($I42=$I40,ROUND(J40/2,0),ROUND(J41/2,0)))))</f>
        <v>0</v>
      </c>
      <c r="K42" s="81">
        <f t="array" ref="K42">IF(OR($H42="",$H42="no"),"",IF($I42=$I38,ROUND(K38/2,0),IF($I42=$I39,ROUND(K39/2,0),IF($I42=$I40,ROUND(K40/2,0),ROUND(K41/2,0)))))</f>
        <v>0</v>
      </c>
      <c r="L42" s="82">
        <f t="array" ref="L42">IF(OR($H42="",$H42="no"),"",ROUND(J42+K42,0))</f>
        <v>0</v>
      </c>
      <c r="M42" s="80">
        <f t="array" ref="M42">IF(OR($H42="",$H42="no"),"",IF($I42=$I38,ROUND(M38/2,0),IF($I42=$I39,ROUND(M39/2,0),IF($I42=$I40,ROUND(M40/2,0),ROUND(M41/2,0)))))</f>
        <v>0</v>
      </c>
      <c r="N42" s="81">
        <f t="array" ref="N42">IF(OR($H42="",$H42="no"),"",IF($I42=$I38,ROUND(N38/2,0),IF($I42=$I39,ROUND(N39/2,0),IF($I42=$I40,ROUND(N40/2,0),ROUND(N41/2,0)))))</f>
        <v>0</v>
      </c>
      <c r="O42" s="82">
        <f t="array" ref="O42">IF(OR($H42="",$H42="no"),"",ROUND(M42+N42,0))</f>
        <v>0</v>
      </c>
      <c r="P42" s="83">
        <f t="array" ref="P42">IF(OR($H42="",$H42="no"),"",ROUND(J42-M42,0))</f>
        <v>0</v>
      </c>
      <c r="Q42" s="84">
        <f t="array" ref="Q42">IF(OR($H42="",$H42="no"),"",ROUND(K42-N42,0))</f>
        <v>0</v>
      </c>
      <c r="R42" s="85">
        <f t="array" ref="R42">IF(OR($H42="",$H42="no"),"",ROUND(P42+Q42,0))</f>
        <v>0</v>
      </c>
      <c r="S42" s="86">
        <f t="array" ref="S42">IF(OR($H42="",$H42="no"),"",IF($H38="Before-2004",Q42,0))</f>
        <v>0</v>
      </c>
      <c r="T42" s="86">
        <f t="array" ref="T42">IF(OR($H42="",$H42="no"),"",SUM(R42-S42))</f>
        <v>0</v>
      </c>
      <c r="U42" s="86">
        <f t="array" ref="U42">IF(OR($H42="",$H42="no"),"",ROUND(S42+T42,0))</f>
        <v>0</v>
      </c>
      <c r="V42" s="86">
        <f t="array" ref="V42">IF(OR($H42="",$H42="no"),"",ROUND(R42-U42,0))</f>
        <v>0</v>
      </c>
      <c r="W42" s="87"/>
      <c r="X42" s="88"/>
      <c r="Y42" s="181"/>
    </row>
    <row r="43" spans="1:25" s="4" customFormat="1" ht="20.25" customHeight="1">
      <c r="A43" s="5" t="str">
        <f>IF(J43&gt;=1,"y","n")</f>
        <v>n</v>
      </c>
      <c r="B43" s="177"/>
      <c r="C43" s="265">
        <v>8</v>
      </c>
      <c r="D43" s="268"/>
      <c r="E43" s="269"/>
      <c r="F43" s="270"/>
      <c r="G43" s="277"/>
      <c r="H43" s="280"/>
      <c r="I43" s="55" t="str">
        <f t="shared" ref="I43:I106" si="27">IF(A43="n","","Jul-2024")</f>
        <v/>
      </c>
      <c r="J43" s="56">
        <v>0</v>
      </c>
      <c r="K43" s="57">
        <f t="array" ref="K43">ROUND(J43*$K$7,0)</f>
        <v>0</v>
      </c>
      <c r="L43" s="58">
        <f t="array" ref="L43">ROUND(J43+K43,0)</f>
        <v>0</v>
      </c>
      <c r="M43" s="59">
        <f t="array" ref="M43">J43</f>
        <v>0</v>
      </c>
      <c r="N43" s="57">
        <f t="array" ref="N43">ROUND(M43*$N$7,0)</f>
        <v>0</v>
      </c>
      <c r="O43" s="58">
        <f t="array" ref="O43">ROUND(M43+N43,0)</f>
        <v>0</v>
      </c>
      <c r="P43" s="59">
        <f t="array" ref="P43">ROUND(J43-M43,0)</f>
        <v>0</v>
      </c>
      <c r="Q43" s="57">
        <f t="array" ref="Q43">ROUND(K43-N43,0)</f>
        <v>0</v>
      </c>
      <c r="R43" s="58">
        <f t="array" ref="R43">ROUND(P43+Q43,0)</f>
        <v>0</v>
      </c>
      <c r="S43" s="60">
        <f>IF($H43="Before-2004",Q43,0)</f>
        <v>0</v>
      </c>
      <c r="T43" s="60">
        <f t="array" ref="T43">R43-S43</f>
        <v>0</v>
      </c>
      <c r="U43" s="60">
        <f t="array" ref="U43">ROUND(S43+T43,0)</f>
        <v>0</v>
      </c>
      <c r="V43" s="60">
        <f t="array" ref="V43">ROUND(R43-U43,0)</f>
        <v>0</v>
      </c>
      <c r="W43" s="61"/>
      <c r="X43" s="62"/>
      <c r="Y43" s="181"/>
    </row>
    <row r="44" spans="1:25" s="4" customFormat="1" ht="20.25" customHeight="1">
      <c r="A44" s="5" t="str">
        <f t="shared" ref="A44:A47" si="28">IF(J44&gt;=1,"y","n")</f>
        <v>n</v>
      </c>
      <c r="B44" s="177"/>
      <c r="C44" s="266"/>
      <c r="D44" s="271"/>
      <c r="E44" s="272"/>
      <c r="F44" s="273"/>
      <c r="G44" s="278"/>
      <c r="H44" s="281"/>
      <c r="I44" s="63" t="str">
        <f t="shared" ref="I44:I107" si="29">IF(A44="n","","Aug-2024")</f>
        <v/>
      </c>
      <c r="J44" s="64">
        <f>$J43</f>
        <v>0</v>
      </c>
      <c r="K44" s="65">
        <f t="array" ref="K44">ROUND(J44*$K$7,0)</f>
        <v>0</v>
      </c>
      <c r="L44" s="66">
        <f t="array" ref="L44">ROUND(J44+K44,0)</f>
        <v>0</v>
      </c>
      <c r="M44" s="64">
        <f t="array" ref="M44">J44</f>
        <v>0</v>
      </c>
      <c r="N44" s="65">
        <f t="array" ref="N44">ROUND(M44*$N$7,0)</f>
        <v>0</v>
      </c>
      <c r="O44" s="66">
        <f t="array" ref="O44">ROUND(M44+N44,0)</f>
        <v>0</v>
      </c>
      <c r="P44" s="64">
        <f t="array" ref="P44">ROUND(J44-M44,0)</f>
        <v>0</v>
      </c>
      <c r="Q44" s="65">
        <f t="array" ref="Q44">ROUND(K44-N44,0)</f>
        <v>0</v>
      </c>
      <c r="R44" s="66">
        <f t="array" ref="R44">ROUND(P44+Q44,0)</f>
        <v>0</v>
      </c>
      <c r="S44" s="67">
        <f>IF($H43="Before-2004",Q44,0)</f>
        <v>0</v>
      </c>
      <c r="T44" s="67">
        <f t="array" ref="T44">R44-S44</f>
        <v>0</v>
      </c>
      <c r="U44" s="67">
        <f t="array" ref="U44">ROUND(S44+T44,0)</f>
        <v>0</v>
      </c>
      <c r="V44" s="67">
        <f t="array" ref="V44">ROUND(R44-U44,0)</f>
        <v>0</v>
      </c>
      <c r="W44" s="68"/>
      <c r="X44" s="69"/>
      <c r="Y44" s="181"/>
    </row>
    <row r="45" spans="1:25" s="4" customFormat="1" ht="20.25" customHeight="1">
      <c r="A45" s="5" t="str">
        <f t="shared" si="28"/>
        <v>n</v>
      </c>
      <c r="B45" s="177"/>
      <c r="C45" s="266"/>
      <c r="D45" s="271"/>
      <c r="E45" s="272"/>
      <c r="F45" s="273"/>
      <c r="G45" s="278"/>
      <c r="H45" s="281"/>
      <c r="I45" s="70" t="str">
        <f t="shared" ref="I45:I108" si="30">IF(A45="n","","Sep-2024")</f>
        <v/>
      </c>
      <c r="J45" s="64">
        <f>$J43</f>
        <v>0</v>
      </c>
      <c r="K45" s="65">
        <f t="array" ref="K45">ROUND(J45*$K$7,0)</f>
        <v>0</v>
      </c>
      <c r="L45" s="66">
        <f t="array" ref="L45">ROUND(J45+K45,0)</f>
        <v>0</v>
      </c>
      <c r="M45" s="64">
        <f t="array" ref="M45">J45</f>
        <v>0</v>
      </c>
      <c r="N45" s="65">
        <f t="array" ref="N45">ROUND(M45*$N$7,0)</f>
        <v>0</v>
      </c>
      <c r="O45" s="66">
        <f t="array" ref="O45">ROUND(M45+N45,0)</f>
        <v>0</v>
      </c>
      <c r="P45" s="64">
        <f t="array" ref="P45">ROUND(J45-M45,0)</f>
        <v>0</v>
      </c>
      <c r="Q45" s="65">
        <f t="array" ref="Q45">ROUND(K45-N45,0)</f>
        <v>0</v>
      </c>
      <c r="R45" s="66">
        <f t="array" ref="R45">ROUND(P45+Q45,0)</f>
        <v>0</v>
      </c>
      <c r="S45" s="67">
        <f>IF($H43="Before-2004",Q45,0)</f>
        <v>0</v>
      </c>
      <c r="T45" s="67">
        <f t="array" ref="T45">R45-S45</f>
        <v>0</v>
      </c>
      <c r="U45" s="67">
        <f t="array" ref="U45">ROUND(S45+T45,0)</f>
        <v>0</v>
      </c>
      <c r="V45" s="67">
        <f t="array" ref="V45">ROUND(R45-U45,0)</f>
        <v>0</v>
      </c>
      <c r="W45" s="68"/>
      <c r="X45" s="69"/>
      <c r="Y45" s="181"/>
    </row>
    <row r="46" spans="1:25" s="4" customFormat="1" ht="20.25" customHeight="1">
      <c r="A46" s="5" t="str">
        <f t="shared" si="28"/>
        <v>n</v>
      </c>
      <c r="B46" s="177"/>
      <c r="C46" s="266"/>
      <c r="D46" s="271"/>
      <c r="E46" s="272"/>
      <c r="F46" s="273"/>
      <c r="G46" s="279"/>
      <c r="H46" s="282"/>
      <c r="I46" s="63" t="str">
        <f t="shared" ref="I46:I109" si="31">IF(A46="n","","Oct-2024")</f>
        <v/>
      </c>
      <c r="J46" s="71">
        <f>$J43</f>
        <v>0</v>
      </c>
      <c r="K46" s="72">
        <f t="array" ref="K46">ROUND(J46*$K$7,0)</f>
        <v>0</v>
      </c>
      <c r="L46" s="73">
        <f t="array" ref="L46">ROUND(J46+K46,0)</f>
        <v>0</v>
      </c>
      <c r="M46" s="71">
        <f t="array" ref="M46">J46</f>
        <v>0</v>
      </c>
      <c r="N46" s="72">
        <f t="array" ref="N46">ROUND(M46*$N$7,0)</f>
        <v>0</v>
      </c>
      <c r="O46" s="73">
        <f t="array" ref="O46">ROUND(M46+N46,0)</f>
        <v>0</v>
      </c>
      <c r="P46" s="71">
        <f t="array" ref="P46">ROUND(J46-M46,0)</f>
        <v>0</v>
      </c>
      <c r="Q46" s="72">
        <f t="array" ref="Q46">ROUND(K46-N46,0)</f>
        <v>0</v>
      </c>
      <c r="R46" s="73">
        <f t="array" ref="R46">ROUND(P46+Q46,0)</f>
        <v>0</v>
      </c>
      <c r="S46" s="74">
        <f>IF($H43="Before-2004",Q46,0)</f>
        <v>0</v>
      </c>
      <c r="T46" s="74">
        <f t="array" ref="T46">R46-S46</f>
        <v>0</v>
      </c>
      <c r="U46" s="74">
        <f t="array" ref="U46">ROUND(S46+T46,0)</f>
        <v>0</v>
      </c>
      <c r="V46" s="74">
        <f t="array" ref="V46">ROUND(R46-U46,0)</f>
        <v>0</v>
      </c>
      <c r="W46" s="75"/>
      <c r="X46" s="76"/>
      <c r="Y46" s="181"/>
    </row>
    <row r="47" spans="1:25" s="4" customFormat="1" ht="20.25" customHeight="1" thickBot="1">
      <c r="A47" s="5" t="str">
        <f t="shared" si="28"/>
        <v>n</v>
      </c>
      <c r="B47" s="177"/>
      <c r="C47" s="267"/>
      <c r="D47" s="274"/>
      <c r="E47" s="275"/>
      <c r="F47" s="276"/>
      <c r="G47" s="77" t="str">
        <f>IF(AND(A47="n",D43=""),"","Surrender Ar.→")</f>
        <v/>
      </c>
      <c r="H47" s="78" t="s">
        <v>46</v>
      </c>
      <c r="I47" s="79" t="s">
        <v>59</v>
      </c>
      <c r="J47" s="80">
        <f t="array" ref="J47">IF(OR($H47="",$H47="no"),0,IF($I47=$I43,ROUND(J43/2,0),IF($I47=$I44,ROUND(J44/2,0),IF($I47=$I45,ROUND(J45/2,0),ROUND(J46/2,0)))))</f>
        <v>0</v>
      </c>
      <c r="K47" s="81" t="str">
        <f t="array" ref="K47">IF(OR($H47="",$H47="no"),"",IF($I47=$I43,ROUND(K43/2,0),IF($I47=$I44,ROUND(K44/2,0),IF($I47=$I45,ROUND(K45/2,0),ROUND(K46/2,0)))))</f>
        <v/>
      </c>
      <c r="L47" s="82" t="str">
        <f t="array" ref="L47">IF(OR($H47="",$H47="no"),"",ROUND(J47+K47,0))</f>
        <v/>
      </c>
      <c r="M47" s="80" t="str">
        <f t="array" ref="M47">IF(OR($H47="",$H47="no"),"",IF($I47=$I43,ROUND(M43/2,0),IF($I47=$I44,ROUND(M44/2,0),IF($I47=$I45,ROUND(M45/2,0),ROUND(M46/2,0)))))</f>
        <v/>
      </c>
      <c r="N47" s="81" t="str">
        <f t="array" ref="N47">IF(OR($H47="",$H47="no"),"",IF($I47=$I43,ROUND(N43/2,0),IF($I47=$I44,ROUND(N44/2,0),IF($I47=$I45,ROUND(N45/2,0),ROUND(N46/2,0)))))</f>
        <v/>
      </c>
      <c r="O47" s="82" t="str">
        <f t="array" ref="O47">IF(OR($H47="",$H47="no"),"",ROUND(M47+N47,0))</f>
        <v/>
      </c>
      <c r="P47" s="83" t="str">
        <f t="array" ref="P47">IF(OR($H47="",$H47="no"),"",ROUND(J47-M47,0))</f>
        <v/>
      </c>
      <c r="Q47" s="84" t="str">
        <f t="array" ref="Q47">IF(OR($H47="",$H47="no"),"",ROUND(K47-N47,0))</f>
        <v/>
      </c>
      <c r="R47" s="85" t="str">
        <f t="array" ref="R47">IF(OR($H47="",$H47="no"),"",ROUND(P47+Q47,0))</f>
        <v/>
      </c>
      <c r="S47" s="86" t="str">
        <f t="array" ref="S47">IF(OR($H47="",$H47="no"),"",IF($H43="Before-2004",Q47,0))</f>
        <v/>
      </c>
      <c r="T47" s="86" t="str">
        <f t="array" ref="T47">IF(OR($H47="",$H47="no"),"",SUM(R47-S47))</f>
        <v/>
      </c>
      <c r="U47" s="86" t="str">
        <f t="array" ref="U47">IF(OR($H47="",$H47="no"),"",ROUND(S47+T47,0))</f>
        <v/>
      </c>
      <c r="V47" s="86" t="str">
        <f t="array" ref="V47">IF(OR($H47="",$H47="no"),"",ROUND(R47-U47,0))</f>
        <v/>
      </c>
      <c r="W47" s="87"/>
      <c r="X47" s="88"/>
      <c r="Y47" s="181"/>
    </row>
    <row r="48" spans="1:25" s="4" customFormat="1" ht="20.25" customHeight="1">
      <c r="A48" s="5" t="str">
        <f>IF(J48&gt;=1,"y","n")</f>
        <v>n</v>
      </c>
      <c r="B48" s="177"/>
      <c r="C48" s="265">
        <v>9</v>
      </c>
      <c r="D48" s="268"/>
      <c r="E48" s="269"/>
      <c r="F48" s="270"/>
      <c r="G48" s="277"/>
      <c r="H48" s="280"/>
      <c r="I48" s="55" t="str">
        <f t="shared" ref="I48:I111" si="32">IF(A48="n","","Jul-2024")</f>
        <v/>
      </c>
      <c r="J48" s="56">
        <v>0</v>
      </c>
      <c r="K48" s="57">
        <f t="array" ref="K48">ROUND(J48*$K$7,0)</f>
        <v>0</v>
      </c>
      <c r="L48" s="58">
        <f t="array" ref="L48">ROUND(J48+K48,0)</f>
        <v>0</v>
      </c>
      <c r="M48" s="59">
        <f t="array" ref="M48">J48</f>
        <v>0</v>
      </c>
      <c r="N48" s="57">
        <f t="array" ref="N48">ROUND(M48*$N$7,0)</f>
        <v>0</v>
      </c>
      <c r="O48" s="58">
        <f t="array" ref="O48">ROUND(M48+N48,0)</f>
        <v>0</v>
      </c>
      <c r="P48" s="59">
        <f t="array" ref="P48">ROUND(J48-M48,0)</f>
        <v>0</v>
      </c>
      <c r="Q48" s="57">
        <f t="array" ref="Q48">ROUND(K48-N48,0)</f>
        <v>0</v>
      </c>
      <c r="R48" s="58">
        <f t="array" ref="R48">ROUND(P48+Q48,0)</f>
        <v>0</v>
      </c>
      <c r="S48" s="60">
        <f>IF($H48="Before-2004",Q48,0)</f>
        <v>0</v>
      </c>
      <c r="T48" s="60">
        <f t="array" ref="T48">R48-S48</f>
        <v>0</v>
      </c>
      <c r="U48" s="60">
        <f t="array" ref="U48">ROUND(S48+T48,0)</f>
        <v>0</v>
      </c>
      <c r="V48" s="60">
        <f t="array" ref="V48">ROUND(R48-U48,0)</f>
        <v>0</v>
      </c>
      <c r="W48" s="61"/>
      <c r="X48" s="62"/>
      <c r="Y48" s="181"/>
    </row>
    <row r="49" spans="1:25" s="4" customFormat="1" ht="20.25" customHeight="1">
      <c r="A49" s="5" t="str">
        <f t="shared" ref="A49:A52" si="33">IF(J49&gt;=1,"y","n")</f>
        <v>n</v>
      </c>
      <c r="B49" s="177"/>
      <c r="C49" s="266"/>
      <c r="D49" s="271"/>
      <c r="E49" s="272"/>
      <c r="F49" s="273"/>
      <c r="G49" s="278"/>
      <c r="H49" s="281"/>
      <c r="I49" s="63" t="str">
        <f t="shared" ref="I49:I112" si="34">IF(A49="n","","Aug-2024")</f>
        <v/>
      </c>
      <c r="J49" s="64">
        <f>$J48</f>
        <v>0</v>
      </c>
      <c r="K49" s="65">
        <f t="array" ref="K49">ROUND(J49*$K$7,0)</f>
        <v>0</v>
      </c>
      <c r="L49" s="66">
        <f t="array" ref="L49">ROUND(J49+K49,0)</f>
        <v>0</v>
      </c>
      <c r="M49" s="64">
        <f t="array" ref="M49">J49</f>
        <v>0</v>
      </c>
      <c r="N49" s="65">
        <f t="array" ref="N49">ROUND(M49*$N$7,0)</f>
        <v>0</v>
      </c>
      <c r="O49" s="66">
        <f t="array" ref="O49">ROUND(M49+N49,0)</f>
        <v>0</v>
      </c>
      <c r="P49" s="64">
        <f t="array" ref="P49">ROUND(J49-M49,0)</f>
        <v>0</v>
      </c>
      <c r="Q49" s="65">
        <f t="array" ref="Q49">ROUND(K49-N49,0)</f>
        <v>0</v>
      </c>
      <c r="R49" s="66">
        <f t="array" ref="R49">ROUND(P49+Q49,0)</f>
        <v>0</v>
      </c>
      <c r="S49" s="67">
        <f>IF($H48="Before-2004",Q49,0)</f>
        <v>0</v>
      </c>
      <c r="T49" s="67">
        <f t="array" ref="T49">R49-S49</f>
        <v>0</v>
      </c>
      <c r="U49" s="67">
        <f t="array" ref="U49">ROUND(S49+T49,0)</f>
        <v>0</v>
      </c>
      <c r="V49" s="67">
        <f t="array" ref="V49">ROUND(R49-U49,0)</f>
        <v>0</v>
      </c>
      <c r="W49" s="68"/>
      <c r="X49" s="69"/>
      <c r="Y49" s="181"/>
    </row>
    <row r="50" spans="1:25" s="4" customFormat="1" ht="20.25" customHeight="1">
      <c r="A50" s="5" t="str">
        <f t="shared" si="33"/>
        <v>n</v>
      </c>
      <c r="B50" s="177"/>
      <c r="C50" s="266"/>
      <c r="D50" s="271"/>
      <c r="E50" s="272"/>
      <c r="F50" s="273"/>
      <c r="G50" s="278"/>
      <c r="H50" s="281"/>
      <c r="I50" s="70" t="str">
        <f t="shared" ref="I50:I113" si="35">IF(A50="n","","Sep-2024")</f>
        <v/>
      </c>
      <c r="J50" s="64">
        <f>$J48</f>
        <v>0</v>
      </c>
      <c r="K50" s="65">
        <f t="array" ref="K50">ROUND(J50*$K$7,0)</f>
        <v>0</v>
      </c>
      <c r="L50" s="66">
        <f t="array" ref="L50">ROUND(J50+K50,0)</f>
        <v>0</v>
      </c>
      <c r="M50" s="64">
        <f t="array" ref="M50">J50</f>
        <v>0</v>
      </c>
      <c r="N50" s="65">
        <f t="array" ref="N50">ROUND(M50*$N$7,0)</f>
        <v>0</v>
      </c>
      <c r="O50" s="66">
        <f t="array" ref="O50">ROUND(M50+N50,0)</f>
        <v>0</v>
      </c>
      <c r="P50" s="64">
        <f t="array" ref="P50">ROUND(J50-M50,0)</f>
        <v>0</v>
      </c>
      <c r="Q50" s="65">
        <f t="array" ref="Q50">ROUND(K50-N50,0)</f>
        <v>0</v>
      </c>
      <c r="R50" s="66">
        <f t="array" ref="R50">ROUND(P50+Q50,0)</f>
        <v>0</v>
      </c>
      <c r="S50" s="67">
        <f>IF($H48="Before-2004",Q50,0)</f>
        <v>0</v>
      </c>
      <c r="T50" s="67">
        <f t="array" ref="T50">R50-S50</f>
        <v>0</v>
      </c>
      <c r="U50" s="67">
        <f t="array" ref="U50">ROUND(S50+T50,0)</f>
        <v>0</v>
      </c>
      <c r="V50" s="67">
        <f t="array" ref="V50">ROUND(R50-U50,0)</f>
        <v>0</v>
      </c>
      <c r="W50" s="68"/>
      <c r="X50" s="69"/>
      <c r="Y50" s="181"/>
    </row>
    <row r="51" spans="1:25" s="4" customFormat="1" ht="20.25" customHeight="1">
      <c r="A51" s="5" t="str">
        <f t="shared" si="33"/>
        <v>n</v>
      </c>
      <c r="B51" s="177"/>
      <c r="C51" s="266"/>
      <c r="D51" s="271"/>
      <c r="E51" s="272"/>
      <c r="F51" s="273"/>
      <c r="G51" s="279"/>
      <c r="H51" s="282"/>
      <c r="I51" s="63" t="str">
        <f t="shared" ref="I51:I114" si="36">IF(A51="n","","Oct-2024")</f>
        <v/>
      </c>
      <c r="J51" s="71">
        <f>$J48</f>
        <v>0</v>
      </c>
      <c r="K51" s="72">
        <f t="array" ref="K51">ROUND(J51*$K$7,0)</f>
        <v>0</v>
      </c>
      <c r="L51" s="73">
        <f t="array" ref="L51">ROUND(J51+K51,0)</f>
        <v>0</v>
      </c>
      <c r="M51" s="71">
        <f t="array" ref="M51">J51</f>
        <v>0</v>
      </c>
      <c r="N51" s="72">
        <f t="array" ref="N51">ROUND(M51*$N$7,0)</f>
        <v>0</v>
      </c>
      <c r="O51" s="73">
        <f t="array" ref="O51">ROUND(M51+N51,0)</f>
        <v>0</v>
      </c>
      <c r="P51" s="71">
        <f t="array" ref="P51">ROUND(J51-M51,0)</f>
        <v>0</v>
      </c>
      <c r="Q51" s="72">
        <f t="array" ref="Q51">ROUND(K51-N51,0)</f>
        <v>0</v>
      </c>
      <c r="R51" s="73">
        <f t="array" ref="R51">ROUND(P51+Q51,0)</f>
        <v>0</v>
      </c>
      <c r="S51" s="74">
        <f>IF($H48="Before-2004",Q51,0)</f>
        <v>0</v>
      </c>
      <c r="T51" s="74">
        <f t="array" ref="T51">R51-S51</f>
        <v>0</v>
      </c>
      <c r="U51" s="74">
        <f t="array" ref="U51">ROUND(S51+T51,0)</f>
        <v>0</v>
      </c>
      <c r="V51" s="74">
        <f t="array" ref="V51">ROUND(R51-U51,0)</f>
        <v>0</v>
      </c>
      <c r="W51" s="75"/>
      <c r="X51" s="76"/>
      <c r="Y51" s="181"/>
    </row>
    <row r="52" spans="1:25" s="4" customFormat="1" ht="20.25" customHeight="1" thickBot="1">
      <c r="A52" s="5" t="str">
        <f t="shared" si="33"/>
        <v>n</v>
      </c>
      <c r="B52" s="177"/>
      <c r="C52" s="267"/>
      <c r="D52" s="274"/>
      <c r="E52" s="275"/>
      <c r="F52" s="276"/>
      <c r="G52" s="77" t="str">
        <f>IF(AND(A52="n",D48=""),"","Surrender Ar.→")</f>
        <v/>
      </c>
      <c r="H52" s="78" t="s">
        <v>45</v>
      </c>
      <c r="I52" s="79" t="s">
        <v>59</v>
      </c>
      <c r="J52" s="80">
        <f t="array" ref="J52">IF(OR($H52="",$H52="no"),0,IF($I52=$I48,ROUND(J48/2,0),IF($I52=$I49,ROUND(J49/2,0),IF($I52=$I50,ROUND(J50/2,0),ROUND(J51/2,0)))))</f>
        <v>0</v>
      </c>
      <c r="K52" s="81">
        <f t="array" ref="K52">IF(OR($H52="",$H52="no"),"",IF($I52=$I48,ROUND(K48/2,0),IF($I52=$I49,ROUND(K49/2,0),IF($I52=$I50,ROUND(K50/2,0),ROUND(K51/2,0)))))</f>
        <v>0</v>
      </c>
      <c r="L52" s="82">
        <f t="array" ref="L52">IF(OR($H52="",$H52="no"),"",ROUND(J52+K52,0))</f>
        <v>0</v>
      </c>
      <c r="M52" s="80">
        <f t="array" ref="M52">IF(OR($H52="",$H52="no"),"",IF($I52=$I48,ROUND(M48/2,0),IF($I52=$I49,ROUND(M49/2,0),IF($I52=$I50,ROUND(M50/2,0),ROUND(M51/2,0)))))</f>
        <v>0</v>
      </c>
      <c r="N52" s="81">
        <f t="array" ref="N52">IF(OR($H52="",$H52="no"),"",IF($I52=$I48,ROUND(N48/2,0),IF($I52=$I49,ROUND(N49/2,0),IF($I52=$I50,ROUND(N50/2,0),ROUND(N51/2,0)))))</f>
        <v>0</v>
      </c>
      <c r="O52" s="82">
        <f t="array" ref="O52">IF(OR($H52="",$H52="no"),"",ROUND(M52+N52,0))</f>
        <v>0</v>
      </c>
      <c r="P52" s="83">
        <f t="array" ref="P52">IF(OR($H52="",$H52="no"),"",ROUND(J52-M52,0))</f>
        <v>0</v>
      </c>
      <c r="Q52" s="84">
        <f t="array" ref="Q52">IF(OR($H52="",$H52="no"),"",ROUND(K52-N52,0))</f>
        <v>0</v>
      </c>
      <c r="R52" s="85">
        <f t="array" ref="R52">IF(OR($H52="",$H52="no"),"",ROUND(P52+Q52,0))</f>
        <v>0</v>
      </c>
      <c r="S52" s="86">
        <f t="array" ref="S52">IF(OR($H52="",$H52="no"),"",IF($H48="Before-2004",Q52,0))</f>
        <v>0</v>
      </c>
      <c r="T52" s="86">
        <f t="array" ref="T52">IF(OR($H52="",$H52="no"),"",SUM(R52-S52))</f>
        <v>0</v>
      </c>
      <c r="U52" s="86">
        <f t="array" ref="U52">IF(OR($H52="",$H52="no"),"",ROUND(S52+T52,0))</f>
        <v>0</v>
      </c>
      <c r="V52" s="86">
        <f t="array" ref="V52">IF(OR($H52="",$H52="no"),"",ROUND(R52-U52,0))</f>
        <v>0</v>
      </c>
      <c r="W52" s="87"/>
      <c r="X52" s="88"/>
      <c r="Y52" s="181"/>
    </row>
    <row r="53" spans="1:25" s="4" customFormat="1" ht="20.25" customHeight="1">
      <c r="A53" s="5" t="str">
        <f>IF(J53&gt;=1,"y","n")</f>
        <v>n</v>
      </c>
      <c r="B53" s="177"/>
      <c r="C53" s="265">
        <v>10</v>
      </c>
      <c r="D53" s="268"/>
      <c r="E53" s="269"/>
      <c r="F53" s="270"/>
      <c r="G53" s="277"/>
      <c r="H53" s="280"/>
      <c r="I53" s="55" t="str">
        <f t="shared" ref="I53:I116" si="37">IF(A53="n","","Jul-2024")</f>
        <v/>
      </c>
      <c r="J53" s="56">
        <v>0</v>
      </c>
      <c r="K53" s="57">
        <f t="array" ref="K53">ROUND(J53*$K$7,0)</f>
        <v>0</v>
      </c>
      <c r="L53" s="58">
        <f t="array" ref="L53">ROUND(J53+K53,0)</f>
        <v>0</v>
      </c>
      <c r="M53" s="59">
        <f t="array" ref="M53">J53</f>
        <v>0</v>
      </c>
      <c r="N53" s="57">
        <f t="array" ref="N53">ROUND(M53*$N$7,0)</f>
        <v>0</v>
      </c>
      <c r="O53" s="58">
        <f t="array" ref="O53">ROUND(M53+N53,0)</f>
        <v>0</v>
      </c>
      <c r="P53" s="59">
        <f t="array" ref="P53">ROUND(J53-M53,0)</f>
        <v>0</v>
      </c>
      <c r="Q53" s="57">
        <f t="array" ref="Q53">ROUND(K53-N53,0)</f>
        <v>0</v>
      </c>
      <c r="R53" s="58">
        <f t="array" ref="R53">ROUND(P53+Q53,0)</f>
        <v>0</v>
      </c>
      <c r="S53" s="60">
        <f>IF($H53="Before-2004",Q53,0)</f>
        <v>0</v>
      </c>
      <c r="T53" s="60">
        <f t="array" ref="T53">R53-S53</f>
        <v>0</v>
      </c>
      <c r="U53" s="60">
        <f t="array" ref="U53">ROUND(S53+T53,0)</f>
        <v>0</v>
      </c>
      <c r="V53" s="60">
        <f t="array" ref="V53">ROUND(R53-U53,0)</f>
        <v>0</v>
      </c>
      <c r="W53" s="61"/>
      <c r="X53" s="62"/>
      <c r="Y53" s="181"/>
    </row>
    <row r="54" spans="1:25" s="4" customFormat="1" ht="20.25" customHeight="1">
      <c r="A54" s="5" t="str">
        <f t="shared" ref="A54:A57" si="38">IF(J54&gt;=1,"y","n")</f>
        <v>n</v>
      </c>
      <c r="B54" s="177"/>
      <c r="C54" s="266"/>
      <c r="D54" s="271"/>
      <c r="E54" s="272"/>
      <c r="F54" s="273"/>
      <c r="G54" s="278"/>
      <c r="H54" s="281"/>
      <c r="I54" s="63" t="str">
        <f t="shared" ref="I54:I117" si="39">IF(A54="n","","Aug-2024")</f>
        <v/>
      </c>
      <c r="J54" s="64">
        <f>$J53</f>
        <v>0</v>
      </c>
      <c r="K54" s="65">
        <f t="array" ref="K54">ROUND(J54*$K$7,0)</f>
        <v>0</v>
      </c>
      <c r="L54" s="66">
        <f t="array" ref="L54">ROUND(J54+K54,0)</f>
        <v>0</v>
      </c>
      <c r="M54" s="64">
        <f t="array" ref="M54">J54</f>
        <v>0</v>
      </c>
      <c r="N54" s="65">
        <f t="array" ref="N54">ROUND(M54*$N$7,0)</f>
        <v>0</v>
      </c>
      <c r="O54" s="66">
        <f t="array" ref="O54">ROUND(M54+N54,0)</f>
        <v>0</v>
      </c>
      <c r="P54" s="64">
        <f t="array" ref="P54">ROUND(J54-M54,0)</f>
        <v>0</v>
      </c>
      <c r="Q54" s="65">
        <f t="array" ref="Q54">ROUND(K54-N54,0)</f>
        <v>0</v>
      </c>
      <c r="R54" s="66">
        <f t="array" ref="R54">ROUND(P54+Q54,0)</f>
        <v>0</v>
      </c>
      <c r="S54" s="67">
        <f>IF($H53="Before-2004",Q54,0)</f>
        <v>0</v>
      </c>
      <c r="T54" s="67">
        <f t="array" ref="T54">R54-S54</f>
        <v>0</v>
      </c>
      <c r="U54" s="67">
        <f t="array" ref="U54">ROUND(S54+T54,0)</f>
        <v>0</v>
      </c>
      <c r="V54" s="67">
        <f t="array" ref="V54">ROUND(R54-U54,0)</f>
        <v>0</v>
      </c>
      <c r="W54" s="68"/>
      <c r="X54" s="69"/>
      <c r="Y54" s="181"/>
    </row>
    <row r="55" spans="1:25" s="4" customFormat="1" ht="20.25" customHeight="1">
      <c r="A55" s="5" t="str">
        <f t="shared" si="38"/>
        <v>n</v>
      </c>
      <c r="B55" s="177"/>
      <c r="C55" s="266"/>
      <c r="D55" s="271"/>
      <c r="E55" s="272"/>
      <c r="F55" s="273"/>
      <c r="G55" s="278"/>
      <c r="H55" s="281"/>
      <c r="I55" s="70" t="str">
        <f t="shared" ref="I55:I118" si="40">IF(A55="n","","Sep-2024")</f>
        <v/>
      </c>
      <c r="J55" s="64">
        <f>$J53</f>
        <v>0</v>
      </c>
      <c r="K55" s="65">
        <f t="array" ref="K55">ROUND(J55*$K$7,0)</f>
        <v>0</v>
      </c>
      <c r="L55" s="66">
        <f t="array" ref="L55">ROUND(J55+K55,0)</f>
        <v>0</v>
      </c>
      <c r="M55" s="64">
        <f t="array" ref="M55">J55</f>
        <v>0</v>
      </c>
      <c r="N55" s="65">
        <f t="array" ref="N55">ROUND(M55*$N$7,0)</f>
        <v>0</v>
      </c>
      <c r="O55" s="66">
        <f t="array" ref="O55">ROUND(M55+N55,0)</f>
        <v>0</v>
      </c>
      <c r="P55" s="64">
        <f t="array" ref="P55">ROUND(J55-M55,0)</f>
        <v>0</v>
      </c>
      <c r="Q55" s="65">
        <f t="array" ref="Q55">ROUND(K55-N55,0)</f>
        <v>0</v>
      </c>
      <c r="R55" s="66">
        <f t="array" ref="R55">ROUND(P55+Q55,0)</f>
        <v>0</v>
      </c>
      <c r="S55" s="67">
        <f>IF($H53="Before-2004",Q55,0)</f>
        <v>0</v>
      </c>
      <c r="T55" s="67">
        <f t="array" ref="T55">R55-S55</f>
        <v>0</v>
      </c>
      <c r="U55" s="67">
        <f t="array" ref="U55">ROUND(S55+T55,0)</f>
        <v>0</v>
      </c>
      <c r="V55" s="67">
        <f t="array" ref="V55">ROUND(R55-U55,0)</f>
        <v>0</v>
      </c>
      <c r="W55" s="68"/>
      <c r="X55" s="69"/>
      <c r="Y55" s="181"/>
    </row>
    <row r="56" spans="1:25" s="4" customFormat="1" ht="20.25" customHeight="1">
      <c r="A56" s="5" t="str">
        <f t="shared" si="38"/>
        <v>n</v>
      </c>
      <c r="B56" s="177"/>
      <c r="C56" s="266"/>
      <c r="D56" s="271"/>
      <c r="E56" s="272"/>
      <c r="F56" s="273"/>
      <c r="G56" s="279"/>
      <c r="H56" s="282"/>
      <c r="I56" s="63" t="str">
        <f t="shared" ref="I56:I119" si="41">IF(A56="n","","Oct-2024")</f>
        <v/>
      </c>
      <c r="J56" s="71">
        <f>$J53</f>
        <v>0</v>
      </c>
      <c r="K56" s="72">
        <f t="array" ref="K56">ROUND(J56*$K$7,0)</f>
        <v>0</v>
      </c>
      <c r="L56" s="73">
        <f t="array" ref="L56">ROUND(J56+K56,0)</f>
        <v>0</v>
      </c>
      <c r="M56" s="71">
        <f t="array" ref="M56">J56</f>
        <v>0</v>
      </c>
      <c r="N56" s="72">
        <f t="array" ref="N56">ROUND(M56*$N$7,0)</f>
        <v>0</v>
      </c>
      <c r="O56" s="73">
        <f t="array" ref="O56">ROUND(M56+N56,0)</f>
        <v>0</v>
      </c>
      <c r="P56" s="71">
        <f t="array" ref="P56">ROUND(J56-M56,0)</f>
        <v>0</v>
      </c>
      <c r="Q56" s="72">
        <f t="array" ref="Q56">ROUND(K56-N56,0)</f>
        <v>0</v>
      </c>
      <c r="R56" s="73">
        <f t="array" ref="R56">ROUND(P56+Q56,0)</f>
        <v>0</v>
      </c>
      <c r="S56" s="74">
        <f>IF($H53="Before-2004",Q56,0)</f>
        <v>0</v>
      </c>
      <c r="T56" s="74">
        <f t="array" ref="T56">R56-S56</f>
        <v>0</v>
      </c>
      <c r="U56" s="74">
        <f t="array" ref="U56">ROUND(S56+T56,0)</f>
        <v>0</v>
      </c>
      <c r="V56" s="74">
        <f t="array" ref="V56">ROUND(R56-U56,0)</f>
        <v>0</v>
      </c>
      <c r="W56" s="75"/>
      <c r="X56" s="76"/>
      <c r="Y56" s="181"/>
    </row>
    <row r="57" spans="1:25" s="4" customFormat="1" ht="20.25" customHeight="1" thickBot="1">
      <c r="A57" s="5" t="str">
        <f t="shared" si="38"/>
        <v>n</v>
      </c>
      <c r="B57" s="177"/>
      <c r="C57" s="267"/>
      <c r="D57" s="274"/>
      <c r="E57" s="275"/>
      <c r="F57" s="276"/>
      <c r="G57" s="77" t="str">
        <f>IF(AND(A57="n",D53=""),"","Surrender Ar.→")</f>
        <v/>
      </c>
      <c r="H57" s="78" t="s">
        <v>46</v>
      </c>
      <c r="I57" s="79" t="s">
        <v>59</v>
      </c>
      <c r="J57" s="80">
        <f t="array" ref="J57">IF(OR($H57="",$H57="no"),0,IF($I57=$I53,ROUND(J53/2,0),IF($I57=$I54,ROUND(J54/2,0),IF($I57=$I55,ROUND(J55/2,0),ROUND(J56/2,0)))))</f>
        <v>0</v>
      </c>
      <c r="K57" s="81" t="str">
        <f t="array" ref="K57">IF(OR($H57="",$H57="no"),"",IF($I57=$I53,ROUND(K53/2,0),IF($I57=$I54,ROUND(K54/2,0),IF($I57=$I55,ROUND(K55/2,0),ROUND(K56/2,0)))))</f>
        <v/>
      </c>
      <c r="L57" s="82" t="str">
        <f t="array" ref="L57">IF(OR($H57="",$H57="no"),"",ROUND(J57+K57,0))</f>
        <v/>
      </c>
      <c r="M57" s="80" t="str">
        <f t="array" ref="M57">IF(OR($H57="",$H57="no"),"",IF($I57=$I53,ROUND(M53/2,0),IF($I57=$I54,ROUND(M54/2,0),IF($I57=$I55,ROUND(M55/2,0),ROUND(M56/2,0)))))</f>
        <v/>
      </c>
      <c r="N57" s="81" t="str">
        <f t="array" ref="N57">IF(OR($H57="",$H57="no"),"",IF($I57=$I53,ROUND(N53/2,0),IF($I57=$I54,ROUND(N54/2,0),IF($I57=$I55,ROUND(N55/2,0),ROUND(N56/2,0)))))</f>
        <v/>
      </c>
      <c r="O57" s="82" t="str">
        <f t="array" ref="O57">IF(OR($H57="",$H57="no"),"",ROUND(M57+N57,0))</f>
        <v/>
      </c>
      <c r="P57" s="83" t="str">
        <f t="array" ref="P57">IF(OR($H57="",$H57="no"),"",ROUND(J57-M57,0))</f>
        <v/>
      </c>
      <c r="Q57" s="84" t="str">
        <f t="array" ref="Q57">IF(OR($H57="",$H57="no"),"",ROUND(K57-N57,0))</f>
        <v/>
      </c>
      <c r="R57" s="85" t="str">
        <f t="array" ref="R57">IF(OR($H57="",$H57="no"),"",ROUND(P57+Q57,0))</f>
        <v/>
      </c>
      <c r="S57" s="86" t="str">
        <f t="array" ref="S57">IF(OR($H57="",$H57="no"),"",IF($H53="Before-2004",Q57,0))</f>
        <v/>
      </c>
      <c r="T57" s="86" t="str">
        <f t="array" ref="T57">IF(OR($H57="",$H57="no"),"",SUM(R57-S57))</f>
        <v/>
      </c>
      <c r="U57" s="86" t="str">
        <f t="array" ref="U57">IF(OR($H57="",$H57="no"),"",ROUND(S57+T57,0))</f>
        <v/>
      </c>
      <c r="V57" s="86" t="str">
        <f t="array" ref="V57">IF(OR($H57="",$H57="no"),"",ROUND(R57-U57,0))</f>
        <v/>
      </c>
      <c r="W57" s="87"/>
      <c r="X57" s="88"/>
      <c r="Y57" s="181"/>
    </row>
    <row r="58" spans="1:25" s="4" customFormat="1" ht="20.25" customHeight="1">
      <c r="A58" s="5" t="str">
        <f>IF(J58&gt;=1,"y","n")</f>
        <v>n</v>
      </c>
      <c r="B58" s="177"/>
      <c r="C58" s="265">
        <v>11</v>
      </c>
      <c r="D58" s="268"/>
      <c r="E58" s="269"/>
      <c r="F58" s="270"/>
      <c r="G58" s="277"/>
      <c r="H58" s="280"/>
      <c r="I58" s="55" t="str">
        <f t="shared" ref="I58:I89" si="42">IF(A58="n","","Jul-2024")</f>
        <v/>
      </c>
      <c r="J58" s="56">
        <v>0</v>
      </c>
      <c r="K58" s="57">
        <f t="array" ref="K58">ROUND(J58*$K$7,0)</f>
        <v>0</v>
      </c>
      <c r="L58" s="58">
        <f t="array" ref="L58">ROUND(J58+K58,0)</f>
        <v>0</v>
      </c>
      <c r="M58" s="59">
        <f t="array" ref="M58">J58</f>
        <v>0</v>
      </c>
      <c r="N58" s="57">
        <f t="array" ref="N58">ROUND(M58*$N$7,0)</f>
        <v>0</v>
      </c>
      <c r="O58" s="58">
        <f t="array" ref="O58">ROUND(M58+N58,0)</f>
        <v>0</v>
      </c>
      <c r="P58" s="59">
        <f t="array" ref="P58">ROUND(J58-M58,0)</f>
        <v>0</v>
      </c>
      <c r="Q58" s="57">
        <f t="array" ref="Q58">ROUND(K58-N58,0)</f>
        <v>0</v>
      </c>
      <c r="R58" s="58">
        <f t="array" ref="R58">ROUND(P58+Q58,0)</f>
        <v>0</v>
      </c>
      <c r="S58" s="60">
        <f>IF($H58="Before-2004",Q58,0)</f>
        <v>0</v>
      </c>
      <c r="T58" s="60">
        <f t="array" ref="T58">R58-S58</f>
        <v>0</v>
      </c>
      <c r="U58" s="60">
        <f t="array" ref="U58">ROUND(S58+T58,0)</f>
        <v>0</v>
      </c>
      <c r="V58" s="60">
        <f t="array" ref="V58">ROUND(R58-U58,0)</f>
        <v>0</v>
      </c>
      <c r="W58" s="61"/>
      <c r="X58" s="62"/>
      <c r="Y58" s="181"/>
    </row>
    <row r="59" spans="1:25" s="4" customFormat="1" ht="20.25" customHeight="1">
      <c r="A59" s="5" t="str">
        <f t="shared" ref="A59:A62" si="43">IF(J59&gt;=1,"y","n")</f>
        <v>n</v>
      </c>
      <c r="B59" s="177"/>
      <c r="C59" s="266"/>
      <c r="D59" s="271"/>
      <c r="E59" s="272"/>
      <c r="F59" s="273"/>
      <c r="G59" s="278"/>
      <c r="H59" s="281"/>
      <c r="I59" s="63" t="str">
        <f t="shared" ref="I59:I90" si="44">IF(A59="n","","Aug-2024")</f>
        <v/>
      </c>
      <c r="J59" s="64">
        <f>$J58</f>
        <v>0</v>
      </c>
      <c r="K59" s="65">
        <f t="array" ref="K59">ROUND(J59*$K$7,0)</f>
        <v>0</v>
      </c>
      <c r="L59" s="66">
        <f t="array" ref="L59">ROUND(J59+K59,0)</f>
        <v>0</v>
      </c>
      <c r="M59" s="64">
        <f t="array" ref="M59">J59</f>
        <v>0</v>
      </c>
      <c r="N59" s="65">
        <f t="array" ref="N59">ROUND(M59*$N$7,0)</f>
        <v>0</v>
      </c>
      <c r="O59" s="66">
        <f t="array" ref="O59">ROUND(M59+N59,0)</f>
        <v>0</v>
      </c>
      <c r="P59" s="64">
        <f t="array" ref="P59">ROUND(J59-M59,0)</f>
        <v>0</v>
      </c>
      <c r="Q59" s="65">
        <f t="array" ref="Q59">ROUND(K59-N59,0)</f>
        <v>0</v>
      </c>
      <c r="R59" s="66">
        <f t="array" ref="R59">ROUND(P59+Q59,0)</f>
        <v>0</v>
      </c>
      <c r="S59" s="67">
        <f>IF($H58="Before-2004",Q59,0)</f>
        <v>0</v>
      </c>
      <c r="T59" s="67">
        <f t="array" ref="T59">R59-S59</f>
        <v>0</v>
      </c>
      <c r="U59" s="67">
        <f t="array" ref="U59">ROUND(S59+T59,0)</f>
        <v>0</v>
      </c>
      <c r="V59" s="67">
        <f t="array" ref="V59">ROUND(R59-U59,0)</f>
        <v>0</v>
      </c>
      <c r="W59" s="68"/>
      <c r="X59" s="69"/>
      <c r="Y59" s="181"/>
    </row>
    <row r="60" spans="1:25" s="4" customFormat="1" ht="20.25" customHeight="1">
      <c r="A60" s="5" t="str">
        <f t="shared" si="43"/>
        <v>n</v>
      </c>
      <c r="B60" s="177"/>
      <c r="C60" s="266"/>
      <c r="D60" s="271"/>
      <c r="E60" s="272"/>
      <c r="F60" s="273"/>
      <c r="G60" s="278"/>
      <c r="H60" s="281"/>
      <c r="I60" s="70" t="str">
        <f t="shared" ref="I60:I91" si="45">IF(A60="n","","Sep-2024")</f>
        <v/>
      </c>
      <c r="J60" s="64">
        <f>$J58</f>
        <v>0</v>
      </c>
      <c r="K60" s="65">
        <f t="array" ref="K60">ROUND(J60*$K$7,0)</f>
        <v>0</v>
      </c>
      <c r="L60" s="66">
        <f t="array" ref="L60">ROUND(J60+K60,0)</f>
        <v>0</v>
      </c>
      <c r="M60" s="64">
        <f t="array" ref="M60">J60</f>
        <v>0</v>
      </c>
      <c r="N60" s="65">
        <f t="array" ref="N60">ROUND(M60*$N$7,0)</f>
        <v>0</v>
      </c>
      <c r="O60" s="66">
        <f t="array" ref="O60">ROUND(M60+N60,0)</f>
        <v>0</v>
      </c>
      <c r="P60" s="64">
        <f t="array" ref="P60">ROUND(J60-M60,0)</f>
        <v>0</v>
      </c>
      <c r="Q60" s="65">
        <f t="array" ref="Q60">ROUND(K60-N60,0)</f>
        <v>0</v>
      </c>
      <c r="R60" s="66">
        <f t="array" ref="R60">ROUND(P60+Q60,0)</f>
        <v>0</v>
      </c>
      <c r="S60" s="67">
        <f>IF($H58="Before-2004",Q60,0)</f>
        <v>0</v>
      </c>
      <c r="T60" s="67">
        <f t="array" ref="T60">R60-S60</f>
        <v>0</v>
      </c>
      <c r="U60" s="67">
        <f t="array" ref="U60">ROUND(S60+T60,0)</f>
        <v>0</v>
      </c>
      <c r="V60" s="67">
        <f t="array" ref="V60">ROUND(R60-U60,0)</f>
        <v>0</v>
      </c>
      <c r="W60" s="68"/>
      <c r="X60" s="69"/>
      <c r="Y60" s="181"/>
    </row>
    <row r="61" spans="1:25" s="4" customFormat="1" ht="20.25" customHeight="1">
      <c r="A61" s="5" t="str">
        <f t="shared" si="43"/>
        <v>n</v>
      </c>
      <c r="B61" s="177"/>
      <c r="C61" s="266"/>
      <c r="D61" s="271"/>
      <c r="E61" s="272"/>
      <c r="F61" s="273"/>
      <c r="G61" s="279"/>
      <c r="H61" s="282"/>
      <c r="I61" s="63" t="str">
        <f t="shared" ref="I61:I92" si="46">IF(A61="n","","Oct-2024")</f>
        <v/>
      </c>
      <c r="J61" s="71">
        <f>$J58</f>
        <v>0</v>
      </c>
      <c r="K61" s="72">
        <f t="array" ref="K61">ROUND(J61*$K$7,0)</f>
        <v>0</v>
      </c>
      <c r="L61" s="73">
        <f t="array" ref="L61">ROUND(J61+K61,0)</f>
        <v>0</v>
      </c>
      <c r="M61" s="71">
        <f t="array" ref="M61">J61</f>
        <v>0</v>
      </c>
      <c r="N61" s="72">
        <f t="array" ref="N61">ROUND(M61*$N$7,0)</f>
        <v>0</v>
      </c>
      <c r="O61" s="73">
        <f t="array" ref="O61">ROUND(M61+N61,0)</f>
        <v>0</v>
      </c>
      <c r="P61" s="71">
        <f t="array" ref="P61">ROUND(J61-M61,0)</f>
        <v>0</v>
      </c>
      <c r="Q61" s="72">
        <f t="array" ref="Q61">ROUND(K61-N61,0)</f>
        <v>0</v>
      </c>
      <c r="R61" s="73">
        <f t="array" ref="R61">ROUND(P61+Q61,0)</f>
        <v>0</v>
      </c>
      <c r="S61" s="74">
        <f>IF($H58="Before-2004",Q61,0)</f>
        <v>0</v>
      </c>
      <c r="T61" s="74">
        <f t="array" ref="T61">R61-S61</f>
        <v>0</v>
      </c>
      <c r="U61" s="74">
        <f t="array" ref="U61">ROUND(S61+T61,0)</f>
        <v>0</v>
      </c>
      <c r="V61" s="74">
        <f t="array" ref="V61">ROUND(R61-U61,0)</f>
        <v>0</v>
      </c>
      <c r="W61" s="75"/>
      <c r="X61" s="76"/>
      <c r="Y61" s="181"/>
    </row>
    <row r="62" spans="1:25" s="4" customFormat="1" ht="20.25" customHeight="1" thickBot="1">
      <c r="A62" s="5" t="str">
        <f t="shared" si="43"/>
        <v>n</v>
      </c>
      <c r="B62" s="177"/>
      <c r="C62" s="267"/>
      <c r="D62" s="274"/>
      <c r="E62" s="275"/>
      <c r="F62" s="276"/>
      <c r="G62" s="77" t="str">
        <f>IF(AND(A62="n",D58=""),"","Surrender Ar.→")</f>
        <v/>
      </c>
      <c r="H62" s="78" t="s">
        <v>45</v>
      </c>
      <c r="I62" s="79" t="s">
        <v>59</v>
      </c>
      <c r="J62" s="80">
        <f t="array" ref="J62">IF(OR($H62="",$H62="no"),0,IF($I62=$I58,ROUND(J58/2,0),IF($I62=$I59,ROUND(J59/2,0),IF($I62=$I60,ROUND(J60/2,0),ROUND(J61/2,0)))))</f>
        <v>0</v>
      </c>
      <c r="K62" s="81">
        <f t="array" ref="K62">IF(OR($H62="",$H62="no"),"",IF($I62=$I58,ROUND(K58/2,0),IF($I62=$I59,ROUND(K59/2,0),IF($I62=$I60,ROUND(K60/2,0),ROUND(K61/2,0)))))</f>
        <v>0</v>
      </c>
      <c r="L62" s="82">
        <f t="array" ref="L62">IF(OR($H62="",$H62="no"),"",ROUND(J62+K62,0))</f>
        <v>0</v>
      </c>
      <c r="M62" s="80">
        <f t="array" ref="M62">IF(OR($H62="",$H62="no"),"",IF($I62=$I58,ROUND(M58/2,0),IF($I62=$I59,ROUND(M59/2,0),IF($I62=$I60,ROUND(M60/2,0),ROUND(M61/2,0)))))</f>
        <v>0</v>
      </c>
      <c r="N62" s="81">
        <f t="array" ref="N62">IF(OR($H62="",$H62="no"),"",IF($I62=$I58,ROUND(N58/2,0),IF($I62=$I59,ROUND(N59/2,0),IF($I62=$I60,ROUND(N60/2,0),ROUND(N61/2,0)))))</f>
        <v>0</v>
      </c>
      <c r="O62" s="82">
        <f t="array" ref="O62">IF(OR($H62="",$H62="no"),"",ROUND(M62+N62,0))</f>
        <v>0</v>
      </c>
      <c r="P62" s="83">
        <f t="array" ref="P62">IF(OR($H62="",$H62="no"),"",ROUND(J62-M62,0))</f>
        <v>0</v>
      </c>
      <c r="Q62" s="84">
        <f t="array" ref="Q62">IF(OR($H62="",$H62="no"),"",ROUND(K62-N62,0))</f>
        <v>0</v>
      </c>
      <c r="R62" s="85">
        <f t="array" ref="R62">IF(OR($H62="",$H62="no"),"",ROUND(P62+Q62,0))</f>
        <v>0</v>
      </c>
      <c r="S62" s="86">
        <f t="array" ref="S62">IF(OR($H62="",$H62="no"),"",IF($H58="Before-2004",Q62,0))</f>
        <v>0</v>
      </c>
      <c r="T62" s="86">
        <f t="array" ref="T62">IF(OR($H62="",$H62="no"),"",SUM(R62-S62))</f>
        <v>0</v>
      </c>
      <c r="U62" s="86">
        <f t="array" ref="U62">IF(OR($H62="",$H62="no"),"",ROUND(S62+T62,0))</f>
        <v>0</v>
      </c>
      <c r="V62" s="86">
        <f t="array" ref="V62">IF(OR($H62="",$H62="no"),"",ROUND(R62-U62,0))</f>
        <v>0</v>
      </c>
      <c r="W62" s="87"/>
      <c r="X62" s="88"/>
      <c r="Y62" s="181"/>
    </row>
    <row r="63" spans="1:25" s="4" customFormat="1" ht="20.25" customHeight="1">
      <c r="A63" s="5" t="str">
        <f>IF(J63&gt;=1,"y","n")</f>
        <v>n</v>
      </c>
      <c r="B63" s="177"/>
      <c r="C63" s="265">
        <v>12</v>
      </c>
      <c r="D63" s="268"/>
      <c r="E63" s="269"/>
      <c r="F63" s="270"/>
      <c r="G63" s="277"/>
      <c r="H63" s="280"/>
      <c r="I63" s="55" t="str">
        <f t="shared" ref="I63:I94" si="47">IF(A63="n","","Jul-2024")</f>
        <v/>
      </c>
      <c r="J63" s="56">
        <v>0</v>
      </c>
      <c r="K63" s="57">
        <f t="array" ref="K63">ROUND(J63*$K$7,0)</f>
        <v>0</v>
      </c>
      <c r="L63" s="58">
        <f t="array" ref="L63">ROUND(J63+K63,0)</f>
        <v>0</v>
      </c>
      <c r="M63" s="59">
        <f t="array" ref="M63">J63</f>
        <v>0</v>
      </c>
      <c r="N63" s="57">
        <f t="array" ref="N63">ROUND(M63*$N$7,0)</f>
        <v>0</v>
      </c>
      <c r="O63" s="58">
        <f t="array" ref="O63">ROUND(M63+N63,0)</f>
        <v>0</v>
      </c>
      <c r="P63" s="59">
        <f t="array" ref="P63">ROUND(J63-M63,0)</f>
        <v>0</v>
      </c>
      <c r="Q63" s="57">
        <f t="array" ref="Q63">ROUND(K63-N63,0)</f>
        <v>0</v>
      </c>
      <c r="R63" s="58">
        <f t="array" ref="R63">ROUND(P63+Q63,0)</f>
        <v>0</v>
      </c>
      <c r="S63" s="60">
        <f>IF($H63="Before-2004",Q63,0)</f>
        <v>0</v>
      </c>
      <c r="T63" s="60">
        <f t="array" ref="T63">R63-S63</f>
        <v>0</v>
      </c>
      <c r="U63" s="60">
        <f t="array" ref="U63">ROUND(S63+T63,0)</f>
        <v>0</v>
      </c>
      <c r="V63" s="60">
        <f t="array" ref="V63">ROUND(R63-U63,0)</f>
        <v>0</v>
      </c>
      <c r="W63" s="61"/>
      <c r="X63" s="62"/>
      <c r="Y63" s="181"/>
    </row>
    <row r="64" spans="1:25" s="4" customFormat="1" ht="20.25" customHeight="1">
      <c r="A64" s="5" t="str">
        <f t="shared" ref="A64:A67" si="48">IF(J64&gt;=1,"y","n")</f>
        <v>n</v>
      </c>
      <c r="B64" s="177"/>
      <c r="C64" s="266"/>
      <c r="D64" s="271"/>
      <c r="E64" s="272"/>
      <c r="F64" s="273"/>
      <c r="G64" s="278"/>
      <c r="H64" s="281"/>
      <c r="I64" s="63" t="str">
        <f t="shared" ref="I64:I95" si="49">IF(A64="n","","Aug-2024")</f>
        <v/>
      </c>
      <c r="J64" s="64">
        <f>$J63</f>
        <v>0</v>
      </c>
      <c r="K64" s="65">
        <f t="array" ref="K64">ROUND(J64*$K$7,0)</f>
        <v>0</v>
      </c>
      <c r="L64" s="66">
        <f t="array" ref="L64">ROUND(J64+K64,0)</f>
        <v>0</v>
      </c>
      <c r="M64" s="64">
        <f t="array" ref="M64">J64</f>
        <v>0</v>
      </c>
      <c r="N64" s="65">
        <f t="array" ref="N64">ROUND(M64*$N$7,0)</f>
        <v>0</v>
      </c>
      <c r="O64" s="66">
        <f t="array" ref="O64">ROUND(M64+N64,0)</f>
        <v>0</v>
      </c>
      <c r="P64" s="64">
        <f t="array" ref="P64">ROUND(J64-M64,0)</f>
        <v>0</v>
      </c>
      <c r="Q64" s="65">
        <f t="array" ref="Q64">ROUND(K64-N64,0)</f>
        <v>0</v>
      </c>
      <c r="R64" s="66">
        <f t="array" ref="R64">ROUND(P64+Q64,0)</f>
        <v>0</v>
      </c>
      <c r="S64" s="67">
        <f>IF($H63="Before-2004",Q64,0)</f>
        <v>0</v>
      </c>
      <c r="T64" s="67">
        <f t="array" ref="T64">R64-S64</f>
        <v>0</v>
      </c>
      <c r="U64" s="67">
        <f t="array" ref="U64">ROUND(S64+T64,0)</f>
        <v>0</v>
      </c>
      <c r="V64" s="67">
        <f t="array" ref="V64">ROUND(R64-U64,0)</f>
        <v>0</v>
      </c>
      <c r="W64" s="68"/>
      <c r="X64" s="69"/>
      <c r="Y64" s="181"/>
    </row>
    <row r="65" spans="1:25" s="4" customFormat="1" ht="20.25" customHeight="1">
      <c r="A65" s="5" t="str">
        <f t="shared" si="48"/>
        <v>n</v>
      </c>
      <c r="B65" s="177"/>
      <c r="C65" s="266"/>
      <c r="D65" s="271"/>
      <c r="E65" s="272"/>
      <c r="F65" s="273"/>
      <c r="G65" s="278"/>
      <c r="H65" s="281"/>
      <c r="I65" s="70" t="str">
        <f t="shared" ref="I65:I96" si="50">IF(A65="n","","Sep-2024")</f>
        <v/>
      </c>
      <c r="J65" s="64">
        <f>$J63</f>
        <v>0</v>
      </c>
      <c r="K65" s="65">
        <f t="array" ref="K65">ROUND(J65*$K$7,0)</f>
        <v>0</v>
      </c>
      <c r="L65" s="66">
        <f t="array" ref="L65">ROUND(J65+K65,0)</f>
        <v>0</v>
      </c>
      <c r="M65" s="64">
        <f t="array" ref="M65">J65</f>
        <v>0</v>
      </c>
      <c r="N65" s="65">
        <f t="array" ref="N65">ROUND(M65*$N$7,0)</f>
        <v>0</v>
      </c>
      <c r="O65" s="66">
        <f t="array" ref="O65">ROUND(M65+N65,0)</f>
        <v>0</v>
      </c>
      <c r="P65" s="64">
        <f t="array" ref="P65">ROUND(J65-M65,0)</f>
        <v>0</v>
      </c>
      <c r="Q65" s="65">
        <f t="array" ref="Q65">ROUND(K65-N65,0)</f>
        <v>0</v>
      </c>
      <c r="R65" s="66">
        <f t="array" ref="R65">ROUND(P65+Q65,0)</f>
        <v>0</v>
      </c>
      <c r="S65" s="67">
        <f>IF($H63="Before-2004",Q65,0)</f>
        <v>0</v>
      </c>
      <c r="T65" s="67">
        <f t="array" ref="T65">R65-S65</f>
        <v>0</v>
      </c>
      <c r="U65" s="67">
        <f t="array" ref="U65">ROUND(S65+T65,0)</f>
        <v>0</v>
      </c>
      <c r="V65" s="67">
        <f t="array" ref="V65">ROUND(R65-U65,0)</f>
        <v>0</v>
      </c>
      <c r="W65" s="68"/>
      <c r="X65" s="69"/>
      <c r="Y65" s="181"/>
    </row>
    <row r="66" spans="1:25" s="4" customFormat="1" ht="20.25" customHeight="1">
      <c r="A66" s="5" t="str">
        <f t="shared" si="48"/>
        <v>n</v>
      </c>
      <c r="B66" s="177"/>
      <c r="C66" s="266"/>
      <c r="D66" s="271"/>
      <c r="E66" s="272"/>
      <c r="F66" s="273"/>
      <c r="G66" s="279"/>
      <c r="H66" s="282"/>
      <c r="I66" s="63" t="str">
        <f t="shared" ref="I66:I97" si="51">IF(A66="n","","Oct-2024")</f>
        <v/>
      </c>
      <c r="J66" s="71">
        <f>$J63</f>
        <v>0</v>
      </c>
      <c r="K66" s="72">
        <f t="array" ref="K66">ROUND(J66*$K$7,0)</f>
        <v>0</v>
      </c>
      <c r="L66" s="73">
        <f t="array" ref="L66">ROUND(J66+K66,0)</f>
        <v>0</v>
      </c>
      <c r="M66" s="71">
        <f t="array" ref="M66">J66</f>
        <v>0</v>
      </c>
      <c r="N66" s="72">
        <f t="array" ref="N66">ROUND(M66*$N$7,0)</f>
        <v>0</v>
      </c>
      <c r="O66" s="73">
        <f t="array" ref="O66">ROUND(M66+N66,0)</f>
        <v>0</v>
      </c>
      <c r="P66" s="71">
        <f t="array" ref="P66">ROUND(J66-M66,0)</f>
        <v>0</v>
      </c>
      <c r="Q66" s="72">
        <f t="array" ref="Q66">ROUND(K66-N66,0)</f>
        <v>0</v>
      </c>
      <c r="R66" s="73">
        <f t="array" ref="R66">ROUND(P66+Q66,0)</f>
        <v>0</v>
      </c>
      <c r="S66" s="74">
        <f>IF($H63="Before-2004",Q66,0)</f>
        <v>0</v>
      </c>
      <c r="T66" s="74">
        <f t="array" ref="T66">R66-S66</f>
        <v>0</v>
      </c>
      <c r="U66" s="74">
        <f t="array" ref="U66">ROUND(S66+T66,0)</f>
        <v>0</v>
      </c>
      <c r="V66" s="74">
        <f t="array" ref="V66">ROUND(R66-U66,0)</f>
        <v>0</v>
      </c>
      <c r="W66" s="75"/>
      <c r="X66" s="76"/>
      <c r="Y66" s="181"/>
    </row>
    <row r="67" spans="1:25" s="4" customFormat="1" ht="20.25" customHeight="1" thickBot="1">
      <c r="A67" s="5" t="str">
        <f t="shared" si="48"/>
        <v>n</v>
      </c>
      <c r="B67" s="177"/>
      <c r="C67" s="267"/>
      <c r="D67" s="274"/>
      <c r="E67" s="275"/>
      <c r="F67" s="276"/>
      <c r="G67" s="77" t="str">
        <f>IF(AND(A67="n",D63=""),"","Surrender Ar.→")</f>
        <v/>
      </c>
      <c r="H67" s="78" t="s">
        <v>46</v>
      </c>
      <c r="I67" s="79" t="s">
        <v>59</v>
      </c>
      <c r="J67" s="80">
        <f t="array" ref="J67">IF(OR($H67="",$H67="no"),0,IF($I67=$I63,ROUND(J63/2,0),IF($I67=$I64,ROUND(J64/2,0),IF($I67=$I65,ROUND(J65/2,0),ROUND(J66/2,0)))))</f>
        <v>0</v>
      </c>
      <c r="K67" s="81" t="str">
        <f t="array" ref="K67">IF(OR($H67="",$H67="no"),"",IF($I67=$I63,ROUND(K63/2,0),IF($I67=$I64,ROUND(K64/2,0),IF($I67=$I65,ROUND(K65/2,0),ROUND(K66/2,0)))))</f>
        <v/>
      </c>
      <c r="L67" s="82" t="str">
        <f t="array" ref="L67">IF(OR($H67="",$H67="no"),"",ROUND(J67+K67,0))</f>
        <v/>
      </c>
      <c r="M67" s="80" t="str">
        <f t="array" ref="M67">IF(OR($H67="",$H67="no"),"",IF($I67=$I63,ROUND(M63/2,0),IF($I67=$I64,ROUND(M64/2,0),IF($I67=$I65,ROUND(M65/2,0),ROUND(M66/2,0)))))</f>
        <v/>
      </c>
      <c r="N67" s="81" t="str">
        <f t="array" ref="N67">IF(OR($H67="",$H67="no"),"",IF($I67=$I63,ROUND(N63/2,0),IF($I67=$I64,ROUND(N64/2,0),IF($I67=$I65,ROUND(N65/2,0),ROUND(N66/2,0)))))</f>
        <v/>
      </c>
      <c r="O67" s="82" t="str">
        <f t="array" ref="O67">IF(OR($H67="",$H67="no"),"",ROUND(M67+N67,0))</f>
        <v/>
      </c>
      <c r="P67" s="83" t="str">
        <f t="array" ref="P67">IF(OR($H67="",$H67="no"),"",ROUND(J67-M67,0))</f>
        <v/>
      </c>
      <c r="Q67" s="84" t="str">
        <f t="array" ref="Q67">IF(OR($H67="",$H67="no"),"",ROUND(K67-N67,0))</f>
        <v/>
      </c>
      <c r="R67" s="85" t="str">
        <f t="array" ref="R67">IF(OR($H67="",$H67="no"),"",ROUND(P67+Q67,0))</f>
        <v/>
      </c>
      <c r="S67" s="86" t="str">
        <f t="array" ref="S67">IF(OR($H67="",$H67="no"),"",IF($H63="Before-2004",Q67,0))</f>
        <v/>
      </c>
      <c r="T67" s="86" t="str">
        <f t="array" ref="T67">IF(OR($H67="",$H67="no"),"",SUM(R67-S67))</f>
        <v/>
      </c>
      <c r="U67" s="86" t="str">
        <f t="array" ref="U67">IF(OR($H67="",$H67="no"),"",ROUND(S67+T67,0))</f>
        <v/>
      </c>
      <c r="V67" s="86" t="str">
        <f t="array" ref="V67">IF(OR($H67="",$H67="no"),"",ROUND(R67-U67,0))</f>
        <v/>
      </c>
      <c r="W67" s="87"/>
      <c r="X67" s="88"/>
      <c r="Y67" s="181"/>
    </row>
    <row r="68" spans="1:25" s="4" customFormat="1" ht="20.25" customHeight="1">
      <c r="A68" s="5" t="str">
        <f>IF(J68&gt;=1,"y","n")</f>
        <v>n</v>
      </c>
      <c r="B68" s="177"/>
      <c r="C68" s="265">
        <v>13</v>
      </c>
      <c r="D68" s="268"/>
      <c r="E68" s="269"/>
      <c r="F68" s="270"/>
      <c r="G68" s="277"/>
      <c r="H68" s="280"/>
      <c r="I68" s="55" t="str">
        <f t="shared" ref="I68:I99" si="52">IF(A68="n","","Jul-2024")</f>
        <v/>
      </c>
      <c r="J68" s="56">
        <v>0</v>
      </c>
      <c r="K68" s="57">
        <f t="array" ref="K68">ROUND(J68*$K$7,0)</f>
        <v>0</v>
      </c>
      <c r="L68" s="58">
        <f t="array" ref="L68">ROUND(J68+K68,0)</f>
        <v>0</v>
      </c>
      <c r="M68" s="59">
        <f t="array" ref="M68">J68</f>
        <v>0</v>
      </c>
      <c r="N68" s="57">
        <f t="array" ref="N68">ROUND(M68*$N$7,0)</f>
        <v>0</v>
      </c>
      <c r="O68" s="58">
        <f t="array" ref="O68">ROUND(M68+N68,0)</f>
        <v>0</v>
      </c>
      <c r="P68" s="59">
        <f t="array" ref="P68">ROUND(J68-M68,0)</f>
        <v>0</v>
      </c>
      <c r="Q68" s="57">
        <f t="array" ref="Q68">ROUND(K68-N68,0)</f>
        <v>0</v>
      </c>
      <c r="R68" s="58">
        <f t="array" ref="R68">ROUND(P68+Q68,0)</f>
        <v>0</v>
      </c>
      <c r="S68" s="60">
        <f>IF($H68="Before-2004",Q68,0)</f>
        <v>0</v>
      </c>
      <c r="T68" s="60">
        <f t="array" ref="T68">R68-S68</f>
        <v>0</v>
      </c>
      <c r="U68" s="60">
        <f t="array" ref="U68">ROUND(S68+T68,0)</f>
        <v>0</v>
      </c>
      <c r="V68" s="60">
        <f t="array" ref="V68">ROUND(R68-U68,0)</f>
        <v>0</v>
      </c>
      <c r="W68" s="61"/>
      <c r="X68" s="62"/>
      <c r="Y68" s="181"/>
    </row>
    <row r="69" spans="1:25" s="4" customFormat="1" ht="20.25" customHeight="1">
      <c r="A69" s="5" t="str">
        <f t="shared" ref="A69:A72" si="53">IF(J69&gt;=1,"y","n")</f>
        <v>n</v>
      </c>
      <c r="B69" s="177"/>
      <c r="C69" s="266"/>
      <c r="D69" s="271"/>
      <c r="E69" s="272"/>
      <c r="F69" s="273"/>
      <c r="G69" s="278"/>
      <c r="H69" s="281"/>
      <c r="I69" s="63" t="str">
        <f t="shared" ref="I69:I100" si="54">IF(A69="n","","Aug-2024")</f>
        <v/>
      </c>
      <c r="J69" s="64">
        <f>$J68</f>
        <v>0</v>
      </c>
      <c r="K69" s="65">
        <f t="array" ref="K69">ROUND(J69*$K$7,0)</f>
        <v>0</v>
      </c>
      <c r="L69" s="66">
        <f t="array" ref="L69">ROUND(J69+K69,0)</f>
        <v>0</v>
      </c>
      <c r="M69" s="64">
        <f t="array" ref="M69">J69</f>
        <v>0</v>
      </c>
      <c r="N69" s="65">
        <f t="array" ref="N69">ROUND(M69*$N$7,0)</f>
        <v>0</v>
      </c>
      <c r="O69" s="66">
        <f t="array" ref="O69">ROUND(M69+N69,0)</f>
        <v>0</v>
      </c>
      <c r="P69" s="64">
        <f t="array" ref="P69">ROUND(J69-M69,0)</f>
        <v>0</v>
      </c>
      <c r="Q69" s="65">
        <f t="array" ref="Q69">ROUND(K69-N69,0)</f>
        <v>0</v>
      </c>
      <c r="R69" s="66">
        <f t="array" ref="R69">ROUND(P69+Q69,0)</f>
        <v>0</v>
      </c>
      <c r="S69" s="67">
        <f>IF($H68="Before-2004",Q69,0)</f>
        <v>0</v>
      </c>
      <c r="T69" s="67">
        <f t="array" ref="T69">R69-S69</f>
        <v>0</v>
      </c>
      <c r="U69" s="67">
        <f t="array" ref="U69">ROUND(S69+T69,0)</f>
        <v>0</v>
      </c>
      <c r="V69" s="67">
        <f t="array" ref="V69">ROUND(R69-U69,0)</f>
        <v>0</v>
      </c>
      <c r="W69" s="68"/>
      <c r="X69" s="69"/>
      <c r="Y69" s="181"/>
    </row>
    <row r="70" spans="1:25" s="4" customFormat="1" ht="20.25" customHeight="1">
      <c r="A70" s="5" t="str">
        <f t="shared" si="53"/>
        <v>n</v>
      </c>
      <c r="B70" s="177"/>
      <c r="C70" s="266"/>
      <c r="D70" s="271"/>
      <c r="E70" s="272"/>
      <c r="F70" s="273"/>
      <c r="G70" s="278"/>
      <c r="H70" s="281"/>
      <c r="I70" s="70" t="str">
        <f t="shared" ref="I70:I101" si="55">IF(A70="n","","Sep-2024")</f>
        <v/>
      </c>
      <c r="J70" s="64">
        <f>$J68</f>
        <v>0</v>
      </c>
      <c r="K70" s="65">
        <f t="array" ref="K70">ROUND(J70*$K$7,0)</f>
        <v>0</v>
      </c>
      <c r="L70" s="66">
        <f t="array" ref="L70">ROUND(J70+K70,0)</f>
        <v>0</v>
      </c>
      <c r="M70" s="64">
        <f t="array" ref="M70">J70</f>
        <v>0</v>
      </c>
      <c r="N70" s="65">
        <f t="array" ref="N70">ROUND(M70*$N$7,0)</f>
        <v>0</v>
      </c>
      <c r="O70" s="66">
        <f t="array" ref="O70">ROUND(M70+N70,0)</f>
        <v>0</v>
      </c>
      <c r="P70" s="64">
        <f t="array" ref="P70">ROUND(J70-M70,0)</f>
        <v>0</v>
      </c>
      <c r="Q70" s="65">
        <f t="array" ref="Q70">ROUND(K70-N70,0)</f>
        <v>0</v>
      </c>
      <c r="R70" s="66">
        <f t="array" ref="R70">ROUND(P70+Q70,0)</f>
        <v>0</v>
      </c>
      <c r="S70" s="67">
        <f>IF($H68="Before-2004",Q70,0)</f>
        <v>0</v>
      </c>
      <c r="T70" s="67">
        <f t="array" ref="T70">R70-S70</f>
        <v>0</v>
      </c>
      <c r="U70" s="67">
        <f t="array" ref="U70">ROUND(S70+T70,0)</f>
        <v>0</v>
      </c>
      <c r="V70" s="67">
        <f t="array" ref="V70">ROUND(R70-U70,0)</f>
        <v>0</v>
      </c>
      <c r="W70" s="68"/>
      <c r="X70" s="69"/>
      <c r="Y70" s="181"/>
    </row>
    <row r="71" spans="1:25" s="4" customFormat="1" ht="20.25" customHeight="1">
      <c r="A71" s="5" t="str">
        <f t="shared" si="53"/>
        <v>n</v>
      </c>
      <c r="B71" s="177"/>
      <c r="C71" s="266"/>
      <c r="D71" s="271"/>
      <c r="E71" s="272"/>
      <c r="F71" s="273"/>
      <c r="G71" s="279"/>
      <c r="H71" s="282"/>
      <c r="I71" s="63" t="str">
        <f t="shared" ref="I71:I102" si="56">IF(A71="n","","Oct-2024")</f>
        <v/>
      </c>
      <c r="J71" s="71">
        <f>$J68</f>
        <v>0</v>
      </c>
      <c r="K71" s="72">
        <f t="array" ref="K71">ROUND(J71*$K$7,0)</f>
        <v>0</v>
      </c>
      <c r="L71" s="73">
        <f t="array" ref="L71">ROUND(J71+K71,0)</f>
        <v>0</v>
      </c>
      <c r="M71" s="71">
        <f t="array" ref="M71">J71</f>
        <v>0</v>
      </c>
      <c r="N71" s="72">
        <f t="array" ref="N71">ROUND(M71*$N$7,0)</f>
        <v>0</v>
      </c>
      <c r="O71" s="73">
        <f t="array" ref="O71">ROUND(M71+N71,0)</f>
        <v>0</v>
      </c>
      <c r="P71" s="71">
        <f t="array" ref="P71">ROUND(J71-M71,0)</f>
        <v>0</v>
      </c>
      <c r="Q71" s="72">
        <f t="array" ref="Q71">ROUND(K71-N71,0)</f>
        <v>0</v>
      </c>
      <c r="R71" s="73">
        <f t="array" ref="R71">ROUND(P71+Q71,0)</f>
        <v>0</v>
      </c>
      <c r="S71" s="74">
        <f>IF($H68="Before-2004",Q71,0)</f>
        <v>0</v>
      </c>
      <c r="T71" s="74">
        <f t="array" ref="T71">R71-S71</f>
        <v>0</v>
      </c>
      <c r="U71" s="74">
        <f t="array" ref="U71">ROUND(S71+T71,0)</f>
        <v>0</v>
      </c>
      <c r="V71" s="74">
        <f t="array" ref="V71">ROUND(R71-U71,0)</f>
        <v>0</v>
      </c>
      <c r="W71" s="75"/>
      <c r="X71" s="76"/>
      <c r="Y71" s="181"/>
    </row>
    <row r="72" spans="1:25" s="4" customFormat="1" ht="20.25" customHeight="1" thickBot="1">
      <c r="A72" s="5" t="str">
        <f t="shared" si="53"/>
        <v>n</v>
      </c>
      <c r="B72" s="177"/>
      <c r="C72" s="267"/>
      <c r="D72" s="274"/>
      <c r="E72" s="275"/>
      <c r="F72" s="276"/>
      <c r="G72" s="77" t="str">
        <f>IF(AND(A72="n",D68=""),"","Surrender Ar.→")</f>
        <v/>
      </c>
      <c r="H72" s="78" t="s">
        <v>45</v>
      </c>
      <c r="I72" s="79" t="s">
        <v>59</v>
      </c>
      <c r="J72" s="80">
        <f t="array" ref="J72">IF(OR($H72="",$H72="no"),0,IF($I72=$I68,ROUND(J68/2,0),IF($I72=$I69,ROUND(J69/2,0),IF($I72=$I70,ROUND(J70/2,0),ROUND(J71/2,0)))))</f>
        <v>0</v>
      </c>
      <c r="K72" s="81">
        <f t="array" ref="K72">IF(OR($H72="",$H72="no"),"",IF($I72=$I68,ROUND(K68/2,0),IF($I72=$I69,ROUND(K69/2,0),IF($I72=$I70,ROUND(K70/2,0),ROUND(K71/2,0)))))</f>
        <v>0</v>
      </c>
      <c r="L72" s="82">
        <f t="array" ref="L72">IF(OR($H72="",$H72="no"),"",ROUND(J72+K72,0))</f>
        <v>0</v>
      </c>
      <c r="M72" s="80">
        <f t="array" ref="M72">IF(OR($H72="",$H72="no"),"",IF($I72=$I68,ROUND(M68/2,0),IF($I72=$I69,ROUND(M69/2,0),IF($I72=$I70,ROUND(M70/2,0),ROUND(M71/2,0)))))</f>
        <v>0</v>
      </c>
      <c r="N72" s="81">
        <f t="array" ref="N72">IF(OR($H72="",$H72="no"),"",IF($I72=$I68,ROUND(N68/2,0),IF($I72=$I69,ROUND(N69/2,0),IF($I72=$I70,ROUND(N70/2,0),ROUND(N71/2,0)))))</f>
        <v>0</v>
      </c>
      <c r="O72" s="82">
        <f t="array" ref="O72">IF(OR($H72="",$H72="no"),"",ROUND(M72+N72,0))</f>
        <v>0</v>
      </c>
      <c r="P72" s="83">
        <f t="array" ref="P72">IF(OR($H72="",$H72="no"),"",ROUND(J72-M72,0))</f>
        <v>0</v>
      </c>
      <c r="Q72" s="84">
        <f t="array" ref="Q72">IF(OR($H72="",$H72="no"),"",ROUND(K72-N72,0))</f>
        <v>0</v>
      </c>
      <c r="R72" s="85">
        <f t="array" ref="R72">IF(OR($H72="",$H72="no"),"",ROUND(P72+Q72,0))</f>
        <v>0</v>
      </c>
      <c r="S72" s="86">
        <f t="array" ref="S72">IF(OR($H72="",$H72="no"),"",IF($H68="Before-2004",Q72,0))</f>
        <v>0</v>
      </c>
      <c r="T72" s="86">
        <f t="array" ref="T72">IF(OR($H72="",$H72="no"),"",SUM(R72-S72))</f>
        <v>0</v>
      </c>
      <c r="U72" s="86">
        <f t="array" ref="U72">IF(OR($H72="",$H72="no"),"",ROUND(S72+T72,0))</f>
        <v>0</v>
      </c>
      <c r="V72" s="86">
        <f t="array" ref="V72">IF(OR($H72="",$H72="no"),"",ROUND(R72-U72,0))</f>
        <v>0</v>
      </c>
      <c r="W72" s="87"/>
      <c r="X72" s="88"/>
      <c r="Y72" s="181"/>
    </row>
    <row r="73" spans="1:25" s="4" customFormat="1" ht="20.25" customHeight="1">
      <c r="A73" s="5" t="str">
        <f>IF(J73&gt;=1,"y","n")</f>
        <v>n</v>
      </c>
      <c r="B73" s="177"/>
      <c r="C73" s="265">
        <v>14</v>
      </c>
      <c r="D73" s="268"/>
      <c r="E73" s="269"/>
      <c r="F73" s="270"/>
      <c r="G73" s="277"/>
      <c r="H73" s="280"/>
      <c r="I73" s="55" t="str">
        <f t="shared" ref="I73:I104" si="57">IF(A73="n","","Jul-2024")</f>
        <v/>
      </c>
      <c r="J73" s="56">
        <v>0</v>
      </c>
      <c r="K73" s="57">
        <f t="array" ref="K73">ROUND(J73*$K$7,0)</f>
        <v>0</v>
      </c>
      <c r="L73" s="58">
        <f t="array" ref="L73">ROUND(J73+K73,0)</f>
        <v>0</v>
      </c>
      <c r="M73" s="59">
        <f t="array" ref="M73">J73</f>
        <v>0</v>
      </c>
      <c r="N73" s="57">
        <f t="array" ref="N73">ROUND(M73*$N$7,0)</f>
        <v>0</v>
      </c>
      <c r="O73" s="58">
        <f t="array" ref="O73">ROUND(M73+N73,0)</f>
        <v>0</v>
      </c>
      <c r="P73" s="59">
        <f t="array" ref="P73">ROUND(J73-M73,0)</f>
        <v>0</v>
      </c>
      <c r="Q73" s="57">
        <f t="array" ref="Q73">ROUND(K73-N73,0)</f>
        <v>0</v>
      </c>
      <c r="R73" s="58">
        <f t="array" ref="R73">ROUND(P73+Q73,0)</f>
        <v>0</v>
      </c>
      <c r="S73" s="60">
        <f>IF($H73="Before-2004",Q73,0)</f>
        <v>0</v>
      </c>
      <c r="T73" s="60">
        <f t="array" ref="T73">R73-S73</f>
        <v>0</v>
      </c>
      <c r="U73" s="60">
        <f t="array" ref="U73">ROUND(S73+T73,0)</f>
        <v>0</v>
      </c>
      <c r="V73" s="60">
        <f t="array" ref="V73">ROUND(R73-U73,0)</f>
        <v>0</v>
      </c>
      <c r="W73" s="61"/>
      <c r="X73" s="62"/>
      <c r="Y73" s="181"/>
    </row>
    <row r="74" spans="1:25" s="4" customFormat="1" ht="20.25" customHeight="1">
      <c r="A74" s="5" t="str">
        <f t="shared" ref="A74:A77" si="58">IF(J74&gt;=1,"y","n")</f>
        <v>n</v>
      </c>
      <c r="B74" s="177"/>
      <c r="C74" s="266"/>
      <c r="D74" s="271"/>
      <c r="E74" s="272"/>
      <c r="F74" s="273"/>
      <c r="G74" s="278"/>
      <c r="H74" s="281"/>
      <c r="I74" s="63" t="str">
        <f t="shared" ref="I74:I105" si="59">IF(A74="n","","Aug-2024")</f>
        <v/>
      </c>
      <c r="J74" s="64">
        <f>$J73</f>
        <v>0</v>
      </c>
      <c r="K74" s="65">
        <f t="array" ref="K74">ROUND(J74*$K$7,0)</f>
        <v>0</v>
      </c>
      <c r="L74" s="66">
        <f t="array" ref="L74">ROUND(J74+K74,0)</f>
        <v>0</v>
      </c>
      <c r="M74" s="64">
        <f t="array" ref="M74">J74</f>
        <v>0</v>
      </c>
      <c r="N74" s="65">
        <f t="array" ref="N74">ROUND(M74*$N$7,0)</f>
        <v>0</v>
      </c>
      <c r="O74" s="66">
        <f t="array" ref="O74">ROUND(M74+N74,0)</f>
        <v>0</v>
      </c>
      <c r="P74" s="64">
        <f t="array" ref="P74">ROUND(J74-M74,0)</f>
        <v>0</v>
      </c>
      <c r="Q74" s="65">
        <f t="array" ref="Q74">ROUND(K74-N74,0)</f>
        <v>0</v>
      </c>
      <c r="R74" s="66">
        <f t="array" ref="R74">ROUND(P74+Q74,0)</f>
        <v>0</v>
      </c>
      <c r="S74" s="67">
        <f>IF($H73="Before-2004",Q74,0)</f>
        <v>0</v>
      </c>
      <c r="T74" s="67">
        <f t="array" ref="T74">R74-S74</f>
        <v>0</v>
      </c>
      <c r="U74" s="67">
        <f t="array" ref="U74">ROUND(S74+T74,0)</f>
        <v>0</v>
      </c>
      <c r="V74" s="67">
        <f t="array" ref="V74">ROUND(R74-U74,0)</f>
        <v>0</v>
      </c>
      <c r="W74" s="68"/>
      <c r="X74" s="69"/>
      <c r="Y74" s="181"/>
    </row>
    <row r="75" spans="1:25" s="4" customFormat="1" ht="20.25" customHeight="1">
      <c r="A75" s="5" t="str">
        <f t="shared" si="58"/>
        <v>n</v>
      </c>
      <c r="B75" s="177"/>
      <c r="C75" s="266"/>
      <c r="D75" s="271"/>
      <c r="E75" s="272"/>
      <c r="F75" s="273"/>
      <c r="G75" s="278"/>
      <c r="H75" s="281"/>
      <c r="I75" s="70" t="str">
        <f t="shared" ref="I75:I106" si="60">IF(A75="n","","Sep-2024")</f>
        <v/>
      </c>
      <c r="J75" s="64">
        <f>$J73</f>
        <v>0</v>
      </c>
      <c r="K75" s="65">
        <f t="array" ref="K75">ROUND(J75*$K$7,0)</f>
        <v>0</v>
      </c>
      <c r="L75" s="66">
        <f t="array" ref="L75">ROUND(J75+K75,0)</f>
        <v>0</v>
      </c>
      <c r="M75" s="64">
        <f t="array" ref="M75">J75</f>
        <v>0</v>
      </c>
      <c r="N75" s="65">
        <f t="array" ref="N75">ROUND(M75*$N$7,0)</f>
        <v>0</v>
      </c>
      <c r="O75" s="66">
        <f t="array" ref="O75">ROUND(M75+N75,0)</f>
        <v>0</v>
      </c>
      <c r="P75" s="64">
        <f t="array" ref="P75">ROUND(J75-M75,0)</f>
        <v>0</v>
      </c>
      <c r="Q75" s="65">
        <f t="array" ref="Q75">ROUND(K75-N75,0)</f>
        <v>0</v>
      </c>
      <c r="R75" s="66">
        <f t="array" ref="R75">ROUND(P75+Q75,0)</f>
        <v>0</v>
      </c>
      <c r="S75" s="67">
        <f>IF($H73="Before-2004",Q75,0)</f>
        <v>0</v>
      </c>
      <c r="T75" s="67">
        <f t="array" ref="T75">R75-S75</f>
        <v>0</v>
      </c>
      <c r="U75" s="67">
        <f t="array" ref="U75">ROUND(S75+T75,0)</f>
        <v>0</v>
      </c>
      <c r="V75" s="67">
        <f t="array" ref="V75">ROUND(R75-U75,0)</f>
        <v>0</v>
      </c>
      <c r="W75" s="68"/>
      <c r="X75" s="69"/>
      <c r="Y75" s="181"/>
    </row>
    <row r="76" spans="1:25" s="4" customFormat="1" ht="20.25" customHeight="1">
      <c r="A76" s="5" t="str">
        <f t="shared" si="58"/>
        <v>n</v>
      </c>
      <c r="B76" s="177"/>
      <c r="C76" s="266"/>
      <c r="D76" s="271"/>
      <c r="E76" s="272"/>
      <c r="F76" s="273"/>
      <c r="G76" s="279"/>
      <c r="H76" s="282"/>
      <c r="I76" s="63" t="str">
        <f t="shared" ref="I76:I107" si="61">IF(A76="n","","Oct-2024")</f>
        <v/>
      </c>
      <c r="J76" s="71">
        <f>$J73</f>
        <v>0</v>
      </c>
      <c r="K76" s="72">
        <f t="array" ref="K76">ROUND(J76*$K$7,0)</f>
        <v>0</v>
      </c>
      <c r="L76" s="73">
        <f t="array" ref="L76">ROUND(J76+K76,0)</f>
        <v>0</v>
      </c>
      <c r="M76" s="71">
        <f t="array" ref="M76">J76</f>
        <v>0</v>
      </c>
      <c r="N76" s="72">
        <f t="array" ref="N76">ROUND(M76*$N$7,0)</f>
        <v>0</v>
      </c>
      <c r="O76" s="73">
        <f t="array" ref="O76">ROUND(M76+N76,0)</f>
        <v>0</v>
      </c>
      <c r="P76" s="71">
        <f t="array" ref="P76">ROUND(J76-M76,0)</f>
        <v>0</v>
      </c>
      <c r="Q76" s="72">
        <f t="array" ref="Q76">ROUND(K76-N76,0)</f>
        <v>0</v>
      </c>
      <c r="R76" s="73">
        <f t="array" ref="R76">ROUND(P76+Q76,0)</f>
        <v>0</v>
      </c>
      <c r="S76" s="74">
        <f>IF($H73="Before-2004",Q76,0)</f>
        <v>0</v>
      </c>
      <c r="T76" s="74">
        <f t="array" ref="T76">R76-S76</f>
        <v>0</v>
      </c>
      <c r="U76" s="74">
        <f t="array" ref="U76">ROUND(S76+T76,0)</f>
        <v>0</v>
      </c>
      <c r="V76" s="74">
        <f t="array" ref="V76">ROUND(R76-U76,0)</f>
        <v>0</v>
      </c>
      <c r="W76" s="75"/>
      <c r="X76" s="76"/>
      <c r="Y76" s="181"/>
    </row>
    <row r="77" spans="1:25" s="4" customFormat="1" ht="20.25" customHeight="1" thickBot="1">
      <c r="A77" s="5" t="str">
        <f t="shared" si="58"/>
        <v>n</v>
      </c>
      <c r="B77" s="177"/>
      <c r="C77" s="267"/>
      <c r="D77" s="274"/>
      <c r="E77" s="275"/>
      <c r="F77" s="276"/>
      <c r="G77" s="77" t="str">
        <f>IF(AND(A77="n",D73=""),"","Surrender Ar.→")</f>
        <v/>
      </c>
      <c r="H77" s="78" t="s">
        <v>46</v>
      </c>
      <c r="I77" s="79" t="s">
        <v>59</v>
      </c>
      <c r="J77" s="80">
        <f t="array" ref="J77">IF(OR($H77="",$H77="no"),0,IF($I77=$I73,ROUND(J73/2,0),IF($I77=$I74,ROUND(J74/2,0),IF($I77=$I75,ROUND(J75/2,0),ROUND(J76/2,0)))))</f>
        <v>0</v>
      </c>
      <c r="K77" s="81" t="str">
        <f t="array" ref="K77">IF(OR($H77="",$H77="no"),"",IF($I77=$I73,ROUND(K73/2,0),IF($I77=$I74,ROUND(K74/2,0),IF($I77=$I75,ROUND(K75/2,0),ROUND(K76/2,0)))))</f>
        <v/>
      </c>
      <c r="L77" s="82" t="str">
        <f t="array" ref="L77">IF(OR($H77="",$H77="no"),"",ROUND(J77+K77,0))</f>
        <v/>
      </c>
      <c r="M77" s="80" t="str">
        <f t="array" ref="M77">IF(OR($H77="",$H77="no"),"",IF($I77=$I73,ROUND(M73/2,0),IF($I77=$I74,ROUND(M74/2,0),IF($I77=$I75,ROUND(M75/2,0),ROUND(M76/2,0)))))</f>
        <v/>
      </c>
      <c r="N77" s="81" t="str">
        <f t="array" ref="N77">IF(OR($H77="",$H77="no"),"",IF($I77=$I73,ROUND(N73/2,0),IF($I77=$I74,ROUND(N74/2,0),IF($I77=$I75,ROUND(N75/2,0),ROUND(N76/2,0)))))</f>
        <v/>
      </c>
      <c r="O77" s="82" t="str">
        <f t="array" ref="O77">IF(OR($H77="",$H77="no"),"",ROUND(M77+N77,0))</f>
        <v/>
      </c>
      <c r="P77" s="83" t="str">
        <f t="array" ref="P77">IF(OR($H77="",$H77="no"),"",ROUND(J77-M77,0))</f>
        <v/>
      </c>
      <c r="Q77" s="84" t="str">
        <f t="array" ref="Q77">IF(OR($H77="",$H77="no"),"",ROUND(K77-N77,0))</f>
        <v/>
      </c>
      <c r="R77" s="85" t="str">
        <f t="array" ref="R77">IF(OR($H77="",$H77="no"),"",ROUND(P77+Q77,0))</f>
        <v/>
      </c>
      <c r="S77" s="86" t="str">
        <f t="array" ref="S77">IF(OR($H77="",$H77="no"),"",IF($H73="Before-2004",Q77,0))</f>
        <v/>
      </c>
      <c r="T77" s="86" t="str">
        <f t="array" ref="T77">IF(OR($H77="",$H77="no"),"",SUM(R77-S77))</f>
        <v/>
      </c>
      <c r="U77" s="86" t="str">
        <f t="array" ref="U77">IF(OR($H77="",$H77="no"),"",ROUND(S77+T77,0))</f>
        <v/>
      </c>
      <c r="V77" s="86" t="str">
        <f t="array" ref="V77">IF(OR($H77="",$H77="no"),"",ROUND(R77-U77,0))</f>
        <v/>
      </c>
      <c r="W77" s="87"/>
      <c r="X77" s="88"/>
      <c r="Y77" s="181"/>
    </row>
    <row r="78" spans="1:25" s="4" customFormat="1" ht="20.25" customHeight="1">
      <c r="A78" s="5" t="str">
        <f>IF(J78&gt;=1,"y","n")</f>
        <v>n</v>
      </c>
      <c r="B78" s="177"/>
      <c r="C78" s="265">
        <v>15</v>
      </c>
      <c r="D78" s="268"/>
      <c r="E78" s="269"/>
      <c r="F78" s="270"/>
      <c r="G78" s="277"/>
      <c r="H78" s="280"/>
      <c r="I78" s="55" t="str">
        <f t="shared" ref="I78:I109" si="62">IF(A78="n","","Jul-2024")</f>
        <v/>
      </c>
      <c r="J78" s="56">
        <v>0</v>
      </c>
      <c r="K78" s="57">
        <f t="array" ref="K78">ROUND(J78*$K$7,0)</f>
        <v>0</v>
      </c>
      <c r="L78" s="58">
        <f t="array" ref="L78">ROUND(J78+K78,0)</f>
        <v>0</v>
      </c>
      <c r="M78" s="59">
        <f t="array" ref="M78">J78</f>
        <v>0</v>
      </c>
      <c r="N78" s="57">
        <f t="array" ref="N78">ROUND(M78*$N$7,0)</f>
        <v>0</v>
      </c>
      <c r="O78" s="58">
        <f t="array" ref="O78">ROUND(M78+N78,0)</f>
        <v>0</v>
      </c>
      <c r="P78" s="59">
        <f t="array" ref="P78">ROUND(J78-M78,0)</f>
        <v>0</v>
      </c>
      <c r="Q78" s="57">
        <f t="array" ref="Q78">ROUND(K78-N78,0)</f>
        <v>0</v>
      </c>
      <c r="R78" s="58">
        <f t="array" ref="R78">ROUND(P78+Q78,0)</f>
        <v>0</v>
      </c>
      <c r="S78" s="60">
        <f>IF($H78="Before-2004",Q78,0)</f>
        <v>0</v>
      </c>
      <c r="T78" s="60">
        <f t="array" ref="T78">R78-S78</f>
        <v>0</v>
      </c>
      <c r="U78" s="60">
        <f t="array" ref="U78">ROUND(S78+T78,0)</f>
        <v>0</v>
      </c>
      <c r="V78" s="60">
        <f t="array" ref="V78">ROUND(R78-U78,0)</f>
        <v>0</v>
      </c>
      <c r="W78" s="61"/>
      <c r="X78" s="62"/>
      <c r="Y78" s="181"/>
    </row>
    <row r="79" spans="1:25" s="4" customFormat="1" ht="20.25" customHeight="1">
      <c r="A79" s="5" t="str">
        <f t="shared" ref="A79:A82" si="63">IF(J79&gt;=1,"y","n")</f>
        <v>n</v>
      </c>
      <c r="B79" s="177"/>
      <c r="C79" s="266"/>
      <c r="D79" s="271"/>
      <c r="E79" s="272"/>
      <c r="F79" s="273"/>
      <c r="G79" s="278"/>
      <c r="H79" s="281"/>
      <c r="I79" s="63" t="str">
        <f t="shared" ref="I79:I110" si="64">IF(A79="n","","Aug-2024")</f>
        <v/>
      </c>
      <c r="J79" s="64">
        <f>$J78</f>
        <v>0</v>
      </c>
      <c r="K79" s="65">
        <f t="array" ref="K79">ROUND(J79*$K$7,0)</f>
        <v>0</v>
      </c>
      <c r="L79" s="66">
        <f t="array" ref="L79">ROUND(J79+K79,0)</f>
        <v>0</v>
      </c>
      <c r="M79" s="64">
        <f t="array" ref="M79">J79</f>
        <v>0</v>
      </c>
      <c r="N79" s="65">
        <f t="array" ref="N79">ROUND(M79*$N$7,0)</f>
        <v>0</v>
      </c>
      <c r="O79" s="66">
        <f t="array" ref="O79">ROUND(M79+N79,0)</f>
        <v>0</v>
      </c>
      <c r="P79" s="64">
        <f t="array" ref="P79">ROUND(J79-M79,0)</f>
        <v>0</v>
      </c>
      <c r="Q79" s="65">
        <f t="array" ref="Q79">ROUND(K79-N79,0)</f>
        <v>0</v>
      </c>
      <c r="R79" s="66">
        <f t="array" ref="R79">ROUND(P79+Q79,0)</f>
        <v>0</v>
      </c>
      <c r="S79" s="67">
        <f>IF($H78="Before-2004",Q79,0)</f>
        <v>0</v>
      </c>
      <c r="T79" s="67">
        <f t="array" ref="T79">R79-S79</f>
        <v>0</v>
      </c>
      <c r="U79" s="67">
        <f t="array" ref="U79">ROUND(S79+T79,0)</f>
        <v>0</v>
      </c>
      <c r="V79" s="67">
        <f t="array" ref="V79">ROUND(R79-U79,0)</f>
        <v>0</v>
      </c>
      <c r="W79" s="68"/>
      <c r="X79" s="69"/>
      <c r="Y79" s="181"/>
    </row>
    <row r="80" spans="1:25" s="4" customFormat="1" ht="20.25" customHeight="1">
      <c r="A80" s="5" t="str">
        <f t="shared" si="63"/>
        <v>n</v>
      </c>
      <c r="B80" s="177"/>
      <c r="C80" s="266"/>
      <c r="D80" s="271"/>
      <c r="E80" s="272"/>
      <c r="F80" s="273"/>
      <c r="G80" s="278"/>
      <c r="H80" s="281"/>
      <c r="I80" s="70" t="str">
        <f t="shared" ref="I80:I111" si="65">IF(A80="n","","Sep-2024")</f>
        <v/>
      </c>
      <c r="J80" s="64">
        <f>$J78</f>
        <v>0</v>
      </c>
      <c r="K80" s="65">
        <f t="array" ref="K80">ROUND(J80*$K$7,0)</f>
        <v>0</v>
      </c>
      <c r="L80" s="66">
        <f t="array" ref="L80">ROUND(J80+K80,0)</f>
        <v>0</v>
      </c>
      <c r="M80" s="64">
        <f t="array" ref="M80">J80</f>
        <v>0</v>
      </c>
      <c r="N80" s="65">
        <f t="array" ref="N80">ROUND(M80*$N$7,0)</f>
        <v>0</v>
      </c>
      <c r="O80" s="66">
        <f t="array" ref="O80">ROUND(M80+N80,0)</f>
        <v>0</v>
      </c>
      <c r="P80" s="64">
        <f t="array" ref="P80">ROUND(J80-M80,0)</f>
        <v>0</v>
      </c>
      <c r="Q80" s="65">
        <f t="array" ref="Q80">ROUND(K80-N80,0)</f>
        <v>0</v>
      </c>
      <c r="R80" s="66">
        <f t="array" ref="R80">ROUND(P80+Q80,0)</f>
        <v>0</v>
      </c>
      <c r="S80" s="67">
        <f>IF($H78="Before-2004",Q80,0)</f>
        <v>0</v>
      </c>
      <c r="T80" s="67">
        <f t="array" ref="T80">R80-S80</f>
        <v>0</v>
      </c>
      <c r="U80" s="67">
        <f t="array" ref="U80">ROUND(S80+T80,0)</f>
        <v>0</v>
      </c>
      <c r="V80" s="67">
        <f t="array" ref="V80">ROUND(R80-U80,0)</f>
        <v>0</v>
      </c>
      <c r="W80" s="68"/>
      <c r="X80" s="69"/>
      <c r="Y80" s="181"/>
    </row>
    <row r="81" spans="1:25" s="4" customFormat="1" ht="20.25" customHeight="1">
      <c r="A81" s="5" t="str">
        <f t="shared" si="63"/>
        <v>n</v>
      </c>
      <c r="B81" s="177"/>
      <c r="C81" s="266"/>
      <c r="D81" s="271"/>
      <c r="E81" s="272"/>
      <c r="F81" s="273"/>
      <c r="G81" s="279"/>
      <c r="H81" s="282"/>
      <c r="I81" s="63" t="str">
        <f t="shared" ref="I81:I112" si="66">IF(A81="n","","Oct-2024")</f>
        <v/>
      </c>
      <c r="J81" s="71">
        <f>$J78</f>
        <v>0</v>
      </c>
      <c r="K81" s="72">
        <f t="array" ref="K81">ROUND(J81*$K$7,0)</f>
        <v>0</v>
      </c>
      <c r="L81" s="73">
        <f t="array" ref="L81">ROUND(J81+K81,0)</f>
        <v>0</v>
      </c>
      <c r="M81" s="71">
        <f t="array" ref="M81">J81</f>
        <v>0</v>
      </c>
      <c r="N81" s="72">
        <f t="array" ref="N81">ROUND(M81*$N$7,0)</f>
        <v>0</v>
      </c>
      <c r="O81" s="73">
        <f t="array" ref="O81">ROUND(M81+N81,0)</f>
        <v>0</v>
      </c>
      <c r="P81" s="71">
        <f t="array" ref="P81">ROUND(J81-M81,0)</f>
        <v>0</v>
      </c>
      <c r="Q81" s="72">
        <f t="array" ref="Q81">ROUND(K81-N81,0)</f>
        <v>0</v>
      </c>
      <c r="R81" s="73">
        <f t="array" ref="R81">ROUND(P81+Q81,0)</f>
        <v>0</v>
      </c>
      <c r="S81" s="74">
        <f>IF($H78="Before-2004",Q81,0)</f>
        <v>0</v>
      </c>
      <c r="T81" s="74">
        <f t="array" ref="T81">R81-S81</f>
        <v>0</v>
      </c>
      <c r="U81" s="74">
        <f t="array" ref="U81">ROUND(S81+T81,0)</f>
        <v>0</v>
      </c>
      <c r="V81" s="74">
        <f t="array" ref="V81">ROUND(R81-U81,0)</f>
        <v>0</v>
      </c>
      <c r="W81" s="75"/>
      <c r="X81" s="76"/>
      <c r="Y81" s="181"/>
    </row>
    <row r="82" spans="1:25" s="4" customFormat="1" ht="20.25" customHeight="1" thickBot="1">
      <c r="A82" s="5" t="str">
        <f t="shared" si="63"/>
        <v>n</v>
      </c>
      <c r="B82" s="177"/>
      <c r="C82" s="267"/>
      <c r="D82" s="274"/>
      <c r="E82" s="275"/>
      <c r="F82" s="276"/>
      <c r="G82" s="77" t="str">
        <f>IF(AND(A82="n",D78=""),"","Surrender Ar.→")</f>
        <v/>
      </c>
      <c r="H82" s="78" t="s">
        <v>45</v>
      </c>
      <c r="I82" s="79" t="s">
        <v>59</v>
      </c>
      <c r="J82" s="80">
        <f t="array" ref="J82">IF(OR($H82="",$H82="no"),0,IF($I82=$I78,ROUND(J78/2,0),IF($I82=$I79,ROUND(J79/2,0),IF($I82=$I80,ROUND(J80/2,0),ROUND(J81/2,0)))))</f>
        <v>0</v>
      </c>
      <c r="K82" s="81">
        <f t="array" ref="K82">IF(OR($H82="",$H82="no"),"",IF($I82=$I78,ROUND(K78/2,0),IF($I82=$I79,ROUND(K79/2,0),IF($I82=$I80,ROUND(K80/2,0),ROUND(K81/2,0)))))</f>
        <v>0</v>
      </c>
      <c r="L82" s="82">
        <f t="array" ref="L82">IF(OR($H82="",$H82="no"),"",ROUND(J82+K82,0))</f>
        <v>0</v>
      </c>
      <c r="M82" s="80">
        <f t="array" ref="M82">IF(OR($H82="",$H82="no"),"",IF($I82=$I78,ROUND(M78/2,0),IF($I82=$I79,ROUND(M79/2,0),IF($I82=$I80,ROUND(M80/2,0),ROUND(M81/2,0)))))</f>
        <v>0</v>
      </c>
      <c r="N82" s="81">
        <f t="array" ref="N82">IF(OR($H82="",$H82="no"),"",IF($I82=$I78,ROUND(N78/2,0),IF($I82=$I79,ROUND(N79/2,0),IF($I82=$I80,ROUND(N80/2,0),ROUND(N81/2,0)))))</f>
        <v>0</v>
      </c>
      <c r="O82" s="82">
        <f t="array" ref="O82">IF(OR($H82="",$H82="no"),"",ROUND(M82+N82,0))</f>
        <v>0</v>
      </c>
      <c r="P82" s="83">
        <f t="array" ref="P82">IF(OR($H82="",$H82="no"),"",ROUND(J82-M82,0))</f>
        <v>0</v>
      </c>
      <c r="Q82" s="84">
        <f t="array" ref="Q82">IF(OR($H82="",$H82="no"),"",ROUND(K82-N82,0))</f>
        <v>0</v>
      </c>
      <c r="R82" s="85">
        <f t="array" ref="R82">IF(OR($H82="",$H82="no"),"",ROUND(P82+Q82,0))</f>
        <v>0</v>
      </c>
      <c r="S82" s="86">
        <f t="array" ref="S82">IF(OR($H82="",$H82="no"),"",IF($H78="Before-2004",Q82,0))</f>
        <v>0</v>
      </c>
      <c r="T82" s="86">
        <f t="array" ref="T82">IF(OR($H82="",$H82="no"),"",SUM(R82-S82))</f>
        <v>0</v>
      </c>
      <c r="U82" s="86">
        <f t="array" ref="U82">IF(OR($H82="",$H82="no"),"",ROUND(S82+T82,0))</f>
        <v>0</v>
      </c>
      <c r="V82" s="86">
        <f t="array" ref="V82">IF(OR($H82="",$H82="no"),"",ROUND(R82-U82,0))</f>
        <v>0</v>
      </c>
      <c r="W82" s="87"/>
      <c r="X82" s="88"/>
      <c r="Y82" s="181"/>
    </row>
    <row r="83" spans="1:25" s="4" customFormat="1" ht="20.25" customHeight="1">
      <c r="A83" s="5" t="str">
        <f>IF(J83&gt;=1,"y","n")</f>
        <v>n</v>
      </c>
      <c r="B83" s="177"/>
      <c r="C83" s="265">
        <v>16</v>
      </c>
      <c r="D83" s="268"/>
      <c r="E83" s="269"/>
      <c r="F83" s="270"/>
      <c r="G83" s="277"/>
      <c r="H83" s="280"/>
      <c r="I83" s="55" t="str">
        <f t="shared" ref="I83:I114" si="67">IF(A83="n","","Jul-2024")</f>
        <v/>
      </c>
      <c r="J83" s="56">
        <v>0</v>
      </c>
      <c r="K83" s="57">
        <f t="array" ref="K83">ROUND(J83*$K$7,0)</f>
        <v>0</v>
      </c>
      <c r="L83" s="58">
        <f t="array" ref="L83">ROUND(J83+K83,0)</f>
        <v>0</v>
      </c>
      <c r="M83" s="59">
        <f t="array" ref="M83">J83</f>
        <v>0</v>
      </c>
      <c r="N83" s="57">
        <f t="array" ref="N83">ROUND(M83*$N$7,0)</f>
        <v>0</v>
      </c>
      <c r="O83" s="58">
        <f t="array" ref="O83">ROUND(M83+N83,0)</f>
        <v>0</v>
      </c>
      <c r="P83" s="59">
        <f t="array" ref="P83">ROUND(J83-M83,0)</f>
        <v>0</v>
      </c>
      <c r="Q83" s="57">
        <f t="array" ref="Q83">ROUND(K83-N83,0)</f>
        <v>0</v>
      </c>
      <c r="R83" s="58">
        <f t="array" ref="R83">ROUND(P83+Q83,0)</f>
        <v>0</v>
      </c>
      <c r="S83" s="60">
        <f>IF($H83="Before-2004",Q83,0)</f>
        <v>0</v>
      </c>
      <c r="T83" s="60">
        <f t="array" ref="T83">R83-S83</f>
        <v>0</v>
      </c>
      <c r="U83" s="60">
        <f t="array" ref="U83">ROUND(S83+T83,0)</f>
        <v>0</v>
      </c>
      <c r="V83" s="60">
        <f t="array" ref="V83">ROUND(R83-U83,0)</f>
        <v>0</v>
      </c>
      <c r="W83" s="61"/>
      <c r="X83" s="62"/>
      <c r="Y83" s="181"/>
    </row>
    <row r="84" spans="1:25" s="4" customFormat="1" ht="20.25" customHeight="1">
      <c r="A84" s="5" t="str">
        <f t="shared" ref="A84:A87" si="68">IF(J84&gt;=1,"y","n")</f>
        <v>n</v>
      </c>
      <c r="B84" s="177"/>
      <c r="C84" s="266"/>
      <c r="D84" s="271"/>
      <c r="E84" s="272"/>
      <c r="F84" s="273"/>
      <c r="G84" s="278"/>
      <c r="H84" s="281"/>
      <c r="I84" s="63" t="str">
        <f t="shared" ref="I84:I115" si="69">IF(A84="n","","Aug-2024")</f>
        <v/>
      </c>
      <c r="J84" s="64">
        <f>$J83</f>
        <v>0</v>
      </c>
      <c r="K84" s="65">
        <f t="array" ref="K84">ROUND(J84*$K$7,0)</f>
        <v>0</v>
      </c>
      <c r="L84" s="66">
        <f t="array" ref="L84">ROUND(J84+K84,0)</f>
        <v>0</v>
      </c>
      <c r="M84" s="64">
        <f t="array" ref="M84">J84</f>
        <v>0</v>
      </c>
      <c r="N84" s="65">
        <f t="array" ref="N84">ROUND(M84*$N$7,0)</f>
        <v>0</v>
      </c>
      <c r="O84" s="66">
        <f t="array" ref="O84">ROUND(M84+N84,0)</f>
        <v>0</v>
      </c>
      <c r="P84" s="64">
        <f t="array" ref="P84">ROUND(J84-M84,0)</f>
        <v>0</v>
      </c>
      <c r="Q84" s="65">
        <f t="array" ref="Q84">ROUND(K84-N84,0)</f>
        <v>0</v>
      </c>
      <c r="R84" s="66">
        <f t="array" ref="R84">ROUND(P84+Q84,0)</f>
        <v>0</v>
      </c>
      <c r="S84" s="67">
        <f>IF($H83="Before-2004",Q84,0)</f>
        <v>0</v>
      </c>
      <c r="T84" s="67">
        <f t="array" ref="T84">R84-S84</f>
        <v>0</v>
      </c>
      <c r="U84" s="67">
        <f t="array" ref="U84">ROUND(S84+T84,0)</f>
        <v>0</v>
      </c>
      <c r="V84" s="67">
        <f t="array" ref="V84">ROUND(R84-U84,0)</f>
        <v>0</v>
      </c>
      <c r="W84" s="68"/>
      <c r="X84" s="69"/>
      <c r="Y84" s="181"/>
    </row>
    <row r="85" spans="1:25" s="4" customFormat="1" ht="20.25" customHeight="1">
      <c r="A85" s="5" t="str">
        <f t="shared" si="68"/>
        <v>n</v>
      </c>
      <c r="B85" s="177"/>
      <c r="C85" s="266"/>
      <c r="D85" s="271"/>
      <c r="E85" s="272"/>
      <c r="F85" s="273"/>
      <c r="G85" s="278"/>
      <c r="H85" s="281"/>
      <c r="I85" s="70" t="str">
        <f t="shared" ref="I85:I116" si="70">IF(A85="n","","Sep-2024")</f>
        <v/>
      </c>
      <c r="J85" s="64">
        <f>$J83</f>
        <v>0</v>
      </c>
      <c r="K85" s="65">
        <f t="array" ref="K85">ROUND(J85*$K$7,0)</f>
        <v>0</v>
      </c>
      <c r="L85" s="66">
        <f t="array" ref="L85">ROUND(J85+K85,0)</f>
        <v>0</v>
      </c>
      <c r="M85" s="64">
        <f t="array" ref="M85">J85</f>
        <v>0</v>
      </c>
      <c r="N85" s="65">
        <f t="array" ref="N85">ROUND(M85*$N$7,0)</f>
        <v>0</v>
      </c>
      <c r="O85" s="66">
        <f t="array" ref="O85">ROUND(M85+N85,0)</f>
        <v>0</v>
      </c>
      <c r="P85" s="64">
        <f t="array" ref="P85">ROUND(J85-M85,0)</f>
        <v>0</v>
      </c>
      <c r="Q85" s="65">
        <f t="array" ref="Q85">ROUND(K85-N85,0)</f>
        <v>0</v>
      </c>
      <c r="R85" s="66">
        <f t="array" ref="R85">ROUND(P85+Q85,0)</f>
        <v>0</v>
      </c>
      <c r="S85" s="67">
        <f>IF($H83="Before-2004",Q85,0)</f>
        <v>0</v>
      </c>
      <c r="T85" s="67">
        <f t="array" ref="T85">R85-S85</f>
        <v>0</v>
      </c>
      <c r="U85" s="67">
        <f t="array" ref="U85">ROUND(S85+T85,0)</f>
        <v>0</v>
      </c>
      <c r="V85" s="67">
        <f t="array" ref="V85">ROUND(R85-U85,0)</f>
        <v>0</v>
      </c>
      <c r="W85" s="68"/>
      <c r="X85" s="69"/>
      <c r="Y85" s="181"/>
    </row>
    <row r="86" spans="1:25" s="4" customFormat="1" ht="20.25" customHeight="1">
      <c r="A86" s="5" t="str">
        <f t="shared" si="68"/>
        <v>n</v>
      </c>
      <c r="B86" s="177"/>
      <c r="C86" s="266"/>
      <c r="D86" s="271"/>
      <c r="E86" s="272"/>
      <c r="F86" s="273"/>
      <c r="G86" s="279"/>
      <c r="H86" s="282"/>
      <c r="I86" s="63" t="str">
        <f t="shared" ref="I86:I117" si="71">IF(A86="n","","Oct-2024")</f>
        <v/>
      </c>
      <c r="J86" s="71">
        <f>$J83</f>
        <v>0</v>
      </c>
      <c r="K86" s="72">
        <f t="array" ref="K86">ROUND(J86*$K$7,0)</f>
        <v>0</v>
      </c>
      <c r="L86" s="73">
        <f t="array" ref="L86">ROUND(J86+K86,0)</f>
        <v>0</v>
      </c>
      <c r="M86" s="71">
        <f t="array" ref="M86">J86</f>
        <v>0</v>
      </c>
      <c r="N86" s="72">
        <f t="array" ref="N86">ROUND(M86*$N$7,0)</f>
        <v>0</v>
      </c>
      <c r="O86" s="73">
        <f t="array" ref="O86">ROUND(M86+N86,0)</f>
        <v>0</v>
      </c>
      <c r="P86" s="71">
        <f t="array" ref="P86">ROUND(J86-M86,0)</f>
        <v>0</v>
      </c>
      <c r="Q86" s="72">
        <f t="array" ref="Q86">ROUND(K86-N86,0)</f>
        <v>0</v>
      </c>
      <c r="R86" s="73">
        <f t="array" ref="R86">ROUND(P86+Q86,0)</f>
        <v>0</v>
      </c>
      <c r="S86" s="74">
        <f>IF($H83="Before-2004",Q86,0)</f>
        <v>0</v>
      </c>
      <c r="T86" s="74">
        <f t="array" ref="T86">R86-S86</f>
        <v>0</v>
      </c>
      <c r="U86" s="74">
        <f t="array" ref="U86">ROUND(S86+T86,0)</f>
        <v>0</v>
      </c>
      <c r="V86" s="74">
        <f t="array" ref="V86">ROUND(R86-U86,0)</f>
        <v>0</v>
      </c>
      <c r="W86" s="75"/>
      <c r="X86" s="76"/>
      <c r="Y86" s="181"/>
    </row>
    <row r="87" spans="1:25" s="4" customFormat="1" ht="20.25" customHeight="1" thickBot="1">
      <c r="A87" s="5" t="str">
        <f t="shared" si="68"/>
        <v>n</v>
      </c>
      <c r="B87" s="177"/>
      <c r="C87" s="267"/>
      <c r="D87" s="274"/>
      <c r="E87" s="275"/>
      <c r="F87" s="276"/>
      <c r="G87" s="77" t="str">
        <f>IF(AND(A87="n",D83=""),"","Surrender Ar.→")</f>
        <v/>
      </c>
      <c r="H87" s="78" t="s">
        <v>46</v>
      </c>
      <c r="I87" s="79" t="s">
        <v>59</v>
      </c>
      <c r="J87" s="80">
        <f t="array" ref="J87">IF(OR($H87="",$H87="no"),0,IF($I87=$I83,ROUND(J83/2,0),IF($I87=$I84,ROUND(J84/2,0),IF($I87=$I85,ROUND(J85/2,0),ROUND(J86/2,0)))))</f>
        <v>0</v>
      </c>
      <c r="K87" s="81" t="str">
        <f t="array" ref="K87">IF(OR($H87="",$H87="no"),"",IF($I87=$I83,ROUND(K83/2,0),IF($I87=$I84,ROUND(K84/2,0),IF($I87=$I85,ROUND(K85/2,0),ROUND(K86/2,0)))))</f>
        <v/>
      </c>
      <c r="L87" s="82" t="str">
        <f t="array" ref="L87">IF(OR($H87="",$H87="no"),"",ROUND(J87+K87,0))</f>
        <v/>
      </c>
      <c r="M87" s="80" t="str">
        <f t="array" ref="M87">IF(OR($H87="",$H87="no"),"",IF($I87=$I83,ROUND(M83/2,0),IF($I87=$I84,ROUND(M84/2,0),IF($I87=$I85,ROUND(M85/2,0),ROUND(M86/2,0)))))</f>
        <v/>
      </c>
      <c r="N87" s="81" t="str">
        <f t="array" ref="N87">IF(OR($H87="",$H87="no"),"",IF($I87=$I83,ROUND(N83/2,0),IF($I87=$I84,ROUND(N84/2,0),IF($I87=$I85,ROUND(N85/2,0),ROUND(N86/2,0)))))</f>
        <v/>
      </c>
      <c r="O87" s="82" t="str">
        <f t="array" ref="O87">IF(OR($H87="",$H87="no"),"",ROUND(M87+N87,0))</f>
        <v/>
      </c>
      <c r="P87" s="83" t="str">
        <f t="array" ref="P87">IF(OR($H87="",$H87="no"),"",ROUND(J87-M87,0))</f>
        <v/>
      </c>
      <c r="Q87" s="84" t="str">
        <f t="array" ref="Q87">IF(OR($H87="",$H87="no"),"",ROUND(K87-N87,0))</f>
        <v/>
      </c>
      <c r="R87" s="85" t="str">
        <f t="array" ref="R87">IF(OR($H87="",$H87="no"),"",ROUND(P87+Q87,0))</f>
        <v/>
      </c>
      <c r="S87" s="86" t="str">
        <f t="array" ref="S87">IF(OR($H87="",$H87="no"),"",IF($H83="Before-2004",Q87,0))</f>
        <v/>
      </c>
      <c r="T87" s="86" t="str">
        <f t="array" ref="T87">IF(OR($H87="",$H87="no"),"",SUM(R87-S87))</f>
        <v/>
      </c>
      <c r="U87" s="86" t="str">
        <f t="array" ref="U87">IF(OR($H87="",$H87="no"),"",ROUND(S87+T87,0))</f>
        <v/>
      </c>
      <c r="V87" s="86" t="str">
        <f t="array" ref="V87">IF(OR($H87="",$H87="no"),"",ROUND(R87-U87,0))</f>
        <v/>
      </c>
      <c r="W87" s="87"/>
      <c r="X87" s="88"/>
      <c r="Y87" s="181"/>
    </row>
    <row r="88" spans="1:25" s="4" customFormat="1" ht="20.25" customHeight="1">
      <c r="A88" s="5" t="str">
        <f>IF(J88&gt;=1,"y","n")</f>
        <v>n</v>
      </c>
      <c r="B88" s="177"/>
      <c r="C88" s="265">
        <v>17</v>
      </c>
      <c r="D88" s="268"/>
      <c r="E88" s="269"/>
      <c r="F88" s="270"/>
      <c r="G88" s="277"/>
      <c r="H88" s="280"/>
      <c r="I88" s="55" t="str">
        <f t="shared" ref="I88:I119" si="72">IF(A88="n","","Jul-2024")</f>
        <v/>
      </c>
      <c r="J88" s="56">
        <v>0</v>
      </c>
      <c r="K88" s="57">
        <f t="array" ref="K88">ROUND(J88*$K$7,0)</f>
        <v>0</v>
      </c>
      <c r="L88" s="58">
        <f t="array" ref="L88">ROUND(J88+K88,0)</f>
        <v>0</v>
      </c>
      <c r="M88" s="59">
        <f t="array" ref="M88">J88</f>
        <v>0</v>
      </c>
      <c r="N88" s="57">
        <f t="array" ref="N88">ROUND(M88*$N$7,0)</f>
        <v>0</v>
      </c>
      <c r="O88" s="58">
        <f t="array" ref="O88">ROUND(M88+N88,0)</f>
        <v>0</v>
      </c>
      <c r="P88" s="59">
        <f t="array" ref="P88">ROUND(J88-M88,0)</f>
        <v>0</v>
      </c>
      <c r="Q88" s="57">
        <f t="array" ref="Q88">ROUND(K88-N88,0)</f>
        <v>0</v>
      </c>
      <c r="R88" s="58">
        <f t="array" ref="R88">ROUND(P88+Q88,0)</f>
        <v>0</v>
      </c>
      <c r="S88" s="60">
        <f>IF($H88="Before-2004",Q88,0)</f>
        <v>0</v>
      </c>
      <c r="T88" s="60">
        <f t="array" ref="T88">R88-S88</f>
        <v>0</v>
      </c>
      <c r="U88" s="60">
        <f t="array" ref="U88">ROUND(S88+T88,0)</f>
        <v>0</v>
      </c>
      <c r="V88" s="60">
        <f t="array" ref="V88">ROUND(R88-U88,0)</f>
        <v>0</v>
      </c>
      <c r="W88" s="61"/>
      <c r="X88" s="62"/>
      <c r="Y88" s="181"/>
    </row>
    <row r="89" spans="1:25" s="4" customFormat="1" ht="20.25" customHeight="1">
      <c r="A89" s="5" t="str">
        <f t="shared" ref="A89:A92" si="73">IF(J89&gt;=1,"y","n")</f>
        <v>n</v>
      </c>
      <c r="B89" s="177"/>
      <c r="C89" s="266"/>
      <c r="D89" s="271"/>
      <c r="E89" s="272"/>
      <c r="F89" s="273"/>
      <c r="G89" s="278"/>
      <c r="H89" s="281"/>
      <c r="I89" s="63" t="str">
        <f t="shared" ref="I89:I120" si="74">IF(A89="n","","Aug-2024")</f>
        <v/>
      </c>
      <c r="J89" s="64">
        <f>$J88</f>
        <v>0</v>
      </c>
      <c r="K89" s="65">
        <f t="array" ref="K89">ROUND(J89*$K$7,0)</f>
        <v>0</v>
      </c>
      <c r="L89" s="66">
        <f t="array" ref="L89">ROUND(J89+K89,0)</f>
        <v>0</v>
      </c>
      <c r="M89" s="64">
        <f t="array" ref="M89">J89</f>
        <v>0</v>
      </c>
      <c r="N89" s="65">
        <f t="array" ref="N89">ROUND(M89*$N$7,0)</f>
        <v>0</v>
      </c>
      <c r="O89" s="66">
        <f t="array" ref="O89">ROUND(M89+N89,0)</f>
        <v>0</v>
      </c>
      <c r="P89" s="64">
        <f t="array" ref="P89">ROUND(J89-M89,0)</f>
        <v>0</v>
      </c>
      <c r="Q89" s="65">
        <f t="array" ref="Q89">ROUND(K89-N89,0)</f>
        <v>0</v>
      </c>
      <c r="R89" s="66">
        <f t="array" ref="R89">ROUND(P89+Q89,0)</f>
        <v>0</v>
      </c>
      <c r="S89" s="67">
        <f>IF($H88="Before-2004",Q89,0)</f>
        <v>0</v>
      </c>
      <c r="T89" s="67">
        <f t="array" ref="T89">R89-S89</f>
        <v>0</v>
      </c>
      <c r="U89" s="67">
        <f t="array" ref="U89">ROUND(S89+T89,0)</f>
        <v>0</v>
      </c>
      <c r="V89" s="67">
        <f t="array" ref="V89">ROUND(R89-U89,0)</f>
        <v>0</v>
      </c>
      <c r="W89" s="68"/>
      <c r="X89" s="69"/>
      <c r="Y89" s="181"/>
    </row>
    <row r="90" spans="1:25" s="4" customFormat="1" ht="20.25" customHeight="1">
      <c r="A90" s="5" t="str">
        <f t="shared" si="73"/>
        <v>n</v>
      </c>
      <c r="B90" s="177"/>
      <c r="C90" s="266"/>
      <c r="D90" s="271"/>
      <c r="E90" s="272"/>
      <c r="F90" s="273"/>
      <c r="G90" s="278"/>
      <c r="H90" s="281"/>
      <c r="I90" s="70" t="str">
        <f t="shared" ref="I90:I121" si="75">IF(A90="n","","Sep-2024")</f>
        <v/>
      </c>
      <c r="J90" s="64">
        <f>$J88</f>
        <v>0</v>
      </c>
      <c r="K90" s="65">
        <f t="array" ref="K90">ROUND(J90*$K$7,0)</f>
        <v>0</v>
      </c>
      <c r="L90" s="66">
        <f t="array" ref="L90">ROUND(J90+K90,0)</f>
        <v>0</v>
      </c>
      <c r="M90" s="64">
        <f t="array" ref="M90">J90</f>
        <v>0</v>
      </c>
      <c r="N90" s="65">
        <f t="array" ref="N90">ROUND(M90*$N$7,0)</f>
        <v>0</v>
      </c>
      <c r="O90" s="66">
        <f t="array" ref="O90">ROUND(M90+N90,0)</f>
        <v>0</v>
      </c>
      <c r="P90" s="64">
        <f t="array" ref="P90">ROUND(J90-M90,0)</f>
        <v>0</v>
      </c>
      <c r="Q90" s="65">
        <f t="array" ref="Q90">ROUND(K90-N90,0)</f>
        <v>0</v>
      </c>
      <c r="R90" s="66">
        <f t="array" ref="R90">ROUND(P90+Q90,0)</f>
        <v>0</v>
      </c>
      <c r="S90" s="67">
        <f>IF($H88="Before-2004",Q90,0)</f>
        <v>0</v>
      </c>
      <c r="T90" s="67">
        <f t="array" ref="T90">R90-S90</f>
        <v>0</v>
      </c>
      <c r="U90" s="67">
        <f t="array" ref="U90">ROUND(S90+T90,0)</f>
        <v>0</v>
      </c>
      <c r="V90" s="67">
        <f t="array" ref="V90">ROUND(R90-U90,0)</f>
        <v>0</v>
      </c>
      <c r="W90" s="68"/>
      <c r="X90" s="69"/>
      <c r="Y90" s="181"/>
    </row>
    <row r="91" spans="1:25" s="4" customFormat="1" ht="20.25" customHeight="1">
      <c r="A91" s="5" t="str">
        <f t="shared" si="73"/>
        <v>n</v>
      </c>
      <c r="B91" s="177"/>
      <c r="C91" s="266"/>
      <c r="D91" s="271"/>
      <c r="E91" s="272"/>
      <c r="F91" s="273"/>
      <c r="G91" s="279"/>
      <c r="H91" s="282"/>
      <c r="I91" s="63" t="str">
        <f t="shared" ref="I91:I122" si="76">IF(A91="n","","Oct-2024")</f>
        <v/>
      </c>
      <c r="J91" s="71">
        <f>$J88</f>
        <v>0</v>
      </c>
      <c r="K91" s="72">
        <f t="array" ref="K91">ROUND(J91*$K$7,0)</f>
        <v>0</v>
      </c>
      <c r="L91" s="73">
        <f t="array" ref="L91">ROUND(J91+K91,0)</f>
        <v>0</v>
      </c>
      <c r="M91" s="71">
        <f t="array" ref="M91">J91</f>
        <v>0</v>
      </c>
      <c r="N91" s="72">
        <f t="array" ref="N91">ROUND(M91*$N$7,0)</f>
        <v>0</v>
      </c>
      <c r="O91" s="73">
        <f t="array" ref="O91">ROUND(M91+N91,0)</f>
        <v>0</v>
      </c>
      <c r="P91" s="71">
        <f t="array" ref="P91">ROUND(J91-M91,0)</f>
        <v>0</v>
      </c>
      <c r="Q91" s="72">
        <f t="array" ref="Q91">ROUND(K91-N91,0)</f>
        <v>0</v>
      </c>
      <c r="R91" s="73">
        <f t="array" ref="R91">ROUND(P91+Q91,0)</f>
        <v>0</v>
      </c>
      <c r="S91" s="74">
        <f>IF($H88="Before-2004",Q91,0)</f>
        <v>0</v>
      </c>
      <c r="T91" s="74">
        <f t="array" ref="T91">R91-S91</f>
        <v>0</v>
      </c>
      <c r="U91" s="74">
        <f t="array" ref="U91">ROUND(S91+T91,0)</f>
        <v>0</v>
      </c>
      <c r="V91" s="74">
        <f t="array" ref="V91">ROUND(R91-U91,0)</f>
        <v>0</v>
      </c>
      <c r="W91" s="75"/>
      <c r="X91" s="76"/>
      <c r="Y91" s="181"/>
    </row>
    <row r="92" spans="1:25" s="4" customFormat="1" ht="20.25" customHeight="1" thickBot="1">
      <c r="A92" s="5" t="str">
        <f t="shared" si="73"/>
        <v>n</v>
      </c>
      <c r="B92" s="177"/>
      <c r="C92" s="267"/>
      <c r="D92" s="274"/>
      <c r="E92" s="275"/>
      <c r="F92" s="276"/>
      <c r="G92" s="77" t="str">
        <f>IF(AND(A92="n",D88=""),"","Surrender Ar.→")</f>
        <v/>
      </c>
      <c r="H92" s="78" t="s">
        <v>45</v>
      </c>
      <c r="I92" s="79" t="s">
        <v>59</v>
      </c>
      <c r="J92" s="80">
        <f t="array" ref="J92">IF(OR($H92="",$H92="no"),0,IF($I92=$I88,ROUND(J88/2,0),IF($I92=$I89,ROUND(J89/2,0),IF($I92=$I90,ROUND(J90/2,0),ROUND(J91/2,0)))))</f>
        <v>0</v>
      </c>
      <c r="K92" s="81">
        <f t="array" ref="K92">IF(OR($H92="",$H92="no"),"",IF($I92=$I88,ROUND(K88/2,0),IF($I92=$I89,ROUND(K89/2,0),IF($I92=$I90,ROUND(K90/2,0),ROUND(K91/2,0)))))</f>
        <v>0</v>
      </c>
      <c r="L92" s="82">
        <f t="array" ref="L92">IF(OR($H92="",$H92="no"),"",ROUND(J92+K92,0))</f>
        <v>0</v>
      </c>
      <c r="M92" s="80">
        <f t="array" ref="M92">IF(OR($H92="",$H92="no"),"",IF($I92=$I88,ROUND(M88/2,0),IF($I92=$I89,ROUND(M89/2,0),IF($I92=$I90,ROUND(M90/2,0),ROUND(M91/2,0)))))</f>
        <v>0</v>
      </c>
      <c r="N92" s="81">
        <f t="array" ref="N92">IF(OR($H92="",$H92="no"),"",IF($I92=$I88,ROUND(N88/2,0),IF($I92=$I89,ROUND(N89/2,0),IF($I92=$I90,ROUND(N90/2,0),ROUND(N91/2,0)))))</f>
        <v>0</v>
      </c>
      <c r="O92" s="82">
        <f t="array" ref="O92">IF(OR($H92="",$H92="no"),"",ROUND(M92+N92,0))</f>
        <v>0</v>
      </c>
      <c r="P92" s="83">
        <f t="array" ref="P92">IF(OR($H92="",$H92="no"),"",ROUND(J92-M92,0))</f>
        <v>0</v>
      </c>
      <c r="Q92" s="84">
        <f t="array" ref="Q92">IF(OR($H92="",$H92="no"),"",ROUND(K92-N92,0))</f>
        <v>0</v>
      </c>
      <c r="R92" s="85">
        <f t="array" ref="R92">IF(OR($H92="",$H92="no"),"",ROUND(P92+Q92,0))</f>
        <v>0</v>
      </c>
      <c r="S92" s="86">
        <f t="array" ref="S92">IF(OR($H92="",$H92="no"),"",IF($H88="Before-2004",Q92,0))</f>
        <v>0</v>
      </c>
      <c r="T92" s="86">
        <f t="array" ref="T92">IF(OR($H92="",$H92="no"),"",SUM(R92-S92))</f>
        <v>0</v>
      </c>
      <c r="U92" s="86">
        <f t="array" ref="U92">IF(OR($H92="",$H92="no"),"",ROUND(S92+T92,0))</f>
        <v>0</v>
      </c>
      <c r="V92" s="86">
        <f t="array" ref="V92">IF(OR($H92="",$H92="no"),"",ROUND(R92-U92,0))</f>
        <v>0</v>
      </c>
      <c r="W92" s="87"/>
      <c r="X92" s="88"/>
      <c r="Y92" s="181"/>
    </row>
    <row r="93" spans="1:25" s="4" customFormat="1" ht="20.25" customHeight="1">
      <c r="A93" s="5" t="str">
        <f>IF(J93&gt;=1,"y","n")</f>
        <v>n</v>
      </c>
      <c r="B93" s="177"/>
      <c r="C93" s="265">
        <v>18</v>
      </c>
      <c r="D93" s="268"/>
      <c r="E93" s="269"/>
      <c r="F93" s="270"/>
      <c r="G93" s="277"/>
      <c r="H93" s="280"/>
      <c r="I93" s="55" t="str">
        <f t="shared" ref="I93:I124" si="77">IF(A93="n","","Jul-2024")</f>
        <v/>
      </c>
      <c r="J93" s="56">
        <v>0</v>
      </c>
      <c r="K93" s="57">
        <f t="array" ref="K93">ROUND(J93*$K$7,0)</f>
        <v>0</v>
      </c>
      <c r="L93" s="58">
        <f t="array" ref="L93">ROUND(J93+K93,0)</f>
        <v>0</v>
      </c>
      <c r="M93" s="59">
        <f t="array" ref="M93">J93</f>
        <v>0</v>
      </c>
      <c r="N93" s="57">
        <f t="array" ref="N93">ROUND(M93*$N$7,0)</f>
        <v>0</v>
      </c>
      <c r="O93" s="58">
        <f t="array" ref="O93">ROUND(M93+N93,0)</f>
        <v>0</v>
      </c>
      <c r="P93" s="59">
        <f t="array" ref="P93">ROUND(J93-M93,0)</f>
        <v>0</v>
      </c>
      <c r="Q93" s="57">
        <f t="array" ref="Q93">ROUND(K93-N93,0)</f>
        <v>0</v>
      </c>
      <c r="R93" s="58">
        <f t="array" ref="R93">ROUND(P93+Q93,0)</f>
        <v>0</v>
      </c>
      <c r="S93" s="60">
        <f>IF($H93="Before-2004",Q93,0)</f>
        <v>0</v>
      </c>
      <c r="T93" s="60">
        <f t="array" ref="T93">R93-S93</f>
        <v>0</v>
      </c>
      <c r="U93" s="60">
        <f t="array" ref="U93">ROUND(S93+T93,0)</f>
        <v>0</v>
      </c>
      <c r="V93" s="60">
        <f t="array" ref="V93">ROUND(R93-U93,0)</f>
        <v>0</v>
      </c>
      <c r="W93" s="61"/>
      <c r="X93" s="62"/>
      <c r="Y93" s="181"/>
    </row>
    <row r="94" spans="1:25" s="4" customFormat="1" ht="20.25" customHeight="1">
      <c r="A94" s="5" t="str">
        <f t="shared" ref="A94:A97" si="78">IF(J94&gt;=1,"y","n")</f>
        <v>n</v>
      </c>
      <c r="B94" s="177"/>
      <c r="C94" s="266"/>
      <c r="D94" s="271"/>
      <c r="E94" s="272"/>
      <c r="F94" s="273"/>
      <c r="G94" s="278"/>
      <c r="H94" s="281"/>
      <c r="I94" s="63" t="str">
        <f t="shared" ref="I94:I125" si="79">IF(A94="n","","Aug-2024")</f>
        <v/>
      </c>
      <c r="J94" s="64">
        <f>$J93</f>
        <v>0</v>
      </c>
      <c r="K94" s="65">
        <f t="array" ref="K94">ROUND(J94*$K$7,0)</f>
        <v>0</v>
      </c>
      <c r="L94" s="66">
        <f t="array" ref="L94">ROUND(J94+K94,0)</f>
        <v>0</v>
      </c>
      <c r="M94" s="64">
        <f t="array" ref="M94">J94</f>
        <v>0</v>
      </c>
      <c r="N94" s="65">
        <f t="array" ref="N94">ROUND(M94*$N$7,0)</f>
        <v>0</v>
      </c>
      <c r="O94" s="66">
        <f t="array" ref="O94">ROUND(M94+N94,0)</f>
        <v>0</v>
      </c>
      <c r="P94" s="64">
        <f t="array" ref="P94">ROUND(J94-M94,0)</f>
        <v>0</v>
      </c>
      <c r="Q94" s="65">
        <f t="array" ref="Q94">ROUND(K94-N94,0)</f>
        <v>0</v>
      </c>
      <c r="R94" s="66">
        <f t="array" ref="R94">ROUND(P94+Q94,0)</f>
        <v>0</v>
      </c>
      <c r="S94" s="67">
        <f>IF($H93="Before-2004",Q94,0)</f>
        <v>0</v>
      </c>
      <c r="T94" s="67">
        <f t="array" ref="T94">R94-S94</f>
        <v>0</v>
      </c>
      <c r="U94" s="67">
        <f t="array" ref="U94">ROUND(S94+T94,0)</f>
        <v>0</v>
      </c>
      <c r="V94" s="67">
        <f t="array" ref="V94">ROUND(R94-U94,0)</f>
        <v>0</v>
      </c>
      <c r="W94" s="68"/>
      <c r="X94" s="69"/>
      <c r="Y94" s="181"/>
    </row>
    <row r="95" spans="1:25" s="4" customFormat="1" ht="20.25" customHeight="1">
      <c r="A95" s="5" t="str">
        <f t="shared" si="78"/>
        <v>n</v>
      </c>
      <c r="B95" s="177"/>
      <c r="C95" s="266"/>
      <c r="D95" s="271"/>
      <c r="E95" s="272"/>
      <c r="F95" s="273"/>
      <c r="G95" s="278"/>
      <c r="H95" s="281"/>
      <c r="I95" s="70" t="str">
        <f t="shared" ref="I95:I126" si="80">IF(A95="n","","Sep-2024")</f>
        <v/>
      </c>
      <c r="J95" s="64">
        <f>$J93</f>
        <v>0</v>
      </c>
      <c r="K95" s="65">
        <f t="array" ref="K95">ROUND(J95*$K$7,0)</f>
        <v>0</v>
      </c>
      <c r="L95" s="66">
        <f t="array" ref="L95">ROUND(J95+K95,0)</f>
        <v>0</v>
      </c>
      <c r="M95" s="64">
        <f t="array" ref="M95">J95</f>
        <v>0</v>
      </c>
      <c r="N95" s="65">
        <f t="array" ref="N95">ROUND(M95*$N$7,0)</f>
        <v>0</v>
      </c>
      <c r="O95" s="66">
        <f t="array" ref="O95">ROUND(M95+N95,0)</f>
        <v>0</v>
      </c>
      <c r="P95" s="64">
        <f t="array" ref="P95">ROUND(J95-M95,0)</f>
        <v>0</v>
      </c>
      <c r="Q95" s="65">
        <f t="array" ref="Q95">ROUND(K95-N95,0)</f>
        <v>0</v>
      </c>
      <c r="R95" s="66">
        <f t="array" ref="R95">ROUND(P95+Q95,0)</f>
        <v>0</v>
      </c>
      <c r="S95" s="67">
        <f>IF($H93="Before-2004",Q95,0)</f>
        <v>0</v>
      </c>
      <c r="T95" s="67">
        <f t="array" ref="T95">R95-S95</f>
        <v>0</v>
      </c>
      <c r="U95" s="67">
        <f t="array" ref="U95">ROUND(S95+T95,0)</f>
        <v>0</v>
      </c>
      <c r="V95" s="67">
        <f t="array" ref="V95">ROUND(R95-U95,0)</f>
        <v>0</v>
      </c>
      <c r="W95" s="68"/>
      <c r="X95" s="69"/>
      <c r="Y95" s="181"/>
    </row>
    <row r="96" spans="1:25" s="4" customFormat="1" ht="20.25" customHeight="1">
      <c r="A96" s="5" t="str">
        <f t="shared" si="78"/>
        <v>n</v>
      </c>
      <c r="B96" s="177"/>
      <c r="C96" s="266"/>
      <c r="D96" s="271"/>
      <c r="E96" s="272"/>
      <c r="F96" s="273"/>
      <c r="G96" s="279"/>
      <c r="H96" s="282"/>
      <c r="I96" s="63" t="str">
        <f t="shared" ref="I96:I127" si="81">IF(A96="n","","Oct-2024")</f>
        <v/>
      </c>
      <c r="J96" s="71">
        <f>$J93</f>
        <v>0</v>
      </c>
      <c r="K96" s="72">
        <f t="array" ref="K96">ROUND(J96*$K$7,0)</f>
        <v>0</v>
      </c>
      <c r="L96" s="73">
        <f t="array" ref="L96">ROUND(J96+K96,0)</f>
        <v>0</v>
      </c>
      <c r="M96" s="71">
        <f t="array" ref="M96">J96</f>
        <v>0</v>
      </c>
      <c r="N96" s="72">
        <f t="array" ref="N96">ROUND(M96*$N$7,0)</f>
        <v>0</v>
      </c>
      <c r="O96" s="73">
        <f t="array" ref="O96">ROUND(M96+N96,0)</f>
        <v>0</v>
      </c>
      <c r="P96" s="71">
        <f t="array" ref="P96">ROUND(J96-M96,0)</f>
        <v>0</v>
      </c>
      <c r="Q96" s="72">
        <f t="array" ref="Q96">ROUND(K96-N96,0)</f>
        <v>0</v>
      </c>
      <c r="R96" s="73">
        <f t="array" ref="R96">ROUND(P96+Q96,0)</f>
        <v>0</v>
      </c>
      <c r="S96" s="74">
        <f>IF($H93="Before-2004",Q96,0)</f>
        <v>0</v>
      </c>
      <c r="T96" s="74">
        <f t="array" ref="T96">R96-S96</f>
        <v>0</v>
      </c>
      <c r="U96" s="74">
        <f t="array" ref="U96">ROUND(S96+T96,0)</f>
        <v>0</v>
      </c>
      <c r="V96" s="74">
        <f t="array" ref="V96">ROUND(R96-U96,0)</f>
        <v>0</v>
      </c>
      <c r="W96" s="75"/>
      <c r="X96" s="76"/>
      <c r="Y96" s="181"/>
    </row>
    <row r="97" spans="1:25" s="4" customFormat="1" ht="20.25" customHeight="1" thickBot="1">
      <c r="A97" s="5" t="str">
        <f t="shared" si="78"/>
        <v>n</v>
      </c>
      <c r="B97" s="177"/>
      <c r="C97" s="267"/>
      <c r="D97" s="274"/>
      <c r="E97" s="275"/>
      <c r="F97" s="276"/>
      <c r="G97" s="77" t="str">
        <f>IF(AND(A97="n",D93=""),"","Surrender Ar.→")</f>
        <v/>
      </c>
      <c r="H97" s="78" t="s">
        <v>46</v>
      </c>
      <c r="I97" s="79" t="s">
        <v>59</v>
      </c>
      <c r="J97" s="80">
        <f t="array" ref="J97">IF(OR($H97="",$H97="no"),0,IF($I97=$I93,ROUND(J93/2,0),IF($I97=$I94,ROUND(J94/2,0),IF($I97=$I95,ROUND(J95/2,0),ROUND(J96/2,0)))))</f>
        <v>0</v>
      </c>
      <c r="K97" s="81" t="str">
        <f t="array" ref="K97">IF(OR($H97="",$H97="no"),"",IF($I97=$I93,ROUND(K93/2,0),IF($I97=$I94,ROUND(K94/2,0),IF($I97=$I95,ROUND(K95/2,0),ROUND(K96/2,0)))))</f>
        <v/>
      </c>
      <c r="L97" s="82" t="str">
        <f t="array" ref="L97">IF(OR($H97="",$H97="no"),"",ROUND(J97+K97,0))</f>
        <v/>
      </c>
      <c r="M97" s="80" t="str">
        <f t="array" ref="M97">IF(OR($H97="",$H97="no"),"",IF($I97=$I93,ROUND(M93/2,0),IF($I97=$I94,ROUND(M94/2,0),IF($I97=$I95,ROUND(M95/2,0),ROUND(M96/2,0)))))</f>
        <v/>
      </c>
      <c r="N97" s="81" t="str">
        <f t="array" ref="N97">IF(OR($H97="",$H97="no"),"",IF($I97=$I93,ROUND(N93/2,0),IF($I97=$I94,ROUND(N94/2,0),IF($I97=$I95,ROUND(N95/2,0),ROUND(N96/2,0)))))</f>
        <v/>
      </c>
      <c r="O97" s="82" t="str">
        <f t="array" ref="O97">IF(OR($H97="",$H97="no"),"",ROUND(M97+N97,0))</f>
        <v/>
      </c>
      <c r="P97" s="83" t="str">
        <f t="array" ref="P97">IF(OR($H97="",$H97="no"),"",ROUND(J97-M97,0))</f>
        <v/>
      </c>
      <c r="Q97" s="84" t="str">
        <f t="array" ref="Q97">IF(OR($H97="",$H97="no"),"",ROUND(K97-N97,0))</f>
        <v/>
      </c>
      <c r="R97" s="85" t="str">
        <f t="array" ref="R97">IF(OR($H97="",$H97="no"),"",ROUND(P97+Q97,0))</f>
        <v/>
      </c>
      <c r="S97" s="86" t="str">
        <f t="array" ref="S97">IF(OR($H97="",$H97="no"),"",IF($H93="Before-2004",Q97,0))</f>
        <v/>
      </c>
      <c r="T97" s="86" t="str">
        <f t="array" ref="T97">IF(OR($H97="",$H97="no"),"",SUM(R97-S97))</f>
        <v/>
      </c>
      <c r="U97" s="86" t="str">
        <f t="array" ref="U97">IF(OR($H97="",$H97="no"),"",ROUND(S97+T97,0))</f>
        <v/>
      </c>
      <c r="V97" s="86" t="str">
        <f t="array" ref="V97">IF(OR($H97="",$H97="no"),"",ROUND(R97-U97,0))</f>
        <v/>
      </c>
      <c r="W97" s="87"/>
      <c r="X97" s="88"/>
      <c r="Y97" s="181"/>
    </row>
    <row r="98" spans="1:25" s="4" customFormat="1" ht="20.25" customHeight="1">
      <c r="A98" s="5" t="str">
        <f>IF(J98&gt;=1,"y","n")</f>
        <v>n</v>
      </c>
      <c r="B98" s="177"/>
      <c r="C98" s="265">
        <v>19</v>
      </c>
      <c r="D98" s="268"/>
      <c r="E98" s="269"/>
      <c r="F98" s="270"/>
      <c r="G98" s="277"/>
      <c r="H98" s="280"/>
      <c r="I98" s="55" t="str">
        <f t="shared" ref="I98:I129" si="82">IF(A98="n","","Jul-2024")</f>
        <v/>
      </c>
      <c r="J98" s="56">
        <v>0</v>
      </c>
      <c r="K98" s="57">
        <f t="array" ref="K98">ROUND(J98*$K$7,0)</f>
        <v>0</v>
      </c>
      <c r="L98" s="58">
        <f t="array" ref="L98">ROUND(J98+K98,0)</f>
        <v>0</v>
      </c>
      <c r="M98" s="59">
        <f t="array" ref="M98">J98</f>
        <v>0</v>
      </c>
      <c r="N98" s="57">
        <f t="array" ref="N98">ROUND(M98*$N$7,0)</f>
        <v>0</v>
      </c>
      <c r="O98" s="58">
        <f t="array" ref="O98">ROUND(M98+N98,0)</f>
        <v>0</v>
      </c>
      <c r="P98" s="59">
        <f t="array" ref="P98">ROUND(J98-M98,0)</f>
        <v>0</v>
      </c>
      <c r="Q98" s="57">
        <f t="array" ref="Q98">ROUND(K98-N98,0)</f>
        <v>0</v>
      </c>
      <c r="R98" s="58">
        <f t="array" ref="R98">ROUND(P98+Q98,0)</f>
        <v>0</v>
      </c>
      <c r="S98" s="60">
        <f>IF($H98="Before-2004",Q98,0)</f>
        <v>0</v>
      </c>
      <c r="T98" s="60">
        <f t="array" ref="T98">R98-S98</f>
        <v>0</v>
      </c>
      <c r="U98" s="60">
        <f t="array" ref="U98">ROUND(S98+T98,0)</f>
        <v>0</v>
      </c>
      <c r="V98" s="60">
        <f t="array" ref="V98">ROUND(R98-U98,0)</f>
        <v>0</v>
      </c>
      <c r="W98" s="61"/>
      <c r="X98" s="62"/>
      <c r="Y98" s="181"/>
    </row>
    <row r="99" spans="1:25" s="4" customFormat="1" ht="20.25" customHeight="1">
      <c r="A99" s="5" t="str">
        <f t="shared" ref="A99:A102" si="83">IF(J99&gt;=1,"y","n")</f>
        <v>n</v>
      </c>
      <c r="B99" s="177"/>
      <c r="C99" s="266"/>
      <c r="D99" s="271"/>
      <c r="E99" s="272"/>
      <c r="F99" s="273"/>
      <c r="G99" s="278"/>
      <c r="H99" s="281"/>
      <c r="I99" s="63" t="str">
        <f t="shared" ref="I99:I130" si="84">IF(A99="n","","Aug-2024")</f>
        <v/>
      </c>
      <c r="J99" s="64">
        <f>$J98</f>
        <v>0</v>
      </c>
      <c r="K99" s="65">
        <f t="array" ref="K99">ROUND(J99*$K$7,0)</f>
        <v>0</v>
      </c>
      <c r="L99" s="66">
        <f t="array" ref="L99">ROUND(J99+K99,0)</f>
        <v>0</v>
      </c>
      <c r="M99" s="64">
        <f t="array" ref="M99">J99</f>
        <v>0</v>
      </c>
      <c r="N99" s="65">
        <f t="array" ref="N99">ROUND(M99*$N$7,0)</f>
        <v>0</v>
      </c>
      <c r="O99" s="66">
        <f t="array" ref="O99">ROUND(M99+N99,0)</f>
        <v>0</v>
      </c>
      <c r="P99" s="64">
        <f t="array" ref="P99">ROUND(J99-M99,0)</f>
        <v>0</v>
      </c>
      <c r="Q99" s="65">
        <f t="array" ref="Q99">ROUND(K99-N99,0)</f>
        <v>0</v>
      </c>
      <c r="R99" s="66">
        <f t="array" ref="R99">ROUND(P99+Q99,0)</f>
        <v>0</v>
      </c>
      <c r="S99" s="67">
        <f>IF($H98="Before-2004",Q99,0)</f>
        <v>0</v>
      </c>
      <c r="T99" s="67">
        <f t="array" ref="T99">R99-S99</f>
        <v>0</v>
      </c>
      <c r="U99" s="67">
        <f t="array" ref="U99">ROUND(S99+T99,0)</f>
        <v>0</v>
      </c>
      <c r="V99" s="67">
        <f t="array" ref="V99">ROUND(R99-U99,0)</f>
        <v>0</v>
      </c>
      <c r="W99" s="68"/>
      <c r="X99" s="69"/>
      <c r="Y99" s="181"/>
    </row>
    <row r="100" spans="1:25" s="4" customFormat="1" ht="20.25" customHeight="1">
      <c r="A100" s="5" t="str">
        <f t="shared" si="83"/>
        <v>n</v>
      </c>
      <c r="B100" s="177"/>
      <c r="C100" s="266"/>
      <c r="D100" s="271"/>
      <c r="E100" s="272"/>
      <c r="F100" s="273"/>
      <c r="G100" s="278"/>
      <c r="H100" s="281"/>
      <c r="I100" s="70" t="str">
        <f t="shared" ref="I100:I131" si="85">IF(A100="n","","Sep-2024")</f>
        <v/>
      </c>
      <c r="J100" s="64">
        <f>$J98</f>
        <v>0</v>
      </c>
      <c r="K100" s="65">
        <f t="array" ref="K100">ROUND(J100*$K$7,0)</f>
        <v>0</v>
      </c>
      <c r="L100" s="66">
        <f t="array" ref="L100">ROUND(J100+K100,0)</f>
        <v>0</v>
      </c>
      <c r="M100" s="64">
        <f t="array" ref="M100">J100</f>
        <v>0</v>
      </c>
      <c r="N100" s="65">
        <f t="array" ref="N100">ROUND(M100*$N$7,0)</f>
        <v>0</v>
      </c>
      <c r="O100" s="66">
        <f t="array" ref="O100">ROUND(M100+N100,0)</f>
        <v>0</v>
      </c>
      <c r="P100" s="64">
        <f t="array" ref="P100">ROUND(J100-M100,0)</f>
        <v>0</v>
      </c>
      <c r="Q100" s="65">
        <f t="array" ref="Q100">ROUND(K100-N100,0)</f>
        <v>0</v>
      </c>
      <c r="R100" s="66">
        <f t="array" ref="R100">ROUND(P100+Q100,0)</f>
        <v>0</v>
      </c>
      <c r="S100" s="67">
        <f>IF($H98="Before-2004",Q100,0)</f>
        <v>0</v>
      </c>
      <c r="T100" s="67">
        <f t="array" ref="T100">R100-S100</f>
        <v>0</v>
      </c>
      <c r="U100" s="67">
        <f t="array" ref="U100">ROUND(S100+T100,0)</f>
        <v>0</v>
      </c>
      <c r="V100" s="67">
        <f t="array" ref="V100">ROUND(R100-U100,0)</f>
        <v>0</v>
      </c>
      <c r="W100" s="68"/>
      <c r="X100" s="69"/>
      <c r="Y100" s="181"/>
    </row>
    <row r="101" spans="1:25" s="4" customFormat="1" ht="20.25" customHeight="1">
      <c r="A101" s="5" t="str">
        <f t="shared" si="83"/>
        <v>n</v>
      </c>
      <c r="B101" s="177"/>
      <c r="C101" s="266"/>
      <c r="D101" s="271"/>
      <c r="E101" s="272"/>
      <c r="F101" s="273"/>
      <c r="G101" s="279"/>
      <c r="H101" s="282"/>
      <c r="I101" s="63" t="str">
        <f t="shared" ref="I101:I132" si="86">IF(A101="n","","Oct-2024")</f>
        <v/>
      </c>
      <c r="J101" s="71">
        <f>$J98</f>
        <v>0</v>
      </c>
      <c r="K101" s="72">
        <f t="array" ref="K101">ROUND(J101*$K$7,0)</f>
        <v>0</v>
      </c>
      <c r="L101" s="73">
        <f t="array" ref="L101">ROUND(J101+K101,0)</f>
        <v>0</v>
      </c>
      <c r="M101" s="71">
        <f t="array" ref="M101">J101</f>
        <v>0</v>
      </c>
      <c r="N101" s="72">
        <f t="array" ref="N101">ROUND(M101*$N$7,0)</f>
        <v>0</v>
      </c>
      <c r="O101" s="73">
        <f t="array" ref="O101">ROUND(M101+N101,0)</f>
        <v>0</v>
      </c>
      <c r="P101" s="71">
        <f t="array" ref="P101">ROUND(J101-M101,0)</f>
        <v>0</v>
      </c>
      <c r="Q101" s="72">
        <f t="array" ref="Q101">ROUND(K101-N101,0)</f>
        <v>0</v>
      </c>
      <c r="R101" s="73">
        <f t="array" ref="R101">ROUND(P101+Q101,0)</f>
        <v>0</v>
      </c>
      <c r="S101" s="74">
        <f>IF($H98="Before-2004",Q101,0)</f>
        <v>0</v>
      </c>
      <c r="T101" s="74">
        <f t="array" ref="T101">R101-S101</f>
        <v>0</v>
      </c>
      <c r="U101" s="74">
        <f t="array" ref="U101">ROUND(S101+T101,0)</f>
        <v>0</v>
      </c>
      <c r="V101" s="74">
        <f t="array" ref="V101">ROUND(R101-U101,0)</f>
        <v>0</v>
      </c>
      <c r="W101" s="75"/>
      <c r="X101" s="76"/>
      <c r="Y101" s="181"/>
    </row>
    <row r="102" spans="1:25" s="4" customFormat="1" ht="20.25" customHeight="1" thickBot="1">
      <c r="A102" s="5" t="str">
        <f t="shared" si="83"/>
        <v>n</v>
      </c>
      <c r="B102" s="177"/>
      <c r="C102" s="267"/>
      <c r="D102" s="274"/>
      <c r="E102" s="275"/>
      <c r="F102" s="276"/>
      <c r="G102" s="77" t="str">
        <f>IF(AND(A102="n",D98=""),"","Surrender Ar.→")</f>
        <v/>
      </c>
      <c r="H102" s="78" t="s">
        <v>45</v>
      </c>
      <c r="I102" s="79" t="s">
        <v>59</v>
      </c>
      <c r="J102" s="80">
        <f t="array" ref="J102">IF(OR($H102="",$H102="no"),0,IF($I102=$I98,ROUND(J98/2,0),IF($I102=$I99,ROUND(J99/2,0),IF($I102=$I100,ROUND(J100/2,0),ROUND(J101/2,0)))))</f>
        <v>0</v>
      </c>
      <c r="K102" s="81">
        <f t="array" ref="K102">IF(OR($H102="",$H102="no"),"",IF($I102=$I98,ROUND(K98/2,0),IF($I102=$I99,ROUND(K99/2,0),IF($I102=$I100,ROUND(K100/2,0),ROUND(K101/2,0)))))</f>
        <v>0</v>
      </c>
      <c r="L102" s="82">
        <f t="array" ref="L102">IF(OR($H102="",$H102="no"),"",ROUND(J102+K102,0))</f>
        <v>0</v>
      </c>
      <c r="M102" s="80">
        <f t="array" ref="M102">IF(OR($H102="",$H102="no"),"",IF($I102=$I98,ROUND(M98/2,0),IF($I102=$I99,ROUND(M99/2,0),IF($I102=$I100,ROUND(M100/2,0),ROUND(M101/2,0)))))</f>
        <v>0</v>
      </c>
      <c r="N102" s="81">
        <f t="array" ref="N102">IF(OR($H102="",$H102="no"),"",IF($I102=$I98,ROUND(N98/2,0),IF($I102=$I99,ROUND(N99/2,0),IF($I102=$I100,ROUND(N100/2,0),ROUND(N101/2,0)))))</f>
        <v>0</v>
      </c>
      <c r="O102" s="82">
        <f t="array" ref="O102">IF(OR($H102="",$H102="no"),"",ROUND(M102+N102,0))</f>
        <v>0</v>
      </c>
      <c r="P102" s="83">
        <f t="array" ref="P102">IF(OR($H102="",$H102="no"),"",ROUND(J102-M102,0))</f>
        <v>0</v>
      </c>
      <c r="Q102" s="84">
        <f t="array" ref="Q102">IF(OR($H102="",$H102="no"),"",ROUND(K102-N102,0))</f>
        <v>0</v>
      </c>
      <c r="R102" s="85">
        <f t="array" ref="R102">IF(OR($H102="",$H102="no"),"",ROUND(P102+Q102,0))</f>
        <v>0</v>
      </c>
      <c r="S102" s="86">
        <f t="array" ref="S102">IF(OR($H102="",$H102="no"),"",IF($H98="Before-2004",Q102,0))</f>
        <v>0</v>
      </c>
      <c r="T102" s="86">
        <f t="array" ref="T102">IF(OR($H102="",$H102="no"),"",SUM(R102-S102))</f>
        <v>0</v>
      </c>
      <c r="U102" s="86">
        <f t="array" ref="U102">IF(OR($H102="",$H102="no"),"",ROUND(S102+T102,0))</f>
        <v>0</v>
      </c>
      <c r="V102" s="86">
        <f t="array" ref="V102">IF(OR($H102="",$H102="no"),"",ROUND(R102-U102,0))</f>
        <v>0</v>
      </c>
      <c r="W102" s="87"/>
      <c r="X102" s="88"/>
      <c r="Y102" s="181"/>
    </row>
    <row r="103" spans="1:25" s="4" customFormat="1" ht="20.25" customHeight="1">
      <c r="A103" s="5" t="str">
        <f>IF(J103&gt;=1,"y","n")</f>
        <v>n</v>
      </c>
      <c r="B103" s="177"/>
      <c r="C103" s="265">
        <v>20</v>
      </c>
      <c r="D103" s="268"/>
      <c r="E103" s="269"/>
      <c r="F103" s="270"/>
      <c r="G103" s="277"/>
      <c r="H103" s="280"/>
      <c r="I103" s="55" t="str">
        <f t="shared" ref="I103:I134" si="87">IF(A103="n","","Jul-2024")</f>
        <v/>
      </c>
      <c r="J103" s="56">
        <v>0</v>
      </c>
      <c r="K103" s="57">
        <f t="array" ref="K103">ROUND(J103*$K$7,0)</f>
        <v>0</v>
      </c>
      <c r="L103" s="58">
        <f t="array" ref="L103">ROUND(J103+K103,0)</f>
        <v>0</v>
      </c>
      <c r="M103" s="59">
        <f t="array" ref="M103">J103</f>
        <v>0</v>
      </c>
      <c r="N103" s="57">
        <f t="array" ref="N103">ROUND(M103*$N$7,0)</f>
        <v>0</v>
      </c>
      <c r="O103" s="58">
        <f t="array" ref="O103">ROUND(M103+N103,0)</f>
        <v>0</v>
      </c>
      <c r="P103" s="59">
        <f t="array" ref="P103">ROUND(J103-M103,0)</f>
        <v>0</v>
      </c>
      <c r="Q103" s="57">
        <f t="array" ref="Q103">ROUND(K103-N103,0)</f>
        <v>0</v>
      </c>
      <c r="R103" s="58">
        <f t="array" ref="R103">ROUND(P103+Q103,0)</f>
        <v>0</v>
      </c>
      <c r="S103" s="60">
        <f>IF($H103="Before-2004",Q103,0)</f>
        <v>0</v>
      </c>
      <c r="T103" s="60">
        <f t="array" ref="T103">R103-S103</f>
        <v>0</v>
      </c>
      <c r="U103" s="60">
        <f t="array" ref="U103">ROUND(S103+T103,0)</f>
        <v>0</v>
      </c>
      <c r="V103" s="60">
        <f t="array" ref="V103">ROUND(R103-U103,0)</f>
        <v>0</v>
      </c>
      <c r="W103" s="61"/>
      <c r="X103" s="62"/>
      <c r="Y103" s="181"/>
    </row>
    <row r="104" spans="1:25" s="4" customFormat="1" ht="20.25" customHeight="1">
      <c r="A104" s="5" t="str">
        <f t="shared" ref="A104:A107" si="88">IF(J104&gt;=1,"y","n")</f>
        <v>n</v>
      </c>
      <c r="B104" s="177"/>
      <c r="C104" s="266"/>
      <c r="D104" s="271"/>
      <c r="E104" s="272"/>
      <c r="F104" s="273"/>
      <c r="G104" s="278"/>
      <c r="H104" s="281"/>
      <c r="I104" s="63" t="str">
        <f t="shared" ref="I104:I135" si="89">IF(A104="n","","Aug-2024")</f>
        <v/>
      </c>
      <c r="J104" s="64">
        <f>$J103</f>
        <v>0</v>
      </c>
      <c r="K104" s="65">
        <f t="array" ref="K104">ROUND(J104*$K$7,0)</f>
        <v>0</v>
      </c>
      <c r="L104" s="66">
        <f t="array" ref="L104">ROUND(J104+K104,0)</f>
        <v>0</v>
      </c>
      <c r="M104" s="64">
        <f t="array" ref="M104">J104</f>
        <v>0</v>
      </c>
      <c r="N104" s="65">
        <f t="array" ref="N104">ROUND(M104*$N$7,0)</f>
        <v>0</v>
      </c>
      <c r="O104" s="66">
        <f t="array" ref="O104">ROUND(M104+N104,0)</f>
        <v>0</v>
      </c>
      <c r="P104" s="64">
        <f t="array" ref="P104">ROUND(J104-M104,0)</f>
        <v>0</v>
      </c>
      <c r="Q104" s="65">
        <f t="array" ref="Q104">ROUND(K104-N104,0)</f>
        <v>0</v>
      </c>
      <c r="R104" s="66">
        <f t="array" ref="R104">ROUND(P104+Q104,0)</f>
        <v>0</v>
      </c>
      <c r="S104" s="67">
        <f>IF($H103="Before-2004",Q104,0)</f>
        <v>0</v>
      </c>
      <c r="T104" s="67">
        <f t="array" ref="T104">R104-S104</f>
        <v>0</v>
      </c>
      <c r="U104" s="67">
        <f t="array" ref="U104">ROUND(S104+T104,0)</f>
        <v>0</v>
      </c>
      <c r="V104" s="67">
        <f t="array" ref="V104">ROUND(R104-U104,0)</f>
        <v>0</v>
      </c>
      <c r="W104" s="68"/>
      <c r="X104" s="69"/>
      <c r="Y104" s="181"/>
    </row>
    <row r="105" spans="1:25" s="4" customFormat="1" ht="20.25" customHeight="1">
      <c r="A105" s="5" t="str">
        <f t="shared" si="88"/>
        <v>n</v>
      </c>
      <c r="B105" s="177"/>
      <c r="C105" s="266"/>
      <c r="D105" s="271"/>
      <c r="E105" s="272"/>
      <c r="F105" s="273"/>
      <c r="G105" s="278"/>
      <c r="H105" s="281"/>
      <c r="I105" s="70" t="str">
        <f t="shared" ref="I105:I136" si="90">IF(A105="n","","Sep-2024")</f>
        <v/>
      </c>
      <c r="J105" s="64">
        <f>$J103</f>
        <v>0</v>
      </c>
      <c r="K105" s="65">
        <f t="array" ref="K105">ROUND(J105*$K$7,0)</f>
        <v>0</v>
      </c>
      <c r="L105" s="66">
        <f t="array" ref="L105">ROUND(J105+K105,0)</f>
        <v>0</v>
      </c>
      <c r="M105" s="64">
        <f t="array" ref="M105">J105</f>
        <v>0</v>
      </c>
      <c r="N105" s="65">
        <f t="array" ref="N105">ROUND(M105*$N$7,0)</f>
        <v>0</v>
      </c>
      <c r="O105" s="66">
        <f t="array" ref="O105">ROUND(M105+N105,0)</f>
        <v>0</v>
      </c>
      <c r="P105" s="64">
        <f t="array" ref="P105">ROUND(J105-M105,0)</f>
        <v>0</v>
      </c>
      <c r="Q105" s="65">
        <f t="array" ref="Q105">ROUND(K105-N105,0)</f>
        <v>0</v>
      </c>
      <c r="R105" s="66">
        <f t="array" ref="R105">ROUND(P105+Q105,0)</f>
        <v>0</v>
      </c>
      <c r="S105" s="67">
        <f>IF($H103="Before-2004",Q105,0)</f>
        <v>0</v>
      </c>
      <c r="T105" s="67">
        <f t="array" ref="T105">R105-S105</f>
        <v>0</v>
      </c>
      <c r="U105" s="67">
        <f t="array" ref="U105">ROUND(S105+T105,0)</f>
        <v>0</v>
      </c>
      <c r="V105" s="67">
        <f t="array" ref="V105">ROUND(R105-U105,0)</f>
        <v>0</v>
      </c>
      <c r="W105" s="68"/>
      <c r="X105" s="69"/>
      <c r="Y105" s="181"/>
    </row>
    <row r="106" spans="1:25" s="4" customFormat="1" ht="20.25" customHeight="1">
      <c r="A106" s="5" t="str">
        <f t="shared" si="88"/>
        <v>n</v>
      </c>
      <c r="B106" s="177"/>
      <c r="C106" s="266"/>
      <c r="D106" s="271"/>
      <c r="E106" s="272"/>
      <c r="F106" s="273"/>
      <c r="G106" s="279"/>
      <c r="H106" s="282"/>
      <c r="I106" s="63" t="str">
        <f t="shared" ref="I106:I137" si="91">IF(A106="n","","Oct-2024")</f>
        <v/>
      </c>
      <c r="J106" s="71">
        <f>$J103</f>
        <v>0</v>
      </c>
      <c r="K106" s="72">
        <f t="array" ref="K106">ROUND(J106*$K$7,0)</f>
        <v>0</v>
      </c>
      <c r="L106" s="73">
        <f t="array" ref="L106">ROUND(J106+K106,0)</f>
        <v>0</v>
      </c>
      <c r="M106" s="71">
        <f t="array" ref="M106">J106</f>
        <v>0</v>
      </c>
      <c r="N106" s="72">
        <f t="array" ref="N106">ROUND(M106*$N$7,0)</f>
        <v>0</v>
      </c>
      <c r="O106" s="73">
        <f t="array" ref="O106">ROUND(M106+N106,0)</f>
        <v>0</v>
      </c>
      <c r="P106" s="71">
        <f t="array" ref="P106">ROUND(J106-M106,0)</f>
        <v>0</v>
      </c>
      <c r="Q106" s="72">
        <f t="array" ref="Q106">ROUND(K106-N106,0)</f>
        <v>0</v>
      </c>
      <c r="R106" s="73">
        <f t="array" ref="R106">ROUND(P106+Q106,0)</f>
        <v>0</v>
      </c>
      <c r="S106" s="74">
        <f>IF($H103="Before-2004",Q106,0)</f>
        <v>0</v>
      </c>
      <c r="T106" s="74">
        <f t="array" ref="T106">R106-S106</f>
        <v>0</v>
      </c>
      <c r="U106" s="74">
        <f t="array" ref="U106">ROUND(S106+T106,0)</f>
        <v>0</v>
      </c>
      <c r="V106" s="74">
        <f t="array" ref="V106">ROUND(R106-U106,0)</f>
        <v>0</v>
      </c>
      <c r="W106" s="75"/>
      <c r="X106" s="76"/>
      <c r="Y106" s="181"/>
    </row>
    <row r="107" spans="1:25" s="4" customFormat="1" ht="20.25" customHeight="1" thickBot="1">
      <c r="A107" s="5" t="str">
        <f t="shared" si="88"/>
        <v>n</v>
      </c>
      <c r="B107" s="177"/>
      <c r="C107" s="267"/>
      <c r="D107" s="274"/>
      <c r="E107" s="275"/>
      <c r="F107" s="276"/>
      <c r="G107" s="77" t="str">
        <f>IF(AND(A107="n",D103=""),"","Surrender Ar.→")</f>
        <v/>
      </c>
      <c r="H107" s="78" t="s">
        <v>46</v>
      </c>
      <c r="I107" s="79" t="s">
        <v>59</v>
      </c>
      <c r="J107" s="80">
        <f t="array" ref="J107">IF(OR($H107="",$H107="no"),0,IF($I107=$I103,ROUND(J103/2,0),IF($I107=$I104,ROUND(J104/2,0),IF($I107=$I105,ROUND(J105/2,0),ROUND(J106/2,0)))))</f>
        <v>0</v>
      </c>
      <c r="K107" s="81" t="str">
        <f t="array" ref="K107">IF(OR($H107="",$H107="no"),"",IF($I107=$I103,ROUND(K103/2,0),IF($I107=$I104,ROUND(K104/2,0),IF($I107=$I105,ROUND(K105/2,0),ROUND(K106/2,0)))))</f>
        <v/>
      </c>
      <c r="L107" s="82" t="str">
        <f t="array" ref="L107">IF(OR($H107="",$H107="no"),"",ROUND(J107+K107,0))</f>
        <v/>
      </c>
      <c r="M107" s="80" t="str">
        <f t="array" ref="M107">IF(OR($H107="",$H107="no"),"",IF($I107=$I103,ROUND(M103/2,0),IF($I107=$I104,ROUND(M104/2,0),IF($I107=$I105,ROUND(M105/2,0),ROUND(M106/2,0)))))</f>
        <v/>
      </c>
      <c r="N107" s="81" t="str">
        <f t="array" ref="N107">IF(OR($H107="",$H107="no"),"",IF($I107=$I103,ROUND(N103/2,0),IF($I107=$I104,ROUND(N104/2,0),IF($I107=$I105,ROUND(N105/2,0),ROUND(N106/2,0)))))</f>
        <v/>
      </c>
      <c r="O107" s="82" t="str">
        <f t="array" ref="O107">IF(OR($H107="",$H107="no"),"",ROUND(M107+N107,0))</f>
        <v/>
      </c>
      <c r="P107" s="83" t="str">
        <f t="array" ref="P107">IF(OR($H107="",$H107="no"),"",ROUND(J107-M107,0))</f>
        <v/>
      </c>
      <c r="Q107" s="84" t="str">
        <f t="array" ref="Q107">IF(OR($H107="",$H107="no"),"",ROUND(K107-N107,0))</f>
        <v/>
      </c>
      <c r="R107" s="85" t="str">
        <f t="array" ref="R107">IF(OR($H107="",$H107="no"),"",ROUND(P107+Q107,0))</f>
        <v/>
      </c>
      <c r="S107" s="86" t="str">
        <f t="array" ref="S107">IF(OR($H107="",$H107="no"),"",IF($H103="Before-2004",Q107,0))</f>
        <v/>
      </c>
      <c r="T107" s="86" t="str">
        <f t="array" ref="T107">IF(OR($H107="",$H107="no"),"",SUM(R107-S107))</f>
        <v/>
      </c>
      <c r="U107" s="86" t="str">
        <f t="array" ref="U107">IF(OR($H107="",$H107="no"),"",ROUND(S107+T107,0))</f>
        <v/>
      </c>
      <c r="V107" s="86" t="str">
        <f t="array" ref="V107">IF(OR($H107="",$H107="no"),"",ROUND(R107-U107,0))</f>
        <v/>
      </c>
      <c r="W107" s="87"/>
      <c r="X107" s="88"/>
      <c r="Y107" s="181"/>
    </row>
    <row r="108" spans="1:25" s="4" customFormat="1" ht="20.25" customHeight="1">
      <c r="A108" s="5" t="str">
        <f>IF(J108&gt;=1,"y","n")</f>
        <v>n</v>
      </c>
      <c r="B108" s="177"/>
      <c r="C108" s="265">
        <v>21</v>
      </c>
      <c r="D108" s="268"/>
      <c r="E108" s="269"/>
      <c r="F108" s="270"/>
      <c r="G108" s="277"/>
      <c r="H108" s="280"/>
      <c r="I108" s="55" t="str">
        <f t="shared" ref="I108:I139" si="92">IF(A108="n","","Jul-2024")</f>
        <v/>
      </c>
      <c r="J108" s="56">
        <v>0</v>
      </c>
      <c r="K108" s="57">
        <f t="array" ref="K108">ROUND(J108*$K$7,0)</f>
        <v>0</v>
      </c>
      <c r="L108" s="58">
        <f t="array" ref="L108">ROUND(J108+K108,0)</f>
        <v>0</v>
      </c>
      <c r="M108" s="59">
        <f t="array" ref="M108">J108</f>
        <v>0</v>
      </c>
      <c r="N108" s="57">
        <f t="array" ref="N108">ROUND(M108*$N$7,0)</f>
        <v>0</v>
      </c>
      <c r="O108" s="58">
        <f t="array" ref="O108">ROUND(M108+N108,0)</f>
        <v>0</v>
      </c>
      <c r="P108" s="59">
        <f t="array" ref="P108">ROUND(J108-M108,0)</f>
        <v>0</v>
      </c>
      <c r="Q108" s="57">
        <f t="array" ref="Q108">ROUND(K108-N108,0)</f>
        <v>0</v>
      </c>
      <c r="R108" s="58">
        <f t="array" ref="R108">ROUND(P108+Q108,0)</f>
        <v>0</v>
      </c>
      <c r="S108" s="60">
        <f>IF($H108="Before-2004",Q108,0)</f>
        <v>0</v>
      </c>
      <c r="T108" s="60">
        <f t="array" ref="T108">R108-S108</f>
        <v>0</v>
      </c>
      <c r="U108" s="60">
        <f t="array" ref="U108">ROUND(S108+T108,0)</f>
        <v>0</v>
      </c>
      <c r="V108" s="60">
        <f t="array" ref="V108">ROUND(R108-U108,0)</f>
        <v>0</v>
      </c>
      <c r="W108" s="61"/>
      <c r="X108" s="62"/>
      <c r="Y108" s="181"/>
    </row>
    <row r="109" spans="1:25" s="4" customFormat="1" ht="20.25" customHeight="1">
      <c r="A109" s="5" t="str">
        <f t="shared" ref="A109:A112" si="93">IF(J109&gt;=1,"y","n")</f>
        <v>n</v>
      </c>
      <c r="B109" s="177"/>
      <c r="C109" s="266"/>
      <c r="D109" s="271"/>
      <c r="E109" s="272"/>
      <c r="F109" s="273"/>
      <c r="G109" s="278"/>
      <c r="H109" s="281"/>
      <c r="I109" s="63" t="str">
        <f t="shared" ref="I109:I140" si="94">IF(A109="n","","Aug-2024")</f>
        <v/>
      </c>
      <c r="J109" s="64">
        <f>$J108</f>
        <v>0</v>
      </c>
      <c r="K109" s="65">
        <f t="array" ref="K109">ROUND(J109*$K$7,0)</f>
        <v>0</v>
      </c>
      <c r="L109" s="66">
        <f t="array" ref="L109">ROUND(J109+K109,0)</f>
        <v>0</v>
      </c>
      <c r="M109" s="64">
        <f t="array" ref="M109">J109</f>
        <v>0</v>
      </c>
      <c r="N109" s="65">
        <f t="array" ref="N109">ROUND(M109*$N$7,0)</f>
        <v>0</v>
      </c>
      <c r="O109" s="66">
        <f t="array" ref="O109">ROUND(M109+N109,0)</f>
        <v>0</v>
      </c>
      <c r="P109" s="64">
        <f t="array" ref="P109">ROUND(J109-M109,0)</f>
        <v>0</v>
      </c>
      <c r="Q109" s="65">
        <f t="array" ref="Q109">ROUND(K109-N109,0)</f>
        <v>0</v>
      </c>
      <c r="R109" s="66">
        <f t="array" ref="R109">ROUND(P109+Q109,0)</f>
        <v>0</v>
      </c>
      <c r="S109" s="67">
        <f>IF($H108="Before-2004",Q109,0)</f>
        <v>0</v>
      </c>
      <c r="T109" s="67">
        <f t="array" ref="T109">R109-S109</f>
        <v>0</v>
      </c>
      <c r="U109" s="67">
        <f t="array" ref="U109">ROUND(S109+T109,0)</f>
        <v>0</v>
      </c>
      <c r="V109" s="67">
        <f t="array" ref="V109">ROUND(R109-U109,0)</f>
        <v>0</v>
      </c>
      <c r="W109" s="68"/>
      <c r="X109" s="69"/>
      <c r="Y109" s="181"/>
    </row>
    <row r="110" spans="1:25" s="4" customFormat="1" ht="20.25" customHeight="1">
      <c r="A110" s="5" t="str">
        <f t="shared" si="93"/>
        <v>n</v>
      </c>
      <c r="B110" s="177"/>
      <c r="C110" s="266"/>
      <c r="D110" s="271"/>
      <c r="E110" s="272"/>
      <c r="F110" s="273"/>
      <c r="G110" s="278"/>
      <c r="H110" s="281"/>
      <c r="I110" s="70" t="str">
        <f t="shared" ref="I110:I141" si="95">IF(A110="n","","Sep-2024")</f>
        <v/>
      </c>
      <c r="J110" s="64">
        <f>$J108</f>
        <v>0</v>
      </c>
      <c r="K110" s="65">
        <f t="array" ref="K110">ROUND(J110*$K$7,0)</f>
        <v>0</v>
      </c>
      <c r="L110" s="66">
        <f t="array" ref="L110">ROUND(J110+K110,0)</f>
        <v>0</v>
      </c>
      <c r="M110" s="64">
        <f t="array" ref="M110">J110</f>
        <v>0</v>
      </c>
      <c r="N110" s="65">
        <f t="array" ref="N110">ROUND(M110*$N$7,0)</f>
        <v>0</v>
      </c>
      <c r="O110" s="66">
        <f t="array" ref="O110">ROUND(M110+N110,0)</f>
        <v>0</v>
      </c>
      <c r="P110" s="64">
        <f t="array" ref="P110">ROUND(J110-M110,0)</f>
        <v>0</v>
      </c>
      <c r="Q110" s="65">
        <f t="array" ref="Q110">ROUND(K110-N110,0)</f>
        <v>0</v>
      </c>
      <c r="R110" s="66">
        <f t="array" ref="R110">ROUND(P110+Q110,0)</f>
        <v>0</v>
      </c>
      <c r="S110" s="67">
        <f>IF($H108="Before-2004",Q110,0)</f>
        <v>0</v>
      </c>
      <c r="T110" s="67">
        <f t="array" ref="T110">R110-S110</f>
        <v>0</v>
      </c>
      <c r="U110" s="67">
        <f t="array" ref="U110">ROUND(S110+T110,0)</f>
        <v>0</v>
      </c>
      <c r="V110" s="67">
        <f t="array" ref="V110">ROUND(R110-U110,0)</f>
        <v>0</v>
      </c>
      <c r="W110" s="68"/>
      <c r="X110" s="69"/>
      <c r="Y110" s="181"/>
    </row>
    <row r="111" spans="1:25" s="4" customFormat="1" ht="20.25" customHeight="1">
      <c r="A111" s="5" t="str">
        <f t="shared" si="93"/>
        <v>n</v>
      </c>
      <c r="B111" s="177"/>
      <c r="C111" s="266"/>
      <c r="D111" s="271"/>
      <c r="E111" s="272"/>
      <c r="F111" s="273"/>
      <c r="G111" s="279"/>
      <c r="H111" s="282"/>
      <c r="I111" s="63" t="str">
        <f t="shared" ref="I111:I142" si="96">IF(A111="n","","Oct-2024")</f>
        <v/>
      </c>
      <c r="J111" s="71">
        <f>$J108</f>
        <v>0</v>
      </c>
      <c r="K111" s="72">
        <f t="array" ref="K111">ROUND(J111*$K$7,0)</f>
        <v>0</v>
      </c>
      <c r="L111" s="73">
        <f t="array" ref="L111">ROUND(J111+K111,0)</f>
        <v>0</v>
      </c>
      <c r="M111" s="71">
        <f t="array" ref="M111">J111</f>
        <v>0</v>
      </c>
      <c r="N111" s="72">
        <f t="array" ref="N111">ROUND(M111*$N$7,0)</f>
        <v>0</v>
      </c>
      <c r="O111" s="73">
        <f t="array" ref="O111">ROUND(M111+N111,0)</f>
        <v>0</v>
      </c>
      <c r="P111" s="71">
        <f t="array" ref="P111">ROUND(J111-M111,0)</f>
        <v>0</v>
      </c>
      <c r="Q111" s="72">
        <f t="array" ref="Q111">ROUND(K111-N111,0)</f>
        <v>0</v>
      </c>
      <c r="R111" s="73">
        <f t="array" ref="R111">ROUND(P111+Q111,0)</f>
        <v>0</v>
      </c>
      <c r="S111" s="74">
        <f>IF($H108="Before-2004",Q111,0)</f>
        <v>0</v>
      </c>
      <c r="T111" s="74">
        <f t="array" ref="T111">R111-S111</f>
        <v>0</v>
      </c>
      <c r="U111" s="74">
        <f t="array" ref="U111">ROUND(S111+T111,0)</f>
        <v>0</v>
      </c>
      <c r="V111" s="74">
        <f t="array" ref="V111">ROUND(R111-U111,0)</f>
        <v>0</v>
      </c>
      <c r="W111" s="75"/>
      <c r="X111" s="76"/>
      <c r="Y111" s="181"/>
    </row>
    <row r="112" spans="1:25" s="4" customFormat="1" ht="20.25" customHeight="1" thickBot="1">
      <c r="A112" s="5" t="str">
        <f t="shared" si="93"/>
        <v>n</v>
      </c>
      <c r="B112" s="177"/>
      <c r="C112" s="267"/>
      <c r="D112" s="274"/>
      <c r="E112" s="275"/>
      <c r="F112" s="276"/>
      <c r="G112" s="77" t="str">
        <f>IF(AND(A112="n",D108=""),"","Surrender Ar.→")</f>
        <v/>
      </c>
      <c r="H112" s="78" t="s">
        <v>45</v>
      </c>
      <c r="I112" s="79" t="s">
        <v>59</v>
      </c>
      <c r="J112" s="80">
        <f t="array" ref="J112">IF(OR($H112="",$H112="no"),0,IF($I112=$I108,ROUND(J108/2,0),IF($I112=$I109,ROUND(J109/2,0),IF($I112=$I110,ROUND(J110/2,0),ROUND(J111/2,0)))))</f>
        <v>0</v>
      </c>
      <c r="K112" s="81">
        <f t="array" ref="K112">IF(OR($H112="",$H112="no"),"",IF($I112=$I108,ROUND(K108/2,0),IF($I112=$I109,ROUND(K109/2,0),IF($I112=$I110,ROUND(K110/2,0),ROUND(K111/2,0)))))</f>
        <v>0</v>
      </c>
      <c r="L112" s="82">
        <f t="array" ref="L112">IF(OR($H112="",$H112="no"),"",ROUND(J112+K112,0))</f>
        <v>0</v>
      </c>
      <c r="M112" s="80">
        <f t="array" ref="M112">IF(OR($H112="",$H112="no"),"",IF($I112=$I108,ROUND(M108/2,0),IF($I112=$I109,ROUND(M109/2,0),IF($I112=$I110,ROUND(M110/2,0),ROUND(M111/2,0)))))</f>
        <v>0</v>
      </c>
      <c r="N112" s="81">
        <f t="array" ref="N112">IF(OR($H112="",$H112="no"),"",IF($I112=$I108,ROUND(N108/2,0),IF($I112=$I109,ROUND(N109/2,0),IF($I112=$I110,ROUND(N110/2,0),ROUND(N111/2,0)))))</f>
        <v>0</v>
      </c>
      <c r="O112" s="82">
        <f t="array" ref="O112">IF(OR($H112="",$H112="no"),"",ROUND(M112+N112,0))</f>
        <v>0</v>
      </c>
      <c r="P112" s="83">
        <f t="array" ref="P112">IF(OR($H112="",$H112="no"),"",ROUND(J112-M112,0))</f>
        <v>0</v>
      </c>
      <c r="Q112" s="84">
        <f t="array" ref="Q112">IF(OR($H112="",$H112="no"),"",ROUND(K112-N112,0))</f>
        <v>0</v>
      </c>
      <c r="R112" s="85">
        <f t="array" ref="R112">IF(OR($H112="",$H112="no"),"",ROUND(P112+Q112,0))</f>
        <v>0</v>
      </c>
      <c r="S112" s="86">
        <f t="array" ref="S112">IF(OR($H112="",$H112="no"),"",IF($H108="Before-2004",Q112,0))</f>
        <v>0</v>
      </c>
      <c r="T112" s="86">
        <f t="array" ref="T112">IF(OR($H112="",$H112="no"),"",SUM(R112-S112))</f>
        <v>0</v>
      </c>
      <c r="U112" s="86">
        <f t="array" ref="U112">IF(OR($H112="",$H112="no"),"",ROUND(S112+T112,0))</f>
        <v>0</v>
      </c>
      <c r="V112" s="86">
        <f t="array" ref="V112">IF(OR($H112="",$H112="no"),"",ROUND(R112-U112,0))</f>
        <v>0</v>
      </c>
      <c r="W112" s="87"/>
      <c r="X112" s="88"/>
      <c r="Y112" s="181"/>
    </row>
    <row r="113" spans="1:25" s="4" customFormat="1" ht="20.25" customHeight="1">
      <c r="A113" s="5" t="str">
        <f>IF(J113&gt;=1,"y","n")</f>
        <v>n</v>
      </c>
      <c r="B113" s="177"/>
      <c r="C113" s="265">
        <v>22</v>
      </c>
      <c r="D113" s="268"/>
      <c r="E113" s="269"/>
      <c r="F113" s="270"/>
      <c r="G113" s="277"/>
      <c r="H113" s="280"/>
      <c r="I113" s="55" t="str">
        <f t="shared" ref="I113:I144" si="97">IF(A113="n","","Jul-2024")</f>
        <v/>
      </c>
      <c r="J113" s="56">
        <v>0</v>
      </c>
      <c r="K113" s="57">
        <f t="array" ref="K113">ROUND(J113*$K$7,0)</f>
        <v>0</v>
      </c>
      <c r="L113" s="58">
        <f t="array" ref="L113">ROUND(J113+K113,0)</f>
        <v>0</v>
      </c>
      <c r="M113" s="59">
        <f t="array" ref="M113">J113</f>
        <v>0</v>
      </c>
      <c r="N113" s="57">
        <f t="array" ref="N113">ROUND(M113*$N$7,0)</f>
        <v>0</v>
      </c>
      <c r="O113" s="58">
        <f t="array" ref="O113">ROUND(M113+N113,0)</f>
        <v>0</v>
      </c>
      <c r="P113" s="59">
        <f t="array" ref="P113">ROUND(J113-M113,0)</f>
        <v>0</v>
      </c>
      <c r="Q113" s="57">
        <f t="array" ref="Q113">ROUND(K113-N113,0)</f>
        <v>0</v>
      </c>
      <c r="R113" s="58">
        <f t="array" ref="R113">ROUND(P113+Q113,0)</f>
        <v>0</v>
      </c>
      <c r="S113" s="60">
        <f>IF($H113="Before-2004",Q113,0)</f>
        <v>0</v>
      </c>
      <c r="T113" s="60">
        <f t="array" ref="T113">R113-S113</f>
        <v>0</v>
      </c>
      <c r="U113" s="60">
        <f t="array" ref="U113">ROUND(S113+T113,0)</f>
        <v>0</v>
      </c>
      <c r="V113" s="60">
        <f t="array" ref="V113">ROUND(R113-U113,0)</f>
        <v>0</v>
      </c>
      <c r="W113" s="61"/>
      <c r="X113" s="62"/>
      <c r="Y113" s="181"/>
    </row>
    <row r="114" spans="1:25" s="4" customFormat="1" ht="20.25" customHeight="1">
      <c r="A114" s="5" t="str">
        <f t="shared" ref="A114:A117" si="98">IF(J114&gt;=1,"y","n")</f>
        <v>n</v>
      </c>
      <c r="B114" s="177"/>
      <c r="C114" s="266"/>
      <c r="D114" s="271"/>
      <c r="E114" s="272"/>
      <c r="F114" s="273"/>
      <c r="G114" s="278"/>
      <c r="H114" s="281"/>
      <c r="I114" s="63" t="str">
        <f t="shared" ref="I114:I145" si="99">IF(A114="n","","Aug-2024")</f>
        <v/>
      </c>
      <c r="J114" s="64">
        <f>$J113</f>
        <v>0</v>
      </c>
      <c r="K114" s="65">
        <f t="array" ref="K114">ROUND(J114*$K$7,0)</f>
        <v>0</v>
      </c>
      <c r="L114" s="66">
        <f t="array" ref="L114">ROUND(J114+K114,0)</f>
        <v>0</v>
      </c>
      <c r="M114" s="64">
        <f t="array" ref="M114">J114</f>
        <v>0</v>
      </c>
      <c r="N114" s="65">
        <f t="array" ref="N114">ROUND(M114*$N$7,0)</f>
        <v>0</v>
      </c>
      <c r="O114" s="66">
        <f t="array" ref="O114">ROUND(M114+N114,0)</f>
        <v>0</v>
      </c>
      <c r="P114" s="64">
        <f t="array" ref="P114">ROUND(J114-M114,0)</f>
        <v>0</v>
      </c>
      <c r="Q114" s="65">
        <f t="array" ref="Q114">ROUND(K114-N114,0)</f>
        <v>0</v>
      </c>
      <c r="R114" s="66">
        <f t="array" ref="R114">ROUND(P114+Q114,0)</f>
        <v>0</v>
      </c>
      <c r="S114" s="67">
        <f>IF($H113="Before-2004",Q114,0)</f>
        <v>0</v>
      </c>
      <c r="T114" s="67">
        <f t="array" ref="T114">R114-S114</f>
        <v>0</v>
      </c>
      <c r="U114" s="67">
        <f t="array" ref="U114">ROUND(S114+T114,0)</f>
        <v>0</v>
      </c>
      <c r="V114" s="67">
        <f t="array" ref="V114">ROUND(R114-U114,0)</f>
        <v>0</v>
      </c>
      <c r="W114" s="68"/>
      <c r="X114" s="69"/>
      <c r="Y114" s="181"/>
    </row>
    <row r="115" spans="1:25" s="4" customFormat="1" ht="20.25" customHeight="1">
      <c r="A115" s="5" t="str">
        <f t="shared" si="98"/>
        <v>n</v>
      </c>
      <c r="B115" s="177"/>
      <c r="C115" s="266"/>
      <c r="D115" s="271"/>
      <c r="E115" s="272"/>
      <c r="F115" s="273"/>
      <c r="G115" s="278"/>
      <c r="H115" s="281"/>
      <c r="I115" s="70" t="str">
        <f t="shared" ref="I115:I146" si="100">IF(A115="n","","Sep-2024")</f>
        <v/>
      </c>
      <c r="J115" s="64">
        <f>$J113</f>
        <v>0</v>
      </c>
      <c r="K115" s="65">
        <f t="array" ref="K115">ROUND(J115*$K$7,0)</f>
        <v>0</v>
      </c>
      <c r="L115" s="66">
        <f t="array" ref="L115">ROUND(J115+K115,0)</f>
        <v>0</v>
      </c>
      <c r="M115" s="64">
        <f t="array" ref="M115">J115</f>
        <v>0</v>
      </c>
      <c r="N115" s="65">
        <f t="array" ref="N115">ROUND(M115*$N$7,0)</f>
        <v>0</v>
      </c>
      <c r="O115" s="66">
        <f t="array" ref="O115">ROUND(M115+N115,0)</f>
        <v>0</v>
      </c>
      <c r="P115" s="64">
        <f t="array" ref="P115">ROUND(J115-M115,0)</f>
        <v>0</v>
      </c>
      <c r="Q115" s="65">
        <f t="array" ref="Q115">ROUND(K115-N115,0)</f>
        <v>0</v>
      </c>
      <c r="R115" s="66">
        <f t="array" ref="R115">ROUND(P115+Q115,0)</f>
        <v>0</v>
      </c>
      <c r="S115" s="67">
        <f>IF($H113="Before-2004",Q115,0)</f>
        <v>0</v>
      </c>
      <c r="T115" s="67">
        <f t="array" ref="T115">R115-S115</f>
        <v>0</v>
      </c>
      <c r="U115" s="67">
        <f t="array" ref="U115">ROUND(S115+T115,0)</f>
        <v>0</v>
      </c>
      <c r="V115" s="67">
        <f t="array" ref="V115">ROUND(R115-U115,0)</f>
        <v>0</v>
      </c>
      <c r="W115" s="68"/>
      <c r="X115" s="69"/>
      <c r="Y115" s="181"/>
    </row>
    <row r="116" spans="1:25" s="4" customFormat="1" ht="20.25" customHeight="1">
      <c r="A116" s="5" t="str">
        <f t="shared" si="98"/>
        <v>n</v>
      </c>
      <c r="B116" s="177"/>
      <c r="C116" s="266"/>
      <c r="D116" s="271"/>
      <c r="E116" s="272"/>
      <c r="F116" s="273"/>
      <c r="G116" s="279"/>
      <c r="H116" s="282"/>
      <c r="I116" s="63" t="str">
        <f t="shared" ref="I116:I147" si="101">IF(A116="n","","Oct-2024")</f>
        <v/>
      </c>
      <c r="J116" s="71">
        <f>$J113</f>
        <v>0</v>
      </c>
      <c r="K116" s="72">
        <f t="array" ref="K116">ROUND(J116*$K$7,0)</f>
        <v>0</v>
      </c>
      <c r="L116" s="73">
        <f t="array" ref="L116">ROUND(J116+K116,0)</f>
        <v>0</v>
      </c>
      <c r="M116" s="71">
        <f t="array" ref="M116">J116</f>
        <v>0</v>
      </c>
      <c r="N116" s="72">
        <f t="array" ref="N116">ROUND(M116*$N$7,0)</f>
        <v>0</v>
      </c>
      <c r="O116" s="73">
        <f t="array" ref="O116">ROUND(M116+N116,0)</f>
        <v>0</v>
      </c>
      <c r="P116" s="71">
        <f t="array" ref="P116">ROUND(J116-M116,0)</f>
        <v>0</v>
      </c>
      <c r="Q116" s="72">
        <f t="array" ref="Q116">ROUND(K116-N116,0)</f>
        <v>0</v>
      </c>
      <c r="R116" s="73">
        <f t="array" ref="R116">ROUND(P116+Q116,0)</f>
        <v>0</v>
      </c>
      <c r="S116" s="74">
        <f>IF($H113="Before-2004",Q116,0)</f>
        <v>0</v>
      </c>
      <c r="T116" s="74">
        <f t="array" ref="T116">R116-S116</f>
        <v>0</v>
      </c>
      <c r="U116" s="74">
        <f t="array" ref="U116">ROUND(S116+T116,0)</f>
        <v>0</v>
      </c>
      <c r="V116" s="74">
        <f t="array" ref="V116">ROUND(R116-U116,0)</f>
        <v>0</v>
      </c>
      <c r="W116" s="75"/>
      <c r="X116" s="76"/>
      <c r="Y116" s="181"/>
    </row>
    <row r="117" spans="1:25" s="4" customFormat="1" ht="20.25" customHeight="1" thickBot="1">
      <c r="A117" s="5" t="str">
        <f t="shared" si="98"/>
        <v>n</v>
      </c>
      <c r="B117" s="177"/>
      <c r="C117" s="267"/>
      <c r="D117" s="274"/>
      <c r="E117" s="275"/>
      <c r="F117" s="276"/>
      <c r="G117" s="77" t="str">
        <f>IF(AND(A117="n",D113=""),"","Surrender Ar.→")</f>
        <v/>
      </c>
      <c r="H117" s="78" t="s">
        <v>46</v>
      </c>
      <c r="I117" s="79" t="s">
        <v>59</v>
      </c>
      <c r="J117" s="80">
        <f t="array" ref="J117">IF(OR($H117="",$H117="no"),0,IF($I117=$I113,ROUND(J113/2,0),IF($I117=$I114,ROUND(J114/2,0),IF($I117=$I115,ROUND(J115/2,0),ROUND(J116/2,0)))))</f>
        <v>0</v>
      </c>
      <c r="K117" s="81" t="str">
        <f t="array" ref="K117">IF(OR($H117="",$H117="no"),"",IF($I117=$I113,ROUND(K113/2,0),IF($I117=$I114,ROUND(K114/2,0),IF($I117=$I115,ROUND(K115/2,0),ROUND(K116/2,0)))))</f>
        <v/>
      </c>
      <c r="L117" s="82" t="str">
        <f t="array" ref="L117">IF(OR($H117="",$H117="no"),"",ROUND(J117+K117,0))</f>
        <v/>
      </c>
      <c r="M117" s="80" t="str">
        <f t="array" ref="M117">IF(OR($H117="",$H117="no"),"",IF($I117=$I113,ROUND(M113/2,0),IF($I117=$I114,ROUND(M114/2,0),IF($I117=$I115,ROUND(M115/2,0),ROUND(M116/2,0)))))</f>
        <v/>
      </c>
      <c r="N117" s="81" t="str">
        <f t="array" ref="N117">IF(OR($H117="",$H117="no"),"",IF($I117=$I113,ROUND(N113/2,0),IF($I117=$I114,ROUND(N114/2,0),IF($I117=$I115,ROUND(N115/2,0),ROUND(N116/2,0)))))</f>
        <v/>
      </c>
      <c r="O117" s="82" t="str">
        <f t="array" ref="O117">IF(OR($H117="",$H117="no"),"",ROUND(M117+N117,0))</f>
        <v/>
      </c>
      <c r="P117" s="83" t="str">
        <f t="array" ref="P117">IF(OR($H117="",$H117="no"),"",ROUND(J117-M117,0))</f>
        <v/>
      </c>
      <c r="Q117" s="84" t="str">
        <f t="array" ref="Q117">IF(OR($H117="",$H117="no"),"",ROUND(K117-N117,0))</f>
        <v/>
      </c>
      <c r="R117" s="85" t="str">
        <f t="array" ref="R117">IF(OR($H117="",$H117="no"),"",ROUND(P117+Q117,0))</f>
        <v/>
      </c>
      <c r="S117" s="86" t="str">
        <f t="array" ref="S117">IF(OR($H117="",$H117="no"),"",IF($H113="Before-2004",Q117,0))</f>
        <v/>
      </c>
      <c r="T117" s="86" t="str">
        <f t="array" ref="T117">IF(OR($H117="",$H117="no"),"",SUM(R117-S117))</f>
        <v/>
      </c>
      <c r="U117" s="86" t="str">
        <f t="array" ref="U117">IF(OR($H117="",$H117="no"),"",ROUND(S117+T117,0))</f>
        <v/>
      </c>
      <c r="V117" s="86" t="str">
        <f t="array" ref="V117">IF(OR($H117="",$H117="no"),"",ROUND(R117-U117,0))</f>
        <v/>
      </c>
      <c r="W117" s="87"/>
      <c r="X117" s="88"/>
      <c r="Y117" s="181"/>
    </row>
    <row r="118" spans="1:25" s="4" customFormat="1" ht="20.25" customHeight="1">
      <c r="A118" s="5" t="str">
        <f>IF(J118&gt;=1,"y","n")</f>
        <v>n</v>
      </c>
      <c r="B118" s="177"/>
      <c r="C118" s="265">
        <v>23</v>
      </c>
      <c r="D118" s="268"/>
      <c r="E118" s="269"/>
      <c r="F118" s="270"/>
      <c r="G118" s="277"/>
      <c r="H118" s="280"/>
      <c r="I118" s="55" t="str">
        <f t="shared" ref="I118:I149" si="102">IF(A118="n","","Jul-2024")</f>
        <v/>
      </c>
      <c r="J118" s="56">
        <v>0</v>
      </c>
      <c r="K118" s="57">
        <f t="array" ref="K118">ROUND(J118*$K$7,0)</f>
        <v>0</v>
      </c>
      <c r="L118" s="58">
        <f t="array" ref="L118">ROUND(J118+K118,0)</f>
        <v>0</v>
      </c>
      <c r="M118" s="59">
        <f t="array" ref="M118">J118</f>
        <v>0</v>
      </c>
      <c r="N118" s="57">
        <f t="array" ref="N118">ROUND(M118*$N$7,0)</f>
        <v>0</v>
      </c>
      <c r="O118" s="58">
        <f t="array" ref="O118">ROUND(M118+N118,0)</f>
        <v>0</v>
      </c>
      <c r="P118" s="59">
        <f t="array" ref="P118">ROUND(J118-M118,0)</f>
        <v>0</v>
      </c>
      <c r="Q118" s="57">
        <f t="array" ref="Q118">ROUND(K118-N118,0)</f>
        <v>0</v>
      </c>
      <c r="R118" s="58">
        <f t="array" ref="R118">ROUND(P118+Q118,0)</f>
        <v>0</v>
      </c>
      <c r="S118" s="60">
        <f>IF($H118="Before-2004",Q118,0)</f>
        <v>0</v>
      </c>
      <c r="T118" s="60">
        <f t="array" ref="T118">R118-S118</f>
        <v>0</v>
      </c>
      <c r="U118" s="60">
        <f t="array" ref="U118">ROUND(S118+T118,0)</f>
        <v>0</v>
      </c>
      <c r="V118" s="60">
        <f t="array" ref="V118">ROUND(R118-U118,0)</f>
        <v>0</v>
      </c>
      <c r="W118" s="61"/>
      <c r="X118" s="62"/>
      <c r="Y118" s="181"/>
    </row>
    <row r="119" spans="1:25" s="4" customFormat="1" ht="20.25" customHeight="1">
      <c r="A119" s="5" t="str">
        <f t="shared" ref="A119:A122" si="103">IF(J119&gt;=1,"y","n")</f>
        <v>n</v>
      </c>
      <c r="B119" s="177"/>
      <c r="C119" s="266"/>
      <c r="D119" s="271"/>
      <c r="E119" s="272"/>
      <c r="F119" s="273"/>
      <c r="G119" s="278"/>
      <c r="H119" s="281"/>
      <c r="I119" s="63" t="str">
        <f t="shared" ref="I119:I150" si="104">IF(A119="n","","Aug-2024")</f>
        <v/>
      </c>
      <c r="J119" s="64">
        <f>$J118</f>
        <v>0</v>
      </c>
      <c r="K119" s="65">
        <f t="array" ref="K119">ROUND(J119*$K$7,0)</f>
        <v>0</v>
      </c>
      <c r="L119" s="66">
        <f t="array" ref="L119">ROUND(J119+K119,0)</f>
        <v>0</v>
      </c>
      <c r="M119" s="64">
        <f t="array" ref="M119">J119</f>
        <v>0</v>
      </c>
      <c r="N119" s="65">
        <f t="array" ref="N119">ROUND(M119*$N$7,0)</f>
        <v>0</v>
      </c>
      <c r="O119" s="66">
        <f t="array" ref="O119">ROUND(M119+N119,0)</f>
        <v>0</v>
      </c>
      <c r="P119" s="64">
        <f t="array" ref="P119">ROUND(J119-M119,0)</f>
        <v>0</v>
      </c>
      <c r="Q119" s="65">
        <f t="array" ref="Q119">ROUND(K119-N119,0)</f>
        <v>0</v>
      </c>
      <c r="R119" s="66">
        <f t="array" ref="R119">ROUND(P119+Q119,0)</f>
        <v>0</v>
      </c>
      <c r="S119" s="67">
        <f>IF($H118="Before-2004",Q119,0)</f>
        <v>0</v>
      </c>
      <c r="T119" s="67">
        <f t="array" ref="T119">R119-S119</f>
        <v>0</v>
      </c>
      <c r="U119" s="67">
        <f t="array" ref="U119">ROUND(S119+T119,0)</f>
        <v>0</v>
      </c>
      <c r="V119" s="67">
        <f t="array" ref="V119">ROUND(R119-U119,0)</f>
        <v>0</v>
      </c>
      <c r="W119" s="68"/>
      <c r="X119" s="69"/>
      <c r="Y119" s="181"/>
    </row>
    <row r="120" spans="1:25" s="4" customFormat="1" ht="20.25" customHeight="1">
      <c r="A120" s="5" t="str">
        <f t="shared" si="103"/>
        <v>n</v>
      </c>
      <c r="B120" s="177"/>
      <c r="C120" s="266"/>
      <c r="D120" s="271"/>
      <c r="E120" s="272"/>
      <c r="F120" s="273"/>
      <c r="G120" s="278"/>
      <c r="H120" s="281"/>
      <c r="I120" s="70" t="str">
        <f t="shared" ref="I120:I151" si="105">IF(A120="n","","Sep-2024")</f>
        <v/>
      </c>
      <c r="J120" s="64">
        <f>$J118</f>
        <v>0</v>
      </c>
      <c r="K120" s="65">
        <f t="array" ref="K120">ROUND(J120*$K$7,0)</f>
        <v>0</v>
      </c>
      <c r="L120" s="66">
        <f t="array" ref="L120">ROUND(J120+K120,0)</f>
        <v>0</v>
      </c>
      <c r="M120" s="64">
        <f t="array" ref="M120">J120</f>
        <v>0</v>
      </c>
      <c r="N120" s="65">
        <f t="array" ref="N120">ROUND(M120*$N$7,0)</f>
        <v>0</v>
      </c>
      <c r="O120" s="66">
        <f t="array" ref="O120">ROUND(M120+N120,0)</f>
        <v>0</v>
      </c>
      <c r="P120" s="64">
        <f t="array" ref="P120">ROUND(J120-M120,0)</f>
        <v>0</v>
      </c>
      <c r="Q120" s="65">
        <f t="array" ref="Q120">ROUND(K120-N120,0)</f>
        <v>0</v>
      </c>
      <c r="R120" s="66">
        <f t="array" ref="R120">ROUND(P120+Q120,0)</f>
        <v>0</v>
      </c>
      <c r="S120" s="67">
        <f>IF($H118="Before-2004",Q120,0)</f>
        <v>0</v>
      </c>
      <c r="T120" s="67">
        <f t="array" ref="T120">R120-S120</f>
        <v>0</v>
      </c>
      <c r="U120" s="67">
        <f t="array" ref="U120">ROUND(S120+T120,0)</f>
        <v>0</v>
      </c>
      <c r="V120" s="67">
        <f t="array" ref="V120">ROUND(R120-U120,0)</f>
        <v>0</v>
      </c>
      <c r="W120" s="68"/>
      <c r="X120" s="69"/>
      <c r="Y120" s="181"/>
    </row>
    <row r="121" spans="1:25" s="4" customFormat="1" ht="20.25" customHeight="1">
      <c r="A121" s="5" t="str">
        <f t="shared" si="103"/>
        <v>n</v>
      </c>
      <c r="B121" s="177"/>
      <c r="C121" s="266"/>
      <c r="D121" s="271"/>
      <c r="E121" s="272"/>
      <c r="F121" s="273"/>
      <c r="G121" s="279"/>
      <c r="H121" s="282"/>
      <c r="I121" s="63" t="str">
        <f t="shared" ref="I121:I152" si="106">IF(A121="n","","Oct-2024")</f>
        <v/>
      </c>
      <c r="J121" s="71">
        <f>$J118</f>
        <v>0</v>
      </c>
      <c r="K121" s="72">
        <f t="array" ref="K121">ROUND(J121*$K$7,0)</f>
        <v>0</v>
      </c>
      <c r="L121" s="73">
        <f t="array" ref="L121">ROUND(J121+K121,0)</f>
        <v>0</v>
      </c>
      <c r="M121" s="71">
        <f t="array" ref="M121">J121</f>
        <v>0</v>
      </c>
      <c r="N121" s="72">
        <f t="array" ref="N121">ROUND(M121*$N$7,0)</f>
        <v>0</v>
      </c>
      <c r="O121" s="73">
        <f t="array" ref="O121">ROUND(M121+N121,0)</f>
        <v>0</v>
      </c>
      <c r="P121" s="71">
        <f t="array" ref="P121">ROUND(J121-M121,0)</f>
        <v>0</v>
      </c>
      <c r="Q121" s="72">
        <f t="array" ref="Q121">ROUND(K121-N121,0)</f>
        <v>0</v>
      </c>
      <c r="R121" s="73">
        <f t="array" ref="R121">ROUND(P121+Q121,0)</f>
        <v>0</v>
      </c>
      <c r="S121" s="74">
        <f>IF($H118="Before-2004",Q121,0)</f>
        <v>0</v>
      </c>
      <c r="T121" s="74">
        <f t="array" ref="T121">R121-S121</f>
        <v>0</v>
      </c>
      <c r="U121" s="74">
        <f t="array" ref="U121">ROUND(S121+T121,0)</f>
        <v>0</v>
      </c>
      <c r="V121" s="74">
        <f t="array" ref="V121">ROUND(R121-U121,0)</f>
        <v>0</v>
      </c>
      <c r="W121" s="75"/>
      <c r="X121" s="76"/>
      <c r="Y121" s="181"/>
    </row>
    <row r="122" spans="1:25" s="4" customFormat="1" ht="20.25" customHeight="1" thickBot="1">
      <c r="A122" s="5" t="str">
        <f t="shared" si="103"/>
        <v>n</v>
      </c>
      <c r="B122" s="177"/>
      <c r="C122" s="267"/>
      <c r="D122" s="274"/>
      <c r="E122" s="275"/>
      <c r="F122" s="276"/>
      <c r="G122" s="77" t="str">
        <f>IF(AND(A122="n",D118=""),"","Surrender Ar.→")</f>
        <v/>
      </c>
      <c r="H122" s="78" t="s">
        <v>45</v>
      </c>
      <c r="I122" s="79" t="s">
        <v>59</v>
      </c>
      <c r="J122" s="80">
        <f t="array" ref="J122">IF(OR($H122="",$H122="no"),0,IF($I122=$I118,ROUND(J118/2,0),IF($I122=$I119,ROUND(J119/2,0),IF($I122=$I120,ROUND(J120/2,0),ROUND(J121/2,0)))))</f>
        <v>0</v>
      </c>
      <c r="K122" s="81">
        <f t="array" ref="K122">IF(OR($H122="",$H122="no"),"",IF($I122=$I118,ROUND(K118/2,0),IF($I122=$I119,ROUND(K119/2,0),IF($I122=$I120,ROUND(K120/2,0),ROUND(K121/2,0)))))</f>
        <v>0</v>
      </c>
      <c r="L122" s="82">
        <f t="array" ref="L122">IF(OR($H122="",$H122="no"),"",ROUND(J122+K122,0))</f>
        <v>0</v>
      </c>
      <c r="M122" s="80">
        <f t="array" ref="M122">IF(OR($H122="",$H122="no"),"",IF($I122=$I118,ROUND(M118/2,0),IF($I122=$I119,ROUND(M119/2,0),IF($I122=$I120,ROUND(M120/2,0),ROUND(M121/2,0)))))</f>
        <v>0</v>
      </c>
      <c r="N122" s="81">
        <f t="array" ref="N122">IF(OR($H122="",$H122="no"),"",IF($I122=$I118,ROUND(N118/2,0),IF($I122=$I119,ROUND(N119/2,0),IF($I122=$I120,ROUND(N120/2,0),ROUND(N121/2,0)))))</f>
        <v>0</v>
      </c>
      <c r="O122" s="82">
        <f t="array" ref="O122">IF(OR($H122="",$H122="no"),"",ROUND(M122+N122,0))</f>
        <v>0</v>
      </c>
      <c r="P122" s="83">
        <f t="array" ref="P122">IF(OR($H122="",$H122="no"),"",ROUND(J122-M122,0))</f>
        <v>0</v>
      </c>
      <c r="Q122" s="84">
        <f t="array" ref="Q122">IF(OR($H122="",$H122="no"),"",ROUND(K122-N122,0))</f>
        <v>0</v>
      </c>
      <c r="R122" s="85">
        <f t="array" ref="R122">IF(OR($H122="",$H122="no"),"",ROUND(P122+Q122,0))</f>
        <v>0</v>
      </c>
      <c r="S122" s="86">
        <f t="array" ref="S122">IF(OR($H122="",$H122="no"),"",IF($H118="Before-2004",Q122,0))</f>
        <v>0</v>
      </c>
      <c r="T122" s="86">
        <f t="array" ref="T122">IF(OR($H122="",$H122="no"),"",SUM(R122-S122))</f>
        <v>0</v>
      </c>
      <c r="U122" s="86">
        <f t="array" ref="U122">IF(OR($H122="",$H122="no"),"",ROUND(S122+T122,0))</f>
        <v>0</v>
      </c>
      <c r="V122" s="86">
        <f t="array" ref="V122">IF(OR($H122="",$H122="no"),"",ROUND(R122-U122,0))</f>
        <v>0</v>
      </c>
      <c r="W122" s="87"/>
      <c r="X122" s="88"/>
      <c r="Y122" s="181"/>
    </row>
    <row r="123" spans="1:25" s="4" customFormat="1" ht="20.25" customHeight="1">
      <c r="A123" s="5" t="str">
        <f>IF(J123&gt;=1,"y","n")</f>
        <v>n</v>
      </c>
      <c r="B123" s="177"/>
      <c r="C123" s="265">
        <v>24</v>
      </c>
      <c r="D123" s="268"/>
      <c r="E123" s="269"/>
      <c r="F123" s="270"/>
      <c r="G123" s="277"/>
      <c r="H123" s="280"/>
      <c r="I123" s="55" t="str">
        <f t="shared" ref="I123:I154" si="107">IF(A123="n","","Jul-2024")</f>
        <v/>
      </c>
      <c r="J123" s="56">
        <v>0</v>
      </c>
      <c r="K123" s="57">
        <f t="array" ref="K123">ROUND(J123*$K$7,0)</f>
        <v>0</v>
      </c>
      <c r="L123" s="58">
        <f t="array" ref="L123">ROUND(J123+K123,0)</f>
        <v>0</v>
      </c>
      <c r="M123" s="59">
        <f t="array" ref="M123">J123</f>
        <v>0</v>
      </c>
      <c r="N123" s="57">
        <f t="array" ref="N123">ROUND(M123*$N$7,0)</f>
        <v>0</v>
      </c>
      <c r="O123" s="58">
        <f t="array" ref="O123">ROUND(M123+N123,0)</f>
        <v>0</v>
      </c>
      <c r="P123" s="59">
        <f t="array" ref="P123">ROUND(J123-M123,0)</f>
        <v>0</v>
      </c>
      <c r="Q123" s="57">
        <f t="array" ref="Q123">ROUND(K123-N123,0)</f>
        <v>0</v>
      </c>
      <c r="R123" s="58">
        <f t="array" ref="R123">ROUND(P123+Q123,0)</f>
        <v>0</v>
      </c>
      <c r="S123" s="60">
        <f>IF($H123="Before-2004",Q123,0)</f>
        <v>0</v>
      </c>
      <c r="T123" s="60">
        <f t="array" ref="T123">R123-S123</f>
        <v>0</v>
      </c>
      <c r="U123" s="60">
        <f t="array" ref="U123">ROUND(S123+T123,0)</f>
        <v>0</v>
      </c>
      <c r="V123" s="60">
        <f t="array" ref="V123">ROUND(R123-U123,0)</f>
        <v>0</v>
      </c>
      <c r="W123" s="61"/>
      <c r="X123" s="62"/>
      <c r="Y123" s="181"/>
    </row>
    <row r="124" spans="1:25" s="4" customFormat="1" ht="20.25" customHeight="1">
      <c r="A124" s="5" t="str">
        <f t="shared" ref="A124:A127" si="108">IF(J124&gt;=1,"y","n")</f>
        <v>n</v>
      </c>
      <c r="B124" s="177"/>
      <c r="C124" s="266"/>
      <c r="D124" s="271"/>
      <c r="E124" s="272"/>
      <c r="F124" s="273"/>
      <c r="G124" s="278"/>
      <c r="H124" s="281"/>
      <c r="I124" s="63" t="str">
        <f t="shared" ref="I124:I155" si="109">IF(A124="n","","Aug-2024")</f>
        <v/>
      </c>
      <c r="J124" s="64">
        <f>$J123</f>
        <v>0</v>
      </c>
      <c r="K124" s="65">
        <f t="array" ref="K124">ROUND(J124*$K$7,0)</f>
        <v>0</v>
      </c>
      <c r="L124" s="66">
        <f t="array" ref="L124">ROUND(J124+K124,0)</f>
        <v>0</v>
      </c>
      <c r="M124" s="64">
        <f t="array" ref="M124">J124</f>
        <v>0</v>
      </c>
      <c r="N124" s="65">
        <f t="array" ref="N124">ROUND(M124*$N$7,0)</f>
        <v>0</v>
      </c>
      <c r="O124" s="66">
        <f t="array" ref="O124">ROUND(M124+N124,0)</f>
        <v>0</v>
      </c>
      <c r="P124" s="64">
        <f t="array" ref="P124">ROUND(J124-M124,0)</f>
        <v>0</v>
      </c>
      <c r="Q124" s="65">
        <f t="array" ref="Q124">ROUND(K124-N124,0)</f>
        <v>0</v>
      </c>
      <c r="R124" s="66">
        <f t="array" ref="R124">ROUND(P124+Q124,0)</f>
        <v>0</v>
      </c>
      <c r="S124" s="67">
        <f>IF($H123="Before-2004",Q124,0)</f>
        <v>0</v>
      </c>
      <c r="T124" s="67">
        <f t="array" ref="T124">R124-S124</f>
        <v>0</v>
      </c>
      <c r="U124" s="67">
        <f t="array" ref="U124">ROUND(S124+T124,0)</f>
        <v>0</v>
      </c>
      <c r="V124" s="67">
        <f t="array" ref="V124">ROUND(R124-U124,0)</f>
        <v>0</v>
      </c>
      <c r="W124" s="68"/>
      <c r="X124" s="69"/>
      <c r="Y124" s="181"/>
    </row>
    <row r="125" spans="1:25" s="4" customFormat="1" ht="20.25" customHeight="1">
      <c r="A125" s="5" t="str">
        <f t="shared" si="108"/>
        <v>n</v>
      </c>
      <c r="B125" s="177"/>
      <c r="C125" s="266"/>
      <c r="D125" s="271"/>
      <c r="E125" s="272"/>
      <c r="F125" s="273"/>
      <c r="G125" s="278"/>
      <c r="H125" s="281"/>
      <c r="I125" s="70" t="str">
        <f t="shared" ref="I125:I156" si="110">IF(A125="n","","Sep-2024")</f>
        <v/>
      </c>
      <c r="J125" s="64">
        <f>$J123</f>
        <v>0</v>
      </c>
      <c r="K125" s="65">
        <f t="array" ref="K125">ROUND(J125*$K$7,0)</f>
        <v>0</v>
      </c>
      <c r="L125" s="66">
        <f t="array" ref="L125">ROUND(J125+K125,0)</f>
        <v>0</v>
      </c>
      <c r="M125" s="64">
        <f t="array" ref="M125">J125</f>
        <v>0</v>
      </c>
      <c r="N125" s="65">
        <f t="array" ref="N125">ROUND(M125*$N$7,0)</f>
        <v>0</v>
      </c>
      <c r="O125" s="66">
        <f t="array" ref="O125">ROUND(M125+N125,0)</f>
        <v>0</v>
      </c>
      <c r="P125" s="64">
        <f t="array" ref="P125">ROUND(J125-M125,0)</f>
        <v>0</v>
      </c>
      <c r="Q125" s="65">
        <f t="array" ref="Q125">ROUND(K125-N125,0)</f>
        <v>0</v>
      </c>
      <c r="R125" s="66">
        <f t="array" ref="R125">ROUND(P125+Q125,0)</f>
        <v>0</v>
      </c>
      <c r="S125" s="67">
        <f>IF($H123="Before-2004",Q125,0)</f>
        <v>0</v>
      </c>
      <c r="T125" s="67">
        <f t="array" ref="T125">R125-S125</f>
        <v>0</v>
      </c>
      <c r="U125" s="67">
        <f t="array" ref="U125">ROUND(S125+T125,0)</f>
        <v>0</v>
      </c>
      <c r="V125" s="67">
        <f t="array" ref="V125">ROUND(R125-U125,0)</f>
        <v>0</v>
      </c>
      <c r="W125" s="68"/>
      <c r="X125" s="69"/>
      <c r="Y125" s="181"/>
    </row>
    <row r="126" spans="1:25" s="4" customFormat="1" ht="20.25" customHeight="1">
      <c r="A126" s="5" t="str">
        <f t="shared" si="108"/>
        <v>n</v>
      </c>
      <c r="B126" s="177"/>
      <c r="C126" s="266"/>
      <c r="D126" s="271"/>
      <c r="E126" s="272"/>
      <c r="F126" s="273"/>
      <c r="G126" s="279"/>
      <c r="H126" s="282"/>
      <c r="I126" s="63" t="str">
        <f t="shared" ref="I126:I157" si="111">IF(A126="n","","Oct-2024")</f>
        <v/>
      </c>
      <c r="J126" s="71">
        <f>$J123</f>
        <v>0</v>
      </c>
      <c r="K126" s="72">
        <f t="array" ref="K126">ROUND(J126*$K$7,0)</f>
        <v>0</v>
      </c>
      <c r="L126" s="73">
        <f t="array" ref="L126">ROUND(J126+K126,0)</f>
        <v>0</v>
      </c>
      <c r="M126" s="71">
        <f t="array" ref="M126">J126</f>
        <v>0</v>
      </c>
      <c r="N126" s="72">
        <f t="array" ref="N126">ROUND(M126*$N$7,0)</f>
        <v>0</v>
      </c>
      <c r="O126" s="73">
        <f t="array" ref="O126">ROUND(M126+N126,0)</f>
        <v>0</v>
      </c>
      <c r="P126" s="71">
        <f t="array" ref="P126">ROUND(J126-M126,0)</f>
        <v>0</v>
      </c>
      <c r="Q126" s="72">
        <f t="array" ref="Q126">ROUND(K126-N126,0)</f>
        <v>0</v>
      </c>
      <c r="R126" s="73">
        <f t="array" ref="R126">ROUND(P126+Q126,0)</f>
        <v>0</v>
      </c>
      <c r="S126" s="74">
        <f>IF($H123="Before-2004",Q126,0)</f>
        <v>0</v>
      </c>
      <c r="T126" s="74">
        <f t="array" ref="T126">R126-S126</f>
        <v>0</v>
      </c>
      <c r="U126" s="74">
        <f t="array" ref="U126">ROUND(S126+T126,0)</f>
        <v>0</v>
      </c>
      <c r="V126" s="74">
        <f t="array" ref="V126">ROUND(R126-U126,0)</f>
        <v>0</v>
      </c>
      <c r="W126" s="75"/>
      <c r="X126" s="76"/>
      <c r="Y126" s="181"/>
    </row>
    <row r="127" spans="1:25" s="4" customFormat="1" ht="20.25" customHeight="1" thickBot="1">
      <c r="A127" s="5" t="str">
        <f t="shared" si="108"/>
        <v>n</v>
      </c>
      <c r="B127" s="177"/>
      <c r="C127" s="267"/>
      <c r="D127" s="274"/>
      <c r="E127" s="275"/>
      <c r="F127" s="276"/>
      <c r="G127" s="77" t="str">
        <f>IF(AND(A127="n",D123=""),"","Surrender Ar.→")</f>
        <v/>
      </c>
      <c r="H127" s="78" t="s">
        <v>46</v>
      </c>
      <c r="I127" s="79" t="s">
        <v>59</v>
      </c>
      <c r="J127" s="80">
        <f t="array" ref="J127">IF(OR($H127="",$H127="no"),0,IF($I127=$I123,ROUND(J123/2,0),IF($I127=$I124,ROUND(J124/2,0),IF($I127=$I125,ROUND(J125/2,0),ROUND(J126/2,0)))))</f>
        <v>0</v>
      </c>
      <c r="K127" s="81" t="str">
        <f t="array" ref="K127">IF(OR($H127="",$H127="no"),"",IF($I127=$I123,ROUND(K123/2,0),IF($I127=$I124,ROUND(K124/2,0),IF($I127=$I125,ROUND(K125/2,0),ROUND(K126/2,0)))))</f>
        <v/>
      </c>
      <c r="L127" s="82" t="str">
        <f t="array" ref="L127">IF(OR($H127="",$H127="no"),"",ROUND(J127+K127,0))</f>
        <v/>
      </c>
      <c r="M127" s="80" t="str">
        <f t="array" ref="M127">IF(OR($H127="",$H127="no"),"",IF($I127=$I123,ROUND(M123/2,0),IF($I127=$I124,ROUND(M124/2,0),IF($I127=$I125,ROUND(M125/2,0),ROUND(M126/2,0)))))</f>
        <v/>
      </c>
      <c r="N127" s="81" t="str">
        <f t="array" ref="N127">IF(OR($H127="",$H127="no"),"",IF($I127=$I123,ROUND(N123/2,0),IF($I127=$I124,ROUND(N124/2,0),IF($I127=$I125,ROUND(N125/2,0),ROUND(N126/2,0)))))</f>
        <v/>
      </c>
      <c r="O127" s="82" t="str">
        <f t="array" ref="O127">IF(OR($H127="",$H127="no"),"",ROUND(M127+N127,0))</f>
        <v/>
      </c>
      <c r="P127" s="83" t="str">
        <f t="array" ref="P127">IF(OR($H127="",$H127="no"),"",ROUND(J127-M127,0))</f>
        <v/>
      </c>
      <c r="Q127" s="84" t="str">
        <f t="array" ref="Q127">IF(OR($H127="",$H127="no"),"",ROUND(K127-N127,0))</f>
        <v/>
      </c>
      <c r="R127" s="85" t="str">
        <f t="array" ref="R127">IF(OR($H127="",$H127="no"),"",ROUND(P127+Q127,0))</f>
        <v/>
      </c>
      <c r="S127" s="86" t="str">
        <f t="array" ref="S127">IF(OR($H127="",$H127="no"),"",IF($H123="Before-2004",Q127,0))</f>
        <v/>
      </c>
      <c r="T127" s="86" t="str">
        <f t="array" ref="T127">IF(OR($H127="",$H127="no"),"",SUM(R127-S127))</f>
        <v/>
      </c>
      <c r="U127" s="86" t="str">
        <f t="array" ref="U127">IF(OR($H127="",$H127="no"),"",ROUND(S127+T127,0))</f>
        <v/>
      </c>
      <c r="V127" s="86" t="str">
        <f t="array" ref="V127">IF(OR($H127="",$H127="no"),"",ROUND(R127-U127,0))</f>
        <v/>
      </c>
      <c r="W127" s="87"/>
      <c r="X127" s="88"/>
      <c r="Y127" s="181"/>
    </row>
    <row r="128" spans="1:25" s="4" customFormat="1" ht="20.25" customHeight="1">
      <c r="A128" s="5" t="str">
        <f>IF(J128&gt;=1,"y","n")</f>
        <v>n</v>
      </c>
      <c r="B128" s="177"/>
      <c r="C128" s="265">
        <v>25</v>
      </c>
      <c r="D128" s="268"/>
      <c r="E128" s="269"/>
      <c r="F128" s="270"/>
      <c r="G128" s="277"/>
      <c r="H128" s="280"/>
      <c r="I128" s="55" t="str">
        <f t="shared" ref="I128:I159" si="112">IF(A128="n","","Jul-2024")</f>
        <v/>
      </c>
      <c r="J128" s="56">
        <v>0</v>
      </c>
      <c r="K128" s="57">
        <f t="array" ref="K128">ROUND(J128*$K$7,0)</f>
        <v>0</v>
      </c>
      <c r="L128" s="58">
        <f t="array" ref="L128">ROUND(J128+K128,0)</f>
        <v>0</v>
      </c>
      <c r="M128" s="59">
        <f t="array" ref="M128">J128</f>
        <v>0</v>
      </c>
      <c r="N128" s="57">
        <f t="array" ref="N128">ROUND(M128*$N$7,0)</f>
        <v>0</v>
      </c>
      <c r="O128" s="58">
        <f t="array" ref="O128">ROUND(M128+N128,0)</f>
        <v>0</v>
      </c>
      <c r="P128" s="59">
        <f t="array" ref="P128">ROUND(J128-M128,0)</f>
        <v>0</v>
      </c>
      <c r="Q128" s="57">
        <f t="array" ref="Q128">ROUND(K128-N128,0)</f>
        <v>0</v>
      </c>
      <c r="R128" s="58">
        <f t="array" ref="R128">ROUND(P128+Q128,0)</f>
        <v>0</v>
      </c>
      <c r="S128" s="60">
        <f>IF($H128="Before-2004",Q128,0)</f>
        <v>0</v>
      </c>
      <c r="T128" s="60">
        <f t="array" ref="T128">R128-S128</f>
        <v>0</v>
      </c>
      <c r="U128" s="60">
        <f t="array" ref="U128">ROUND(S128+T128,0)</f>
        <v>0</v>
      </c>
      <c r="V128" s="60">
        <f t="array" ref="V128">ROUND(R128-U128,0)</f>
        <v>0</v>
      </c>
      <c r="W128" s="61"/>
      <c r="X128" s="62"/>
      <c r="Y128" s="181"/>
    </row>
    <row r="129" spans="1:25" s="4" customFormat="1" ht="20.25" customHeight="1">
      <c r="A129" s="5" t="str">
        <f t="shared" ref="A129:A132" si="113">IF(J129&gt;=1,"y","n")</f>
        <v>n</v>
      </c>
      <c r="B129" s="177"/>
      <c r="C129" s="266"/>
      <c r="D129" s="271"/>
      <c r="E129" s="272"/>
      <c r="F129" s="273"/>
      <c r="G129" s="278"/>
      <c r="H129" s="281"/>
      <c r="I129" s="63" t="str">
        <f t="shared" ref="I129:I160" si="114">IF(A129="n","","Aug-2024")</f>
        <v/>
      </c>
      <c r="J129" s="64">
        <f>$J128</f>
        <v>0</v>
      </c>
      <c r="K129" s="65">
        <f t="array" ref="K129">ROUND(J129*$K$7,0)</f>
        <v>0</v>
      </c>
      <c r="L129" s="66">
        <f t="array" ref="L129">ROUND(J129+K129,0)</f>
        <v>0</v>
      </c>
      <c r="M129" s="64">
        <f t="array" ref="M129">J129</f>
        <v>0</v>
      </c>
      <c r="N129" s="65">
        <f t="array" ref="N129">ROUND(M129*$N$7,0)</f>
        <v>0</v>
      </c>
      <c r="O129" s="66">
        <f t="array" ref="O129">ROUND(M129+N129,0)</f>
        <v>0</v>
      </c>
      <c r="P129" s="64">
        <f t="array" ref="P129">ROUND(J129-M129,0)</f>
        <v>0</v>
      </c>
      <c r="Q129" s="65">
        <f t="array" ref="Q129">ROUND(K129-N129,0)</f>
        <v>0</v>
      </c>
      <c r="R129" s="66">
        <f t="array" ref="R129">ROUND(P129+Q129,0)</f>
        <v>0</v>
      </c>
      <c r="S129" s="67">
        <f>IF($H128="Before-2004",Q129,0)</f>
        <v>0</v>
      </c>
      <c r="T129" s="67">
        <f t="array" ref="T129">R129-S129</f>
        <v>0</v>
      </c>
      <c r="U129" s="67">
        <f t="array" ref="U129">ROUND(S129+T129,0)</f>
        <v>0</v>
      </c>
      <c r="V129" s="67">
        <f t="array" ref="V129">ROUND(R129-U129,0)</f>
        <v>0</v>
      </c>
      <c r="W129" s="68"/>
      <c r="X129" s="69"/>
      <c r="Y129" s="181"/>
    </row>
    <row r="130" spans="1:25" s="4" customFormat="1" ht="20.25" customHeight="1">
      <c r="A130" s="5" t="str">
        <f t="shared" si="113"/>
        <v>n</v>
      </c>
      <c r="B130" s="177"/>
      <c r="C130" s="266"/>
      <c r="D130" s="271"/>
      <c r="E130" s="272"/>
      <c r="F130" s="273"/>
      <c r="G130" s="278"/>
      <c r="H130" s="281"/>
      <c r="I130" s="70" t="str">
        <f t="shared" ref="I130:I161" si="115">IF(A130="n","","Sep-2024")</f>
        <v/>
      </c>
      <c r="J130" s="64">
        <f>$J128</f>
        <v>0</v>
      </c>
      <c r="K130" s="65">
        <f t="array" ref="K130">ROUND(J130*$K$7,0)</f>
        <v>0</v>
      </c>
      <c r="L130" s="66">
        <f t="array" ref="L130">ROUND(J130+K130,0)</f>
        <v>0</v>
      </c>
      <c r="M130" s="64">
        <f t="array" ref="M130">J130</f>
        <v>0</v>
      </c>
      <c r="N130" s="65">
        <f t="array" ref="N130">ROUND(M130*$N$7,0)</f>
        <v>0</v>
      </c>
      <c r="O130" s="66">
        <f t="array" ref="O130">ROUND(M130+N130,0)</f>
        <v>0</v>
      </c>
      <c r="P130" s="64">
        <f t="array" ref="P130">ROUND(J130-M130,0)</f>
        <v>0</v>
      </c>
      <c r="Q130" s="65">
        <f t="array" ref="Q130">ROUND(K130-N130,0)</f>
        <v>0</v>
      </c>
      <c r="R130" s="66">
        <f t="array" ref="R130">ROUND(P130+Q130,0)</f>
        <v>0</v>
      </c>
      <c r="S130" s="67">
        <f>IF($H128="Before-2004",Q130,0)</f>
        <v>0</v>
      </c>
      <c r="T130" s="67">
        <f t="array" ref="T130">R130-S130</f>
        <v>0</v>
      </c>
      <c r="U130" s="67">
        <f t="array" ref="U130">ROUND(S130+T130,0)</f>
        <v>0</v>
      </c>
      <c r="V130" s="67">
        <f t="array" ref="V130">ROUND(R130-U130,0)</f>
        <v>0</v>
      </c>
      <c r="W130" s="68"/>
      <c r="X130" s="69"/>
      <c r="Y130" s="181"/>
    </row>
    <row r="131" spans="1:25" s="4" customFormat="1" ht="20.25" customHeight="1">
      <c r="A131" s="5" t="str">
        <f t="shared" si="113"/>
        <v>n</v>
      </c>
      <c r="B131" s="177"/>
      <c r="C131" s="266"/>
      <c r="D131" s="271"/>
      <c r="E131" s="272"/>
      <c r="F131" s="273"/>
      <c r="G131" s="279"/>
      <c r="H131" s="282"/>
      <c r="I131" s="63" t="str">
        <f t="shared" ref="I131:I162" si="116">IF(A131="n","","Oct-2024")</f>
        <v/>
      </c>
      <c r="J131" s="71">
        <f>$J128</f>
        <v>0</v>
      </c>
      <c r="K131" s="72">
        <f t="array" ref="K131">ROUND(J131*$K$7,0)</f>
        <v>0</v>
      </c>
      <c r="L131" s="73">
        <f t="array" ref="L131">ROUND(J131+K131,0)</f>
        <v>0</v>
      </c>
      <c r="M131" s="71">
        <f t="array" ref="M131">J131</f>
        <v>0</v>
      </c>
      <c r="N131" s="72">
        <f t="array" ref="N131">ROUND(M131*$N$7,0)</f>
        <v>0</v>
      </c>
      <c r="O131" s="73">
        <f t="array" ref="O131">ROUND(M131+N131,0)</f>
        <v>0</v>
      </c>
      <c r="P131" s="71">
        <f t="array" ref="P131">ROUND(J131-M131,0)</f>
        <v>0</v>
      </c>
      <c r="Q131" s="72">
        <f t="array" ref="Q131">ROUND(K131-N131,0)</f>
        <v>0</v>
      </c>
      <c r="R131" s="73">
        <f t="array" ref="R131">ROUND(P131+Q131,0)</f>
        <v>0</v>
      </c>
      <c r="S131" s="74">
        <f>IF($H128="Before-2004",Q131,0)</f>
        <v>0</v>
      </c>
      <c r="T131" s="74">
        <f t="array" ref="T131">R131-S131</f>
        <v>0</v>
      </c>
      <c r="U131" s="74">
        <f t="array" ref="U131">ROUND(S131+T131,0)</f>
        <v>0</v>
      </c>
      <c r="V131" s="74">
        <f t="array" ref="V131">ROUND(R131-U131,0)</f>
        <v>0</v>
      </c>
      <c r="W131" s="75"/>
      <c r="X131" s="76"/>
      <c r="Y131" s="181"/>
    </row>
    <row r="132" spans="1:25" s="4" customFormat="1" ht="20.25" customHeight="1" thickBot="1">
      <c r="A132" s="5" t="str">
        <f t="shared" si="113"/>
        <v>n</v>
      </c>
      <c r="B132" s="177"/>
      <c r="C132" s="267"/>
      <c r="D132" s="274"/>
      <c r="E132" s="275"/>
      <c r="F132" s="276"/>
      <c r="G132" s="77" t="str">
        <f>IF(AND(A132="n",D128=""),"","Surrender Ar.→")</f>
        <v/>
      </c>
      <c r="H132" s="78" t="s">
        <v>45</v>
      </c>
      <c r="I132" s="79" t="s">
        <v>59</v>
      </c>
      <c r="J132" s="80">
        <f t="array" ref="J132">IF(OR($H132="",$H132="no"),0,IF($I132=$I128,ROUND(J128/2,0),IF($I132=$I129,ROUND(J129/2,0),IF($I132=$I130,ROUND(J130/2,0),ROUND(J131/2,0)))))</f>
        <v>0</v>
      </c>
      <c r="K132" s="81">
        <f t="array" ref="K132">IF(OR($H132="",$H132="no"),"",IF($I132=$I128,ROUND(K128/2,0),IF($I132=$I129,ROUND(K129/2,0),IF($I132=$I130,ROUND(K130/2,0),ROUND(K131/2,0)))))</f>
        <v>0</v>
      </c>
      <c r="L132" s="82">
        <f t="array" ref="L132">IF(OR($H132="",$H132="no"),"",ROUND(J132+K132,0))</f>
        <v>0</v>
      </c>
      <c r="M132" s="80">
        <f t="array" ref="M132">IF(OR($H132="",$H132="no"),"",IF($I132=$I128,ROUND(M128/2,0),IF($I132=$I129,ROUND(M129/2,0),IF($I132=$I130,ROUND(M130/2,0),ROUND(M131/2,0)))))</f>
        <v>0</v>
      </c>
      <c r="N132" s="81">
        <f t="array" ref="N132">IF(OR($H132="",$H132="no"),"",IF($I132=$I128,ROUND(N128/2,0),IF($I132=$I129,ROUND(N129/2,0),IF($I132=$I130,ROUND(N130/2,0),ROUND(N131/2,0)))))</f>
        <v>0</v>
      </c>
      <c r="O132" s="82">
        <f t="array" ref="O132">IF(OR($H132="",$H132="no"),"",ROUND(M132+N132,0))</f>
        <v>0</v>
      </c>
      <c r="P132" s="83">
        <f t="array" ref="P132">IF(OR($H132="",$H132="no"),"",ROUND(J132-M132,0))</f>
        <v>0</v>
      </c>
      <c r="Q132" s="84">
        <f t="array" ref="Q132">IF(OR($H132="",$H132="no"),"",ROUND(K132-N132,0))</f>
        <v>0</v>
      </c>
      <c r="R132" s="85">
        <f t="array" ref="R132">IF(OR($H132="",$H132="no"),"",ROUND(P132+Q132,0))</f>
        <v>0</v>
      </c>
      <c r="S132" s="86">
        <f t="array" ref="S132">IF(OR($H132="",$H132="no"),"",IF($H128="Before-2004",Q132,0))</f>
        <v>0</v>
      </c>
      <c r="T132" s="86">
        <f t="array" ref="T132">IF(OR($H132="",$H132="no"),"",SUM(R132-S132))</f>
        <v>0</v>
      </c>
      <c r="U132" s="86">
        <f t="array" ref="U132">IF(OR($H132="",$H132="no"),"",ROUND(S132+T132,0))</f>
        <v>0</v>
      </c>
      <c r="V132" s="86">
        <f t="array" ref="V132">IF(OR($H132="",$H132="no"),"",ROUND(R132-U132,0))</f>
        <v>0</v>
      </c>
      <c r="W132" s="87"/>
      <c r="X132" s="88"/>
      <c r="Y132" s="181"/>
    </row>
    <row r="133" spans="1:25" s="4" customFormat="1" ht="20.25" customHeight="1">
      <c r="A133" s="5" t="str">
        <f>IF(J133&gt;=1,"y","n")</f>
        <v>n</v>
      </c>
      <c r="B133" s="177"/>
      <c r="C133" s="265">
        <v>26</v>
      </c>
      <c r="D133" s="268"/>
      <c r="E133" s="269"/>
      <c r="F133" s="270"/>
      <c r="G133" s="277"/>
      <c r="H133" s="280"/>
      <c r="I133" s="55" t="str">
        <f t="shared" ref="I133:I164" si="117">IF(A133="n","","Jul-2024")</f>
        <v/>
      </c>
      <c r="J133" s="56">
        <v>0</v>
      </c>
      <c r="K133" s="57">
        <f t="array" ref="K133">ROUND(J133*$K$7,0)</f>
        <v>0</v>
      </c>
      <c r="L133" s="58">
        <f t="array" ref="L133">ROUND(J133+K133,0)</f>
        <v>0</v>
      </c>
      <c r="M133" s="59">
        <f t="array" ref="M133">J133</f>
        <v>0</v>
      </c>
      <c r="N133" s="57">
        <f t="array" ref="N133">ROUND(M133*$N$7,0)</f>
        <v>0</v>
      </c>
      <c r="O133" s="58">
        <f t="array" ref="O133">ROUND(M133+N133,0)</f>
        <v>0</v>
      </c>
      <c r="P133" s="59">
        <f t="array" ref="P133">ROUND(J133-M133,0)</f>
        <v>0</v>
      </c>
      <c r="Q133" s="57">
        <f t="array" ref="Q133">ROUND(K133-N133,0)</f>
        <v>0</v>
      </c>
      <c r="R133" s="58">
        <f t="array" ref="R133">ROUND(P133+Q133,0)</f>
        <v>0</v>
      </c>
      <c r="S133" s="60">
        <f>IF($H133="Before-2004",Q133,0)</f>
        <v>0</v>
      </c>
      <c r="T133" s="60">
        <f t="array" ref="T133">R133-S133</f>
        <v>0</v>
      </c>
      <c r="U133" s="60">
        <f t="array" ref="U133">ROUND(S133+T133,0)</f>
        <v>0</v>
      </c>
      <c r="V133" s="60">
        <f t="array" ref="V133">ROUND(R133-U133,0)</f>
        <v>0</v>
      </c>
      <c r="W133" s="61"/>
      <c r="X133" s="62"/>
      <c r="Y133" s="181"/>
    </row>
    <row r="134" spans="1:25" s="4" customFormat="1" ht="20.25" customHeight="1">
      <c r="A134" s="5" t="str">
        <f t="shared" ref="A134:A137" si="118">IF(J134&gt;=1,"y","n")</f>
        <v>n</v>
      </c>
      <c r="B134" s="177"/>
      <c r="C134" s="266"/>
      <c r="D134" s="271"/>
      <c r="E134" s="272"/>
      <c r="F134" s="273"/>
      <c r="G134" s="278"/>
      <c r="H134" s="281"/>
      <c r="I134" s="63" t="str">
        <f t="shared" ref="I134:I165" si="119">IF(A134="n","","Aug-2024")</f>
        <v/>
      </c>
      <c r="J134" s="64">
        <f>$J133</f>
        <v>0</v>
      </c>
      <c r="K134" s="65">
        <f t="array" ref="K134">ROUND(J134*$K$7,0)</f>
        <v>0</v>
      </c>
      <c r="L134" s="66">
        <f t="array" ref="L134">ROUND(J134+K134,0)</f>
        <v>0</v>
      </c>
      <c r="M134" s="64">
        <f t="array" ref="M134">J134</f>
        <v>0</v>
      </c>
      <c r="N134" s="65">
        <f t="array" ref="N134">ROUND(M134*$N$7,0)</f>
        <v>0</v>
      </c>
      <c r="O134" s="66">
        <f t="array" ref="O134">ROUND(M134+N134,0)</f>
        <v>0</v>
      </c>
      <c r="P134" s="64">
        <f t="array" ref="P134">ROUND(J134-M134,0)</f>
        <v>0</v>
      </c>
      <c r="Q134" s="65">
        <f t="array" ref="Q134">ROUND(K134-N134,0)</f>
        <v>0</v>
      </c>
      <c r="R134" s="66">
        <f t="array" ref="R134">ROUND(P134+Q134,0)</f>
        <v>0</v>
      </c>
      <c r="S134" s="67">
        <f>IF($H133="Before-2004",Q134,0)</f>
        <v>0</v>
      </c>
      <c r="T134" s="67">
        <f t="array" ref="T134">R134-S134</f>
        <v>0</v>
      </c>
      <c r="U134" s="67">
        <f t="array" ref="U134">ROUND(S134+T134,0)</f>
        <v>0</v>
      </c>
      <c r="V134" s="67">
        <f t="array" ref="V134">ROUND(R134-U134,0)</f>
        <v>0</v>
      </c>
      <c r="W134" s="68"/>
      <c r="X134" s="69"/>
      <c r="Y134" s="181"/>
    </row>
    <row r="135" spans="1:25" s="4" customFormat="1" ht="20.25" customHeight="1">
      <c r="A135" s="5" t="str">
        <f t="shared" si="118"/>
        <v>n</v>
      </c>
      <c r="B135" s="177"/>
      <c r="C135" s="266"/>
      <c r="D135" s="271"/>
      <c r="E135" s="272"/>
      <c r="F135" s="273"/>
      <c r="G135" s="278"/>
      <c r="H135" s="281"/>
      <c r="I135" s="70" t="str">
        <f t="shared" ref="I135:I166" si="120">IF(A135="n","","Sep-2024")</f>
        <v/>
      </c>
      <c r="J135" s="64">
        <f>$J133</f>
        <v>0</v>
      </c>
      <c r="K135" s="65">
        <f t="array" ref="K135">ROUND(J135*$K$7,0)</f>
        <v>0</v>
      </c>
      <c r="L135" s="66">
        <f t="array" ref="L135">ROUND(J135+K135,0)</f>
        <v>0</v>
      </c>
      <c r="M135" s="64">
        <f t="array" ref="M135">J135</f>
        <v>0</v>
      </c>
      <c r="N135" s="65">
        <f t="array" ref="N135">ROUND(M135*$N$7,0)</f>
        <v>0</v>
      </c>
      <c r="O135" s="66">
        <f t="array" ref="O135">ROUND(M135+N135,0)</f>
        <v>0</v>
      </c>
      <c r="P135" s="64">
        <f t="array" ref="P135">ROUND(J135-M135,0)</f>
        <v>0</v>
      </c>
      <c r="Q135" s="65">
        <f t="array" ref="Q135">ROUND(K135-N135,0)</f>
        <v>0</v>
      </c>
      <c r="R135" s="66">
        <f t="array" ref="R135">ROUND(P135+Q135,0)</f>
        <v>0</v>
      </c>
      <c r="S135" s="67">
        <f>IF($H133="Before-2004",Q135,0)</f>
        <v>0</v>
      </c>
      <c r="T135" s="67">
        <f t="array" ref="T135">R135-S135</f>
        <v>0</v>
      </c>
      <c r="U135" s="67">
        <f t="array" ref="U135">ROUND(S135+T135,0)</f>
        <v>0</v>
      </c>
      <c r="V135" s="67">
        <f t="array" ref="V135">ROUND(R135-U135,0)</f>
        <v>0</v>
      </c>
      <c r="W135" s="68"/>
      <c r="X135" s="69"/>
      <c r="Y135" s="181"/>
    </row>
    <row r="136" spans="1:25" s="4" customFormat="1" ht="20.25" customHeight="1">
      <c r="A136" s="5" t="str">
        <f t="shared" si="118"/>
        <v>n</v>
      </c>
      <c r="B136" s="177"/>
      <c r="C136" s="266"/>
      <c r="D136" s="271"/>
      <c r="E136" s="272"/>
      <c r="F136" s="273"/>
      <c r="G136" s="279"/>
      <c r="H136" s="282"/>
      <c r="I136" s="63" t="str">
        <f t="shared" ref="I136:I167" si="121">IF(A136="n","","Oct-2024")</f>
        <v/>
      </c>
      <c r="J136" s="71">
        <f>$J133</f>
        <v>0</v>
      </c>
      <c r="K136" s="72">
        <f t="array" ref="K136">ROUND(J136*$K$7,0)</f>
        <v>0</v>
      </c>
      <c r="L136" s="73">
        <f t="array" ref="L136">ROUND(J136+K136,0)</f>
        <v>0</v>
      </c>
      <c r="M136" s="71">
        <f t="array" ref="M136">J136</f>
        <v>0</v>
      </c>
      <c r="N136" s="72">
        <f t="array" ref="N136">ROUND(M136*$N$7,0)</f>
        <v>0</v>
      </c>
      <c r="O136" s="73">
        <f t="array" ref="O136">ROUND(M136+N136,0)</f>
        <v>0</v>
      </c>
      <c r="P136" s="71">
        <f t="array" ref="P136">ROUND(J136-M136,0)</f>
        <v>0</v>
      </c>
      <c r="Q136" s="72">
        <f t="array" ref="Q136">ROUND(K136-N136,0)</f>
        <v>0</v>
      </c>
      <c r="R136" s="73">
        <f t="array" ref="R136">ROUND(P136+Q136,0)</f>
        <v>0</v>
      </c>
      <c r="S136" s="74">
        <f>IF($H133="Before-2004",Q136,0)</f>
        <v>0</v>
      </c>
      <c r="T136" s="74">
        <f t="array" ref="T136">R136-S136</f>
        <v>0</v>
      </c>
      <c r="U136" s="74">
        <f t="array" ref="U136">ROUND(S136+T136,0)</f>
        <v>0</v>
      </c>
      <c r="V136" s="74">
        <f t="array" ref="V136">ROUND(R136-U136,0)</f>
        <v>0</v>
      </c>
      <c r="W136" s="75"/>
      <c r="X136" s="76"/>
      <c r="Y136" s="181"/>
    </row>
    <row r="137" spans="1:25" s="4" customFormat="1" ht="20.25" customHeight="1" thickBot="1">
      <c r="A137" s="5" t="str">
        <f t="shared" si="118"/>
        <v>n</v>
      </c>
      <c r="B137" s="177"/>
      <c r="C137" s="267"/>
      <c r="D137" s="274"/>
      <c r="E137" s="275"/>
      <c r="F137" s="276"/>
      <c r="G137" s="77" t="str">
        <f>IF(AND(A137="n",D133=""),"","Surrender Ar.→")</f>
        <v/>
      </c>
      <c r="H137" s="78" t="s">
        <v>46</v>
      </c>
      <c r="I137" s="79" t="s">
        <v>59</v>
      </c>
      <c r="J137" s="80">
        <f t="array" ref="J137">IF(OR($H137="",$H137="no"),0,IF($I137=$I133,ROUND(J133/2,0),IF($I137=$I134,ROUND(J134/2,0),IF($I137=$I135,ROUND(J135/2,0),ROUND(J136/2,0)))))</f>
        <v>0</v>
      </c>
      <c r="K137" s="81" t="str">
        <f t="array" ref="K137">IF(OR($H137="",$H137="no"),"",IF($I137=$I133,ROUND(K133/2,0),IF($I137=$I134,ROUND(K134/2,0),IF($I137=$I135,ROUND(K135/2,0),ROUND(K136/2,0)))))</f>
        <v/>
      </c>
      <c r="L137" s="82" t="str">
        <f t="array" ref="L137">IF(OR($H137="",$H137="no"),"",ROUND(J137+K137,0))</f>
        <v/>
      </c>
      <c r="M137" s="80" t="str">
        <f t="array" ref="M137">IF(OR($H137="",$H137="no"),"",IF($I137=$I133,ROUND(M133/2,0),IF($I137=$I134,ROUND(M134/2,0),IF($I137=$I135,ROUND(M135/2,0),ROUND(M136/2,0)))))</f>
        <v/>
      </c>
      <c r="N137" s="81" t="str">
        <f t="array" ref="N137">IF(OR($H137="",$H137="no"),"",IF($I137=$I133,ROUND(N133/2,0),IF($I137=$I134,ROUND(N134/2,0),IF($I137=$I135,ROUND(N135/2,0),ROUND(N136/2,0)))))</f>
        <v/>
      </c>
      <c r="O137" s="82" t="str">
        <f t="array" ref="O137">IF(OR($H137="",$H137="no"),"",ROUND(M137+N137,0))</f>
        <v/>
      </c>
      <c r="P137" s="83" t="str">
        <f t="array" ref="P137">IF(OR($H137="",$H137="no"),"",ROUND(J137-M137,0))</f>
        <v/>
      </c>
      <c r="Q137" s="84" t="str">
        <f t="array" ref="Q137">IF(OR($H137="",$H137="no"),"",ROUND(K137-N137,0))</f>
        <v/>
      </c>
      <c r="R137" s="85" t="str">
        <f t="array" ref="R137">IF(OR($H137="",$H137="no"),"",ROUND(P137+Q137,0))</f>
        <v/>
      </c>
      <c r="S137" s="86" t="str">
        <f t="array" ref="S137">IF(OR($H137="",$H137="no"),"",IF($H133="Before-2004",Q137,0))</f>
        <v/>
      </c>
      <c r="T137" s="86" t="str">
        <f t="array" ref="T137">IF(OR($H137="",$H137="no"),"",SUM(R137-S137))</f>
        <v/>
      </c>
      <c r="U137" s="86" t="str">
        <f t="array" ref="U137">IF(OR($H137="",$H137="no"),"",ROUND(S137+T137,0))</f>
        <v/>
      </c>
      <c r="V137" s="86" t="str">
        <f t="array" ref="V137">IF(OR($H137="",$H137="no"),"",ROUND(R137-U137,0))</f>
        <v/>
      </c>
      <c r="W137" s="87"/>
      <c r="X137" s="88"/>
      <c r="Y137" s="181"/>
    </row>
    <row r="138" spans="1:25" s="4" customFormat="1" ht="20.25" customHeight="1">
      <c r="A138" s="5" t="str">
        <f>IF(J138&gt;=1,"y","n")</f>
        <v>n</v>
      </c>
      <c r="B138" s="177"/>
      <c r="C138" s="265">
        <v>27</v>
      </c>
      <c r="D138" s="268"/>
      <c r="E138" s="269"/>
      <c r="F138" s="270"/>
      <c r="G138" s="277"/>
      <c r="H138" s="280"/>
      <c r="I138" s="55" t="str">
        <f t="shared" ref="I138:I169" si="122">IF(A138="n","","Jul-2024")</f>
        <v/>
      </c>
      <c r="J138" s="56">
        <v>0</v>
      </c>
      <c r="K138" s="57">
        <f t="array" ref="K138">ROUND(J138*$K$7,0)</f>
        <v>0</v>
      </c>
      <c r="L138" s="58">
        <f t="array" ref="L138">ROUND(J138+K138,0)</f>
        <v>0</v>
      </c>
      <c r="M138" s="59">
        <f t="array" ref="M138">J138</f>
        <v>0</v>
      </c>
      <c r="N138" s="57">
        <f t="array" ref="N138">ROUND(M138*$N$7,0)</f>
        <v>0</v>
      </c>
      <c r="O138" s="58">
        <f t="array" ref="O138">ROUND(M138+N138,0)</f>
        <v>0</v>
      </c>
      <c r="P138" s="59">
        <f t="array" ref="P138">ROUND(J138-M138,0)</f>
        <v>0</v>
      </c>
      <c r="Q138" s="57">
        <f t="array" ref="Q138">ROUND(K138-N138,0)</f>
        <v>0</v>
      </c>
      <c r="R138" s="58">
        <f t="array" ref="R138">ROUND(P138+Q138,0)</f>
        <v>0</v>
      </c>
      <c r="S138" s="60">
        <f>IF($H138="Before-2004",Q138,0)</f>
        <v>0</v>
      </c>
      <c r="T138" s="60">
        <f t="array" ref="T138">R138-S138</f>
        <v>0</v>
      </c>
      <c r="U138" s="60">
        <f t="array" ref="U138">ROUND(S138+T138,0)</f>
        <v>0</v>
      </c>
      <c r="V138" s="60">
        <f t="array" ref="V138">ROUND(R138-U138,0)</f>
        <v>0</v>
      </c>
      <c r="W138" s="61"/>
      <c r="X138" s="62"/>
      <c r="Y138" s="181"/>
    </row>
    <row r="139" spans="1:25" s="4" customFormat="1" ht="20.25" customHeight="1">
      <c r="A139" s="5" t="str">
        <f t="shared" ref="A139:A142" si="123">IF(J139&gt;=1,"y","n")</f>
        <v>n</v>
      </c>
      <c r="B139" s="177"/>
      <c r="C139" s="266"/>
      <c r="D139" s="271"/>
      <c r="E139" s="272"/>
      <c r="F139" s="273"/>
      <c r="G139" s="278"/>
      <c r="H139" s="281"/>
      <c r="I139" s="63" t="str">
        <f t="shared" ref="I139:I170" si="124">IF(A139="n","","Aug-2024")</f>
        <v/>
      </c>
      <c r="J139" s="64">
        <f>$J138</f>
        <v>0</v>
      </c>
      <c r="K139" s="65">
        <f t="array" ref="K139">ROUND(J139*$K$7,0)</f>
        <v>0</v>
      </c>
      <c r="L139" s="66">
        <f t="array" ref="L139">ROUND(J139+K139,0)</f>
        <v>0</v>
      </c>
      <c r="M139" s="64">
        <f t="array" ref="M139">J139</f>
        <v>0</v>
      </c>
      <c r="N139" s="65">
        <f t="array" ref="N139">ROUND(M139*$N$7,0)</f>
        <v>0</v>
      </c>
      <c r="O139" s="66">
        <f t="array" ref="O139">ROUND(M139+N139,0)</f>
        <v>0</v>
      </c>
      <c r="P139" s="64">
        <f t="array" ref="P139">ROUND(J139-M139,0)</f>
        <v>0</v>
      </c>
      <c r="Q139" s="65">
        <f t="array" ref="Q139">ROUND(K139-N139,0)</f>
        <v>0</v>
      </c>
      <c r="R139" s="66">
        <f t="array" ref="R139">ROUND(P139+Q139,0)</f>
        <v>0</v>
      </c>
      <c r="S139" s="67">
        <f>IF($H138="Before-2004",Q139,0)</f>
        <v>0</v>
      </c>
      <c r="T139" s="67">
        <f t="array" ref="T139">R139-S139</f>
        <v>0</v>
      </c>
      <c r="U139" s="67">
        <f t="array" ref="U139">ROUND(S139+T139,0)</f>
        <v>0</v>
      </c>
      <c r="V139" s="67">
        <f t="array" ref="V139">ROUND(R139-U139,0)</f>
        <v>0</v>
      </c>
      <c r="W139" s="68"/>
      <c r="X139" s="69"/>
      <c r="Y139" s="181"/>
    </row>
    <row r="140" spans="1:25" s="4" customFormat="1" ht="20.25" customHeight="1">
      <c r="A140" s="5" t="str">
        <f t="shared" si="123"/>
        <v>n</v>
      </c>
      <c r="B140" s="177"/>
      <c r="C140" s="266"/>
      <c r="D140" s="271"/>
      <c r="E140" s="272"/>
      <c r="F140" s="273"/>
      <c r="G140" s="278"/>
      <c r="H140" s="281"/>
      <c r="I140" s="70" t="str">
        <f t="shared" ref="I140:I171" si="125">IF(A140="n","","Sep-2024")</f>
        <v/>
      </c>
      <c r="J140" s="64">
        <f>$J138</f>
        <v>0</v>
      </c>
      <c r="K140" s="65">
        <f t="array" ref="K140">ROUND(J140*$K$7,0)</f>
        <v>0</v>
      </c>
      <c r="L140" s="66">
        <f t="array" ref="L140">ROUND(J140+K140,0)</f>
        <v>0</v>
      </c>
      <c r="M140" s="64">
        <f t="array" ref="M140">J140</f>
        <v>0</v>
      </c>
      <c r="N140" s="65">
        <f t="array" ref="N140">ROUND(M140*$N$7,0)</f>
        <v>0</v>
      </c>
      <c r="O140" s="66">
        <f t="array" ref="O140">ROUND(M140+N140,0)</f>
        <v>0</v>
      </c>
      <c r="P140" s="64">
        <f t="array" ref="P140">ROUND(J140-M140,0)</f>
        <v>0</v>
      </c>
      <c r="Q140" s="65">
        <f t="array" ref="Q140">ROUND(K140-N140,0)</f>
        <v>0</v>
      </c>
      <c r="R140" s="66">
        <f t="array" ref="R140">ROUND(P140+Q140,0)</f>
        <v>0</v>
      </c>
      <c r="S140" s="67">
        <f>IF($H138="Before-2004",Q140,0)</f>
        <v>0</v>
      </c>
      <c r="T140" s="67">
        <f t="array" ref="T140">R140-S140</f>
        <v>0</v>
      </c>
      <c r="U140" s="67">
        <f t="array" ref="U140">ROUND(S140+T140,0)</f>
        <v>0</v>
      </c>
      <c r="V140" s="67">
        <f t="array" ref="V140">ROUND(R140-U140,0)</f>
        <v>0</v>
      </c>
      <c r="W140" s="68"/>
      <c r="X140" s="69"/>
      <c r="Y140" s="181"/>
    </row>
    <row r="141" spans="1:25" s="4" customFormat="1" ht="20.25" customHeight="1">
      <c r="A141" s="5" t="str">
        <f t="shared" si="123"/>
        <v>n</v>
      </c>
      <c r="B141" s="177"/>
      <c r="C141" s="266"/>
      <c r="D141" s="271"/>
      <c r="E141" s="272"/>
      <c r="F141" s="273"/>
      <c r="G141" s="279"/>
      <c r="H141" s="282"/>
      <c r="I141" s="63" t="str">
        <f t="shared" ref="I141:I172" si="126">IF(A141="n","","Oct-2024")</f>
        <v/>
      </c>
      <c r="J141" s="71">
        <f>$J138</f>
        <v>0</v>
      </c>
      <c r="K141" s="72">
        <f t="array" ref="K141">ROUND(J141*$K$7,0)</f>
        <v>0</v>
      </c>
      <c r="L141" s="73">
        <f t="array" ref="L141">ROUND(J141+K141,0)</f>
        <v>0</v>
      </c>
      <c r="M141" s="71">
        <f t="array" ref="M141">J141</f>
        <v>0</v>
      </c>
      <c r="N141" s="72">
        <f t="array" ref="N141">ROUND(M141*$N$7,0)</f>
        <v>0</v>
      </c>
      <c r="O141" s="73">
        <f t="array" ref="O141">ROUND(M141+N141,0)</f>
        <v>0</v>
      </c>
      <c r="P141" s="71">
        <f t="array" ref="P141">ROUND(J141-M141,0)</f>
        <v>0</v>
      </c>
      <c r="Q141" s="72">
        <f t="array" ref="Q141">ROUND(K141-N141,0)</f>
        <v>0</v>
      </c>
      <c r="R141" s="73">
        <f t="array" ref="R141">ROUND(P141+Q141,0)</f>
        <v>0</v>
      </c>
      <c r="S141" s="74">
        <f>IF($H138="Before-2004",Q141,0)</f>
        <v>0</v>
      </c>
      <c r="T141" s="74">
        <f t="array" ref="T141">R141-S141</f>
        <v>0</v>
      </c>
      <c r="U141" s="74">
        <f t="array" ref="U141">ROUND(S141+T141,0)</f>
        <v>0</v>
      </c>
      <c r="V141" s="74">
        <f t="array" ref="V141">ROUND(R141-U141,0)</f>
        <v>0</v>
      </c>
      <c r="W141" s="75"/>
      <c r="X141" s="76"/>
      <c r="Y141" s="181"/>
    </row>
    <row r="142" spans="1:25" s="4" customFormat="1" ht="20.25" customHeight="1" thickBot="1">
      <c r="A142" s="5" t="str">
        <f t="shared" si="123"/>
        <v>n</v>
      </c>
      <c r="B142" s="177"/>
      <c r="C142" s="267"/>
      <c r="D142" s="274"/>
      <c r="E142" s="275"/>
      <c r="F142" s="276"/>
      <c r="G142" s="77" t="str">
        <f>IF(AND(A142="n",D138=""),"","Surrender Ar.→")</f>
        <v/>
      </c>
      <c r="H142" s="78" t="s">
        <v>45</v>
      </c>
      <c r="I142" s="79" t="s">
        <v>59</v>
      </c>
      <c r="J142" s="80">
        <f t="array" ref="J142">IF(OR($H142="",$H142="no"),0,IF($I142=$I138,ROUND(J138/2,0),IF($I142=$I139,ROUND(J139/2,0),IF($I142=$I140,ROUND(J140/2,0),ROUND(J141/2,0)))))</f>
        <v>0</v>
      </c>
      <c r="K142" s="81">
        <f t="array" ref="K142">IF(OR($H142="",$H142="no"),"",IF($I142=$I138,ROUND(K138/2,0),IF($I142=$I139,ROUND(K139/2,0),IF($I142=$I140,ROUND(K140/2,0),ROUND(K141/2,0)))))</f>
        <v>0</v>
      </c>
      <c r="L142" s="82">
        <f t="array" ref="L142">IF(OR($H142="",$H142="no"),"",ROUND(J142+K142,0))</f>
        <v>0</v>
      </c>
      <c r="M142" s="80">
        <f t="array" ref="M142">IF(OR($H142="",$H142="no"),"",IF($I142=$I138,ROUND(M138/2,0),IF($I142=$I139,ROUND(M139/2,0),IF($I142=$I140,ROUND(M140/2,0),ROUND(M141/2,0)))))</f>
        <v>0</v>
      </c>
      <c r="N142" s="81">
        <f t="array" ref="N142">IF(OR($H142="",$H142="no"),"",IF($I142=$I138,ROUND(N138/2,0),IF($I142=$I139,ROUND(N139/2,0),IF($I142=$I140,ROUND(N140/2,0),ROUND(N141/2,0)))))</f>
        <v>0</v>
      </c>
      <c r="O142" s="82">
        <f t="array" ref="O142">IF(OR($H142="",$H142="no"),"",ROUND(M142+N142,0))</f>
        <v>0</v>
      </c>
      <c r="P142" s="83">
        <f t="array" ref="P142">IF(OR($H142="",$H142="no"),"",ROUND(J142-M142,0))</f>
        <v>0</v>
      </c>
      <c r="Q142" s="84">
        <f t="array" ref="Q142">IF(OR($H142="",$H142="no"),"",ROUND(K142-N142,0))</f>
        <v>0</v>
      </c>
      <c r="R142" s="85">
        <f t="array" ref="R142">IF(OR($H142="",$H142="no"),"",ROUND(P142+Q142,0))</f>
        <v>0</v>
      </c>
      <c r="S142" s="86">
        <f t="array" ref="S142">IF(OR($H142="",$H142="no"),"",IF($H138="Before-2004",Q142,0))</f>
        <v>0</v>
      </c>
      <c r="T142" s="86">
        <f t="array" ref="T142">IF(OR($H142="",$H142="no"),"",SUM(R142-S142))</f>
        <v>0</v>
      </c>
      <c r="U142" s="86">
        <f t="array" ref="U142">IF(OR($H142="",$H142="no"),"",ROUND(S142+T142,0))</f>
        <v>0</v>
      </c>
      <c r="V142" s="86">
        <f t="array" ref="V142">IF(OR($H142="",$H142="no"),"",ROUND(R142-U142,0))</f>
        <v>0</v>
      </c>
      <c r="W142" s="87"/>
      <c r="X142" s="88"/>
      <c r="Y142" s="181"/>
    </row>
    <row r="143" spans="1:25" s="4" customFormat="1" ht="20.25" customHeight="1">
      <c r="A143" s="5" t="str">
        <f>IF(J143&gt;=1,"y","n")</f>
        <v>n</v>
      </c>
      <c r="B143" s="177"/>
      <c r="C143" s="265">
        <v>28</v>
      </c>
      <c r="D143" s="268"/>
      <c r="E143" s="269"/>
      <c r="F143" s="270"/>
      <c r="G143" s="277"/>
      <c r="H143" s="280"/>
      <c r="I143" s="55" t="str">
        <f t="shared" ref="I143:I174" si="127">IF(A143="n","","Jul-2024")</f>
        <v/>
      </c>
      <c r="J143" s="56">
        <v>0</v>
      </c>
      <c r="K143" s="57">
        <f t="array" ref="K143">ROUND(J143*$K$7,0)</f>
        <v>0</v>
      </c>
      <c r="L143" s="58">
        <f t="array" ref="L143">ROUND(J143+K143,0)</f>
        <v>0</v>
      </c>
      <c r="M143" s="59">
        <f t="array" ref="M143">J143</f>
        <v>0</v>
      </c>
      <c r="N143" s="57">
        <f t="array" ref="N143">ROUND(M143*$N$7,0)</f>
        <v>0</v>
      </c>
      <c r="O143" s="58">
        <f t="array" ref="O143">ROUND(M143+N143,0)</f>
        <v>0</v>
      </c>
      <c r="P143" s="59">
        <f t="array" ref="P143">ROUND(J143-M143,0)</f>
        <v>0</v>
      </c>
      <c r="Q143" s="57">
        <f t="array" ref="Q143">ROUND(K143-N143,0)</f>
        <v>0</v>
      </c>
      <c r="R143" s="58">
        <f t="array" ref="R143">ROUND(P143+Q143,0)</f>
        <v>0</v>
      </c>
      <c r="S143" s="60">
        <f>IF($H143="Before-2004",Q143,0)</f>
        <v>0</v>
      </c>
      <c r="T143" s="60">
        <f t="array" ref="T143">R143-S143</f>
        <v>0</v>
      </c>
      <c r="U143" s="60">
        <f t="array" ref="U143">ROUND(S143+T143,0)</f>
        <v>0</v>
      </c>
      <c r="V143" s="60">
        <f t="array" ref="V143">ROUND(R143-U143,0)</f>
        <v>0</v>
      </c>
      <c r="W143" s="61"/>
      <c r="X143" s="62"/>
      <c r="Y143" s="181"/>
    </row>
    <row r="144" spans="1:25" s="4" customFormat="1" ht="20.25" customHeight="1">
      <c r="A144" s="5" t="str">
        <f t="shared" ref="A144:A147" si="128">IF(J144&gt;=1,"y","n")</f>
        <v>n</v>
      </c>
      <c r="B144" s="177"/>
      <c r="C144" s="266"/>
      <c r="D144" s="271"/>
      <c r="E144" s="272"/>
      <c r="F144" s="273"/>
      <c r="G144" s="278"/>
      <c r="H144" s="281"/>
      <c r="I144" s="63" t="str">
        <f t="shared" ref="I144:I175" si="129">IF(A144="n","","Aug-2024")</f>
        <v/>
      </c>
      <c r="J144" s="64">
        <f>$J143</f>
        <v>0</v>
      </c>
      <c r="K144" s="65">
        <f t="array" ref="K144">ROUND(J144*$K$7,0)</f>
        <v>0</v>
      </c>
      <c r="L144" s="66">
        <f t="array" ref="L144">ROUND(J144+K144,0)</f>
        <v>0</v>
      </c>
      <c r="M144" s="64">
        <f t="array" ref="M144">J144</f>
        <v>0</v>
      </c>
      <c r="N144" s="65">
        <f t="array" ref="N144">ROUND(M144*$N$7,0)</f>
        <v>0</v>
      </c>
      <c r="O144" s="66">
        <f t="array" ref="O144">ROUND(M144+N144,0)</f>
        <v>0</v>
      </c>
      <c r="P144" s="64">
        <f t="array" ref="P144">ROUND(J144-M144,0)</f>
        <v>0</v>
      </c>
      <c r="Q144" s="65">
        <f t="array" ref="Q144">ROUND(K144-N144,0)</f>
        <v>0</v>
      </c>
      <c r="R144" s="66">
        <f t="array" ref="R144">ROUND(P144+Q144,0)</f>
        <v>0</v>
      </c>
      <c r="S144" s="67">
        <f>IF($H143="Before-2004",Q144,0)</f>
        <v>0</v>
      </c>
      <c r="T144" s="67">
        <f t="array" ref="T144">R144-S144</f>
        <v>0</v>
      </c>
      <c r="U144" s="67">
        <f t="array" ref="U144">ROUND(S144+T144,0)</f>
        <v>0</v>
      </c>
      <c r="V144" s="67">
        <f t="array" ref="V144">ROUND(R144-U144,0)</f>
        <v>0</v>
      </c>
      <c r="W144" s="68"/>
      <c r="X144" s="69"/>
      <c r="Y144" s="181"/>
    </row>
    <row r="145" spans="1:25" s="4" customFormat="1" ht="20.25" customHeight="1">
      <c r="A145" s="5" t="str">
        <f t="shared" si="128"/>
        <v>n</v>
      </c>
      <c r="B145" s="177"/>
      <c r="C145" s="266"/>
      <c r="D145" s="271"/>
      <c r="E145" s="272"/>
      <c r="F145" s="273"/>
      <c r="G145" s="278"/>
      <c r="H145" s="281"/>
      <c r="I145" s="70" t="str">
        <f t="shared" ref="I145:I176" si="130">IF(A145="n","","Sep-2024")</f>
        <v/>
      </c>
      <c r="J145" s="64">
        <f>$J143</f>
        <v>0</v>
      </c>
      <c r="K145" s="65">
        <f t="array" ref="K145">ROUND(J145*$K$7,0)</f>
        <v>0</v>
      </c>
      <c r="L145" s="66">
        <f t="array" ref="L145">ROUND(J145+K145,0)</f>
        <v>0</v>
      </c>
      <c r="M145" s="64">
        <f t="array" ref="M145">J145</f>
        <v>0</v>
      </c>
      <c r="N145" s="65">
        <f t="array" ref="N145">ROUND(M145*$N$7,0)</f>
        <v>0</v>
      </c>
      <c r="O145" s="66">
        <f t="array" ref="O145">ROUND(M145+N145,0)</f>
        <v>0</v>
      </c>
      <c r="P145" s="64">
        <f t="array" ref="P145">ROUND(J145-M145,0)</f>
        <v>0</v>
      </c>
      <c r="Q145" s="65">
        <f t="array" ref="Q145">ROUND(K145-N145,0)</f>
        <v>0</v>
      </c>
      <c r="R145" s="66">
        <f t="array" ref="R145">ROUND(P145+Q145,0)</f>
        <v>0</v>
      </c>
      <c r="S145" s="67">
        <f>IF($H143="Before-2004",Q145,0)</f>
        <v>0</v>
      </c>
      <c r="T145" s="67">
        <f t="array" ref="T145">R145-S145</f>
        <v>0</v>
      </c>
      <c r="U145" s="67">
        <f t="array" ref="U145">ROUND(S145+T145,0)</f>
        <v>0</v>
      </c>
      <c r="V145" s="67">
        <f t="array" ref="V145">ROUND(R145-U145,0)</f>
        <v>0</v>
      </c>
      <c r="W145" s="68"/>
      <c r="X145" s="69"/>
      <c r="Y145" s="181"/>
    </row>
    <row r="146" spans="1:25" s="4" customFormat="1" ht="20.25" customHeight="1">
      <c r="A146" s="5" t="str">
        <f t="shared" si="128"/>
        <v>n</v>
      </c>
      <c r="B146" s="177"/>
      <c r="C146" s="266"/>
      <c r="D146" s="271"/>
      <c r="E146" s="272"/>
      <c r="F146" s="273"/>
      <c r="G146" s="279"/>
      <c r="H146" s="282"/>
      <c r="I146" s="63" t="str">
        <f t="shared" ref="I146:I177" si="131">IF(A146="n","","Oct-2024")</f>
        <v/>
      </c>
      <c r="J146" s="71">
        <f>$J143</f>
        <v>0</v>
      </c>
      <c r="K146" s="72">
        <f t="array" ref="K146">ROUND(J146*$K$7,0)</f>
        <v>0</v>
      </c>
      <c r="L146" s="73">
        <f t="array" ref="L146">ROUND(J146+K146,0)</f>
        <v>0</v>
      </c>
      <c r="M146" s="71">
        <f t="array" ref="M146">J146</f>
        <v>0</v>
      </c>
      <c r="N146" s="72">
        <f t="array" ref="N146">ROUND(M146*$N$7,0)</f>
        <v>0</v>
      </c>
      <c r="O146" s="73">
        <f t="array" ref="O146">ROUND(M146+N146,0)</f>
        <v>0</v>
      </c>
      <c r="P146" s="71">
        <f t="array" ref="P146">ROUND(J146-M146,0)</f>
        <v>0</v>
      </c>
      <c r="Q146" s="72">
        <f t="array" ref="Q146">ROUND(K146-N146,0)</f>
        <v>0</v>
      </c>
      <c r="R146" s="73">
        <f t="array" ref="R146">ROUND(P146+Q146,0)</f>
        <v>0</v>
      </c>
      <c r="S146" s="74">
        <f>IF($H143="Before-2004",Q146,0)</f>
        <v>0</v>
      </c>
      <c r="T146" s="74">
        <f t="array" ref="T146">R146-S146</f>
        <v>0</v>
      </c>
      <c r="U146" s="74">
        <f t="array" ref="U146">ROUND(S146+T146,0)</f>
        <v>0</v>
      </c>
      <c r="V146" s="74">
        <f t="array" ref="V146">ROUND(R146-U146,0)</f>
        <v>0</v>
      </c>
      <c r="W146" s="75"/>
      <c r="X146" s="76"/>
      <c r="Y146" s="181"/>
    </row>
    <row r="147" spans="1:25" s="4" customFormat="1" ht="20.25" customHeight="1" thickBot="1">
      <c r="A147" s="5" t="str">
        <f t="shared" si="128"/>
        <v>n</v>
      </c>
      <c r="B147" s="177"/>
      <c r="C147" s="267"/>
      <c r="D147" s="274"/>
      <c r="E147" s="275"/>
      <c r="F147" s="276"/>
      <c r="G147" s="77" t="str">
        <f>IF(AND(A147="n",D143=""),"","Surrender Ar.→")</f>
        <v/>
      </c>
      <c r="H147" s="78" t="s">
        <v>46</v>
      </c>
      <c r="I147" s="79" t="s">
        <v>59</v>
      </c>
      <c r="J147" s="80">
        <f t="array" ref="J147">IF(OR($H147="",$H147="no"),0,IF($I147=$I143,ROUND(J143/2,0),IF($I147=$I144,ROUND(J144/2,0),IF($I147=$I145,ROUND(J145/2,0),ROUND(J146/2,0)))))</f>
        <v>0</v>
      </c>
      <c r="K147" s="81" t="str">
        <f t="array" ref="K147">IF(OR($H147="",$H147="no"),"",IF($I147=$I143,ROUND(K143/2,0),IF($I147=$I144,ROUND(K144/2,0),IF($I147=$I145,ROUND(K145/2,0),ROUND(K146/2,0)))))</f>
        <v/>
      </c>
      <c r="L147" s="82" t="str">
        <f t="array" ref="L147">IF(OR($H147="",$H147="no"),"",ROUND(J147+K147,0))</f>
        <v/>
      </c>
      <c r="M147" s="80" t="str">
        <f t="array" ref="M147">IF(OR($H147="",$H147="no"),"",IF($I147=$I143,ROUND(M143/2,0),IF($I147=$I144,ROUND(M144/2,0),IF($I147=$I145,ROUND(M145/2,0),ROUND(M146/2,0)))))</f>
        <v/>
      </c>
      <c r="N147" s="81" t="str">
        <f t="array" ref="N147">IF(OR($H147="",$H147="no"),"",IF($I147=$I143,ROUND(N143/2,0),IF($I147=$I144,ROUND(N144/2,0),IF($I147=$I145,ROUND(N145/2,0),ROUND(N146/2,0)))))</f>
        <v/>
      </c>
      <c r="O147" s="82" t="str">
        <f t="array" ref="O147">IF(OR($H147="",$H147="no"),"",ROUND(M147+N147,0))</f>
        <v/>
      </c>
      <c r="P147" s="83" t="str">
        <f t="array" ref="P147">IF(OR($H147="",$H147="no"),"",ROUND(J147-M147,0))</f>
        <v/>
      </c>
      <c r="Q147" s="84" t="str">
        <f t="array" ref="Q147">IF(OR($H147="",$H147="no"),"",ROUND(K147-N147,0))</f>
        <v/>
      </c>
      <c r="R147" s="85" t="str">
        <f t="array" ref="R147">IF(OR($H147="",$H147="no"),"",ROUND(P147+Q147,0))</f>
        <v/>
      </c>
      <c r="S147" s="86" t="str">
        <f t="array" ref="S147">IF(OR($H147="",$H147="no"),"",IF($H143="Before-2004",Q147,0))</f>
        <v/>
      </c>
      <c r="T147" s="86" t="str">
        <f t="array" ref="T147">IF(OR($H147="",$H147="no"),"",SUM(R147-S147))</f>
        <v/>
      </c>
      <c r="U147" s="86" t="str">
        <f t="array" ref="U147">IF(OR($H147="",$H147="no"),"",ROUND(S147+T147,0))</f>
        <v/>
      </c>
      <c r="V147" s="86" t="str">
        <f t="array" ref="V147">IF(OR($H147="",$H147="no"),"",ROUND(R147-U147,0))</f>
        <v/>
      </c>
      <c r="W147" s="87"/>
      <c r="X147" s="88"/>
      <c r="Y147" s="181"/>
    </row>
    <row r="148" spans="1:25" s="4" customFormat="1" ht="20.25" customHeight="1">
      <c r="A148" s="5" t="str">
        <f>IF(J148&gt;=1,"y","n")</f>
        <v>n</v>
      </c>
      <c r="B148" s="177"/>
      <c r="C148" s="265">
        <v>29</v>
      </c>
      <c r="D148" s="268"/>
      <c r="E148" s="269"/>
      <c r="F148" s="270"/>
      <c r="G148" s="277"/>
      <c r="H148" s="280"/>
      <c r="I148" s="55" t="str">
        <f t="shared" ref="I148:I179" si="132">IF(A148="n","","Jul-2024")</f>
        <v/>
      </c>
      <c r="J148" s="56">
        <v>0</v>
      </c>
      <c r="K148" s="57">
        <f t="array" ref="K148">ROUND(J148*$K$7,0)</f>
        <v>0</v>
      </c>
      <c r="L148" s="58">
        <f t="array" ref="L148">ROUND(J148+K148,0)</f>
        <v>0</v>
      </c>
      <c r="M148" s="59">
        <f t="array" ref="M148">J148</f>
        <v>0</v>
      </c>
      <c r="N148" s="57">
        <f t="array" ref="N148">ROUND(M148*$N$7,0)</f>
        <v>0</v>
      </c>
      <c r="O148" s="58">
        <f t="array" ref="O148">ROUND(M148+N148,0)</f>
        <v>0</v>
      </c>
      <c r="P148" s="59">
        <f t="array" ref="P148">ROUND(J148-M148,0)</f>
        <v>0</v>
      </c>
      <c r="Q148" s="57">
        <f t="array" ref="Q148">ROUND(K148-N148,0)</f>
        <v>0</v>
      </c>
      <c r="R148" s="58">
        <f t="array" ref="R148">ROUND(P148+Q148,0)</f>
        <v>0</v>
      </c>
      <c r="S148" s="60">
        <f>IF($H148="Before-2004",Q148,0)</f>
        <v>0</v>
      </c>
      <c r="T148" s="60">
        <f t="array" ref="T148">R148-S148</f>
        <v>0</v>
      </c>
      <c r="U148" s="60">
        <f t="array" ref="U148">ROUND(S148+T148,0)</f>
        <v>0</v>
      </c>
      <c r="V148" s="60">
        <f t="array" ref="V148">ROUND(R148-U148,0)</f>
        <v>0</v>
      </c>
      <c r="W148" s="61"/>
      <c r="X148" s="62"/>
      <c r="Y148" s="181"/>
    </row>
    <row r="149" spans="1:25" s="4" customFormat="1" ht="20.25" customHeight="1">
      <c r="A149" s="5" t="str">
        <f t="shared" ref="A149:A152" si="133">IF(J149&gt;=1,"y","n")</f>
        <v>n</v>
      </c>
      <c r="B149" s="177"/>
      <c r="C149" s="266"/>
      <c r="D149" s="271"/>
      <c r="E149" s="272"/>
      <c r="F149" s="273"/>
      <c r="G149" s="278"/>
      <c r="H149" s="281"/>
      <c r="I149" s="63" t="str">
        <f t="shared" ref="I149:I180" si="134">IF(A149="n","","Aug-2024")</f>
        <v/>
      </c>
      <c r="J149" s="64">
        <f>$J148</f>
        <v>0</v>
      </c>
      <c r="K149" s="65">
        <f t="array" ref="K149">ROUND(J149*$K$7,0)</f>
        <v>0</v>
      </c>
      <c r="L149" s="66">
        <f t="array" ref="L149">ROUND(J149+K149,0)</f>
        <v>0</v>
      </c>
      <c r="M149" s="64">
        <f t="array" ref="M149">J149</f>
        <v>0</v>
      </c>
      <c r="N149" s="65">
        <f t="array" ref="N149">ROUND(M149*$N$7,0)</f>
        <v>0</v>
      </c>
      <c r="O149" s="66">
        <f t="array" ref="O149">ROUND(M149+N149,0)</f>
        <v>0</v>
      </c>
      <c r="P149" s="64">
        <f t="array" ref="P149">ROUND(J149-M149,0)</f>
        <v>0</v>
      </c>
      <c r="Q149" s="65">
        <f t="array" ref="Q149">ROUND(K149-N149,0)</f>
        <v>0</v>
      </c>
      <c r="R149" s="66">
        <f t="array" ref="R149">ROUND(P149+Q149,0)</f>
        <v>0</v>
      </c>
      <c r="S149" s="67">
        <f>IF($H148="Before-2004",Q149,0)</f>
        <v>0</v>
      </c>
      <c r="T149" s="67">
        <f t="array" ref="T149">R149-S149</f>
        <v>0</v>
      </c>
      <c r="U149" s="67">
        <f t="array" ref="U149">ROUND(S149+T149,0)</f>
        <v>0</v>
      </c>
      <c r="V149" s="67">
        <f t="array" ref="V149">ROUND(R149-U149,0)</f>
        <v>0</v>
      </c>
      <c r="W149" s="68"/>
      <c r="X149" s="69"/>
      <c r="Y149" s="181"/>
    </row>
    <row r="150" spans="1:25" s="4" customFormat="1" ht="20.25" customHeight="1">
      <c r="A150" s="5" t="str">
        <f t="shared" si="133"/>
        <v>n</v>
      </c>
      <c r="B150" s="177"/>
      <c r="C150" s="266"/>
      <c r="D150" s="271"/>
      <c r="E150" s="272"/>
      <c r="F150" s="273"/>
      <c r="G150" s="278"/>
      <c r="H150" s="281"/>
      <c r="I150" s="70" t="str">
        <f t="shared" ref="I150:I181" si="135">IF(A150="n","","Sep-2024")</f>
        <v/>
      </c>
      <c r="J150" s="64">
        <f>$J148</f>
        <v>0</v>
      </c>
      <c r="K150" s="65">
        <f t="array" ref="K150">ROUND(J150*$K$7,0)</f>
        <v>0</v>
      </c>
      <c r="L150" s="66">
        <f t="array" ref="L150">ROUND(J150+K150,0)</f>
        <v>0</v>
      </c>
      <c r="M150" s="64">
        <f t="array" ref="M150">J150</f>
        <v>0</v>
      </c>
      <c r="N150" s="65">
        <f t="array" ref="N150">ROUND(M150*$N$7,0)</f>
        <v>0</v>
      </c>
      <c r="O150" s="66">
        <f t="array" ref="O150">ROUND(M150+N150,0)</f>
        <v>0</v>
      </c>
      <c r="P150" s="64">
        <f t="array" ref="P150">ROUND(J150-M150,0)</f>
        <v>0</v>
      </c>
      <c r="Q150" s="65">
        <f t="array" ref="Q150">ROUND(K150-N150,0)</f>
        <v>0</v>
      </c>
      <c r="R150" s="66">
        <f t="array" ref="R150">ROUND(P150+Q150,0)</f>
        <v>0</v>
      </c>
      <c r="S150" s="67">
        <f>IF($H148="Before-2004",Q150,0)</f>
        <v>0</v>
      </c>
      <c r="T150" s="67">
        <f t="array" ref="T150">R150-S150</f>
        <v>0</v>
      </c>
      <c r="U150" s="67">
        <f t="array" ref="U150">ROUND(S150+T150,0)</f>
        <v>0</v>
      </c>
      <c r="V150" s="67">
        <f t="array" ref="V150">ROUND(R150-U150,0)</f>
        <v>0</v>
      </c>
      <c r="W150" s="68"/>
      <c r="X150" s="69"/>
      <c r="Y150" s="181"/>
    </row>
    <row r="151" spans="1:25" s="4" customFormat="1" ht="20.25" customHeight="1">
      <c r="A151" s="5" t="str">
        <f t="shared" si="133"/>
        <v>n</v>
      </c>
      <c r="B151" s="177"/>
      <c r="C151" s="266"/>
      <c r="D151" s="271"/>
      <c r="E151" s="272"/>
      <c r="F151" s="273"/>
      <c r="G151" s="279"/>
      <c r="H151" s="282"/>
      <c r="I151" s="63" t="str">
        <f t="shared" ref="I151:I182" si="136">IF(A151="n","","Oct-2024")</f>
        <v/>
      </c>
      <c r="J151" s="71">
        <f>$J148</f>
        <v>0</v>
      </c>
      <c r="K151" s="72">
        <f t="array" ref="K151">ROUND(J151*$K$7,0)</f>
        <v>0</v>
      </c>
      <c r="L151" s="73">
        <f t="array" ref="L151">ROUND(J151+K151,0)</f>
        <v>0</v>
      </c>
      <c r="M151" s="71">
        <f t="array" ref="M151">J151</f>
        <v>0</v>
      </c>
      <c r="N151" s="72">
        <f t="array" ref="N151">ROUND(M151*$N$7,0)</f>
        <v>0</v>
      </c>
      <c r="O151" s="73">
        <f t="array" ref="O151">ROUND(M151+N151,0)</f>
        <v>0</v>
      </c>
      <c r="P151" s="71">
        <f t="array" ref="P151">ROUND(J151-M151,0)</f>
        <v>0</v>
      </c>
      <c r="Q151" s="72">
        <f t="array" ref="Q151">ROUND(K151-N151,0)</f>
        <v>0</v>
      </c>
      <c r="R151" s="73">
        <f t="array" ref="R151">ROUND(P151+Q151,0)</f>
        <v>0</v>
      </c>
      <c r="S151" s="74">
        <f>IF($H148="Before-2004",Q151,0)</f>
        <v>0</v>
      </c>
      <c r="T151" s="74">
        <f t="array" ref="T151">R151-S151</f>
        <v>0</v>
      </c>
      <c r="U151" s="74">
        <f t="array" ref="U151">ROUND(S151+T151,0)</f>
        <v>0</v>
      </c>
      <c r="V151" s="74">
        <f t="array" ref="V151">ROUND(R151-U151,0)</f>
        <v>0</v>
      </c>
      <c r="W151" s="75"/>
      <c r="X151" s="76"/>
      <c r="Y151" s="181"/>
    </row>
    <row r="152" spans="1:25" s="4" customFormat="1" ht="20.25" customHeight="1" thickBot="1">
      <c r="A152" s="5" t="str">
        <f t="shared" si="133"/>
        <v>n</v>
      </c>
      <c r="B152" s="177"/>
      <c r="C152" s="267"/>
      <c r="D152" s="274"/>
      <c r="E152" s="275"/>
      <c r="F152" s="276"/>
      <c r="G152" s="77" t="str">
        <f>IF(AND(A152="n",D148=""),"","Surrender Ar.→")</f>
        <v/>
      </c>
      <c r="H152" s="78" t="s">
        <v>45</v>
      </c>
      <c r="I152" s="79" t="s">
        <v>59</v>
      </c>
      <c r="J152" s="80">
        <f t="array" ref="J152">IF(OR($H152="",$H152="no"),0,IF($I152=$I148,ROUND(J148/2,0),IF($I152=$I149,ROUND(J149/2,0),IF($I152=$I150,ROUND(J150/2,0),ROUND(J151/2,0)))))</f>
        <v>0</v>
      </c>
      <c r="K152" s="81">
        <f t="array" ref="K152">IF(OR($H152="",$H152="no"),"",IF($I152=$I148,ROUND(K148/2,0),IF($I152=$I149,ROUND(K149/2,0),IF($I152=$I150,ROUND(K150/2,0),ROUND(K151/2,0)))))</f>
        <v>0</v>
      </c>
      <c r="L152" s="82">
        <f t="array" ref="L152">IF(OR($H152="",$H152="no"),"",ROUND(J152+K152,0))</f>
        <v>0</v>
      </c>
      <c r="M152" s="80">
        <f t="array" ref="M152">IF(OR($H152="",$H152="no"),"",IF($I152=$I148,ROUND(M148/2,0),IF($I152=$I149,ROUND(M149/2,0),IF($I152=$I150,ROUND(M150/2,0),ROUND(M151/2,0)))))</f>
        <v>0</v>
      </c>
      <c r="N152" s="81">
        <f t="array" ref="N152">IF(OR($H152="",$H152="no"),"",IF($I152=$I148,ROUND(N148/2,0),IF($I152=$I149,ROUND(N149/2,0),IF($I152=$I150,ROUND(N150/2,0),ROUND(N151/2,0)))))</f>
        <v>0</v>
      </c>
      <c r="O152" s="82">
        <f t="array" ref="O152">IF(OR($H152="",$H152="no"),"",ROUND(M152+N152,0))</f>
        <v>0</v>
      </c>
      <c r="P152" s="83">
        <f t="array" ref="P152">IF(OR($H152="",$H152="no"),"",ROUND(J152-M152,0))</f>
        <v>0</v>
      </c>
      <c r="Q152" s="84">
        <f t="array" ref="Q152">IF(OR($H152="",$H152="no"),"",ROUND(K152-N152,0))</f>
        <v>0</v>
      </c>
      <c r="R152" s="85">
        <f t="array" ref="R152">IF(OR($H152="",$H152="no"),"",ROUND(P152+Q152,0))</f>
        <v>0</v>
      </c>
      <c r="S152" s="86">
        <f t="array" ref="S152">IF(OR($H152="",$H152="no"),"",IF($H148="Before-2004",Q152,0))</f>
        <v>0</v>
      </c>
      <c r="T152" s="86">
        <f t="array" ref="T152">IF(OR($H152="",$H152="no"),"",SUM(R152-S152))</f>
        <v>0</v>
      </c>
      <c r="U152" s="86">
        <f t="array" ref="U152">IF(OR($H152="",$H152="no"),"",ROUND(S152+T152,0))</f>
        <v>0</v>
      </c>
      <c r="V152" s="86">
        <f t="array" ref="V152">IF(OR($H152="",$H152="no"),"",ROUND(R152-U152,0))</f>
        <v>0</v>
      </c>
      <c r="W152" s="87"/>
      <c r="X152" s="88"/>
      <c r="Y152" s="181"/>
    </row>
    <row r="153" spans="1:25" s="4" customFormat="1" ht="20.25" customHeight="1">
      <c r="A153" s="5" t="str">
        <f>IF(J153&gt;=1,"y","n")</f>
        <v>n</v>
      </c>
      <c r="B153" s="177"/>
      <c r="C153" s="265">
        <v>30</v>
      </c>
      <c r="D153" s="268"/>
      <c r="E153" s="269"/>
      <c r="F153" s="270"/>
      <c r="G153" s="277"/>
      <c r="H153" s="280"/>
      <c r="I153" s="55" t="str">
        <f t="shared" ref="I153:I184" si="137">IF(A153="n","","Jul-2024")</f>
        <v/>
      </c>
      <c r="J153" s="56">
        <v>0</v>
      </c>
      <c r="K153" s="57">
        <f t="array" ref="K153">ROUND(J153*$K$7,0)</f>
        <v>0</v>
      </c>
      <c r="L153" s="58">
        <f t="array" ref="L153">ROUND(J153+K153,0)</f>
        <v>0</v>
      </c>
      <c r="M153" s="59">
        <f t="array" ref="M153">J153</f>
        <v>0</v>
      </c>
      <c r="N153" s="57">
        <f t="array" ref="N153">ROUND(M153*$N$7,0)</f>
        <v>0</v>
      </c>
      <c r="O153" s="58">
        <f t="array" ref="O153">ROUND(M153+N153,0)</f>
        <v>0</v>
      </c>
      <c r="P153" s="59">
        <f t="array" ref="P153">ROUND(J153-M153,0)</f>
        <v>0</v>
      </c>
      <c r="Q153" s="57">
        <f t="array" ref="Q153">ROUND(K153-N153,0)</f>
        <v>0</v>
      </c>
      <c r="R153" s="58">
        <f t="array" ref="R153">ROUND(P153+Q153,0)</f>
        <v>0</v>
      </c>
      <c r="S153" s="60">
        <f>IF($H153="Before-2004",Q153,0)</f>
        <v>0</v>
      </c>
      <c r="T153" s="60">
        <f t="array" ref="T153">R153-S153</f>
        <v>0</v>
      </c>
      <c r="U153" s="60">
        <f t="array" ref="U153">ROUND(S153+T153,0)</f>
        <v>0</v>
      </c>
      <c r="V153" s="60">
        <f t="array" ref="V153">ROUND(R153-U153,0)</f>
        <v>0</v>
      </c>
      <c r="W153" s="61"/>
      <c r="X153" s="62"/>
      <c r="Y153" s="181"/>
    </row>
    <row r="154" spans="1:25" s="4" customFormat="1" ht="20.25" customHeight="1">
      <c r="A154" s="5" t="str">
        <f t="shared" ref="A154:A157" si="138">IF(J154&gt;=1,"y","n")</f>
        <v>n</v>
      </c>
      <c r="B154" s="177"/>
      <c r="C154" s="266"/>
      <c r="D154" s="271"/>
      <c r="E154" s="272"/>
      <c r="F154" s="273"/>
      <c r="G154" s="278"/>
      <c r="H154" s="281"/>
      <c r="I154" s="63" t="str">
        <f t="shared" ref="I154:I185" si="139">IF(A154="n","","Aug-2024")</f>
        <v/>
      </c>
      <c r="J154" s="64">
        <f>$J153</f>
        <v>0</v>
      </c>
      <c r="K154" s="65">
        <f t="array" ref="K154">ROUND(J154*$K$7,0)</f>
        <v>0</v>
      </c>
      <c r="L154" s="66">
        <f t="array" ref="L154">ROUND(J154+K154,0)</f>
        <v>0</v>
      </c>
      <c r="M154" s="64">
        <f t="array" ref="M154">J154</f>
        <v>0</v>
      </c>
      <c r="N154" s="65">
        <f t="array" ref="N154">ROUND(M154*$N$7,0)</f>
        <v>0</v>
      </c>
      <c r="O154" s="66">
        <f t="array" ref="O154">ROUND(M154+N154,0)</f>
        <v>0</v>
      </c>
      <c r="P154" s="64">
        <f t="array" ref="P154">ROUND(J154-M154,0)</f>
        <v>0</v>
      </c>
      <c r="Q154" s="65">
        <f t="array" ref="Q154">ROUND(K154-N154,0)</f>
        <v>0</v>
      </c>
      <c r="R154" s="66">
        <f t="array" ref="R154">ROUND(P154+Q154,0)</f>
        <v>0</v>
      </c>
      <c r="S154" s="67">
        <f>IF($H153="Before-2004",Q154,0)</f>
        <v>0</v>
      </c>
      <c r="T154" s="67">
        <f t="array" ref="T154">R154-S154</f>
        <v>0</v>
      </c>
      <c r="U154" s="67">
        <f t="array" ref="U154">ROUND(S154+T154,0)</f>
        <v>0</v>
      </c>
      <c r="V154" s="67">
        <f t="array" ref="V154">ROUND(R154-U154,0)</f>
        <v>0</v>
      </c>
      <c r="W154" s="68"/>
      <c r="X154" s="69"/>
      <c r="Y154" s="181"/>
    </row>
    <row r="155" spans="1:25" s="4" customFormat="1" ht="20.25" customHeight="1">
      <c r="A155" s="5" t="str">
        <f t="shared" si="138"/>
        <v>n</v>
      </c>
      <c r="B155" s="177"/>
      <c r="C155" s="266"/>
      <c r="D155" s="271"/>
      <c r="E155" s="272"/>
      <c r="F155" s="273"/>
      <c r="G155" s="278"/>
      <c r="H155" s="281"/>
      <c r="I155" s="70" t="str">
        <f t="shared" ref="I155:I186" si="140">IF(A155="n","","Sep-2024")</f>
        <v/>
      </c>
      <c r="J155" s="64">
        <f>$J153</f>
        <v>0</v>
      </c>
      <c r="K155" s="65">
        <f t="array" ref="K155">ROUND(J155*$K$7,0)</f>
        <v>0</v>
      </c>
      <c r="L155" s="66">
        <f t="array" ref="L155">ROUND(J155+K155,0)</f>
        <v>0</v>
      </c>
      <c r="M155" s="64">
        <f t="array" ref="M155">J155</f>
        <v>0</v>
      </c>
      <c r="N155" s="65">
        <f t="array" ref="N155">ROUND(M155*$N$7,0)</f>
        <v>0</v>
      </c>
      <c r="O155" s="66">
        <f t="array" ref="O155">ROUND(M155+N155,0)</f>
        <v>0</v>
      </c>
      <c r="P155" s="64">
        <f t="array" ref="P155">ROUND(J155-M155,0)</f>
        <v>0</v>
      </c>
      <c r="Q155" s="65">
        <f t="array" ref="Q155">ROUND(K155-N155,0)</f>
        <v>0</v>
      </c>
      <c r="R155" s="66">
        <f t="array" ref="R155">ROUND(P155+Q155,0)</f>
        <v>0</v>
      </c>
      <c r="S155" s="67">
        <f>IF($H153="Before-2004",Q155,0)</f>
        <v>0</v>
      </c>
      <c r="T155" s="67">
        <f t="array" ref="T155">R155-S155</f>
        <v>0</v>
      </c>
      <c r="U155" s="67">
        <f t="array" ref="U155">ROUND(S155+T155,0)</f>
        <v>0</v>
      </c>
      <c r="V155" s="67">
        <f t="array" ref="V155">ROUND(R155-U155,0)</f>
        <v>0</v>
      </c>
      <c r="W155" s="68"/>
      <c r="X155" s="69"/>
      <c r="Y155" s="181"/>
    </row>
    <row r="156" spans="1:25" s="4" customFormat="1" ht="20.25" customHeight="1">
      <c r="A156" s="5" t="str">
        <f t="shared" si="138"/>
        <v>n</v>
      </c>
      <c r="B156" s="177"/>
      <c r="C156" s="266"/>
      <c r="D156" s="271"/>
      <c r="E156" s="272"/>
      <c r="F156" s="273"/>
      <c r="G156" s="279"/>
      <c r="H156" s="282"/>
      <c r="I156" s="63" t="str">
        <f t="shared" ref="I156:I187" si="141">IF(A156="n","","Oct-2024")</f>
        <v/>
      </c>
      <c r="J156" s="71">
        <f>$J153</f>
        <v>0</v>
      </c>
      <c r="K156" s="72">
        <f t="array" ref="K156">ROUND(J156*$K$7,0)</f>
        <v>0</v>
      </c>
      <c r="L156" s="73">
        <f t="array" ref="L156">ROUND(J156+K156,0)</f>
        <v>0</v>
      </c>
      <c r="M156" s="71">
        <f t="array" ref="M156">J156</f>
        <v>0</v>
      </c>
      <c r="N156" s="72">
        <f t="array" ref="N156">ROUND(M156*$N$7,0)</f>
        <v>0</v>
      </c>
      <c r="O156" s="73">
        <f t="array" ref="O156">ROUND(M156+N156,0)</f>
        <v>0</v>
      </c>
      <c r="P156" s="71">
        <f t="array" ref="P156">ROUND(J156-M156,0)</f>
        <v>0</v>
      </c>
      <c r="Q156" s="72">
        <f t="array" ref="Q156">ROUND(K156-N156,0)</f>
        <v>0</v>
      </c>
      <c r="R156" s="73">
        <f t="array" ref="R156">ROUND(P156+Q156,0)</f>
        <v>0</v>
      </c>
      <c r="S156" s="74">
        <f>IF($H153="Before-2004",Q156,0)</f>
        <v>0</v>
      </c>
      <c r="T156" s="74">
        <f t="array" ref="T156">R156-S156</f>
        <v>0</v>
      </c>
      <c r="U156" s="74">
        <f t="array" ref="U156">ROUND(S156+T156,0)</f>
        <v>0</v>
      </c>
      <c r="V156" s="74">
        <f t="array" ref="V156">ROUND(R156-U156,0)</f>
        <v>0</v>
      </c>
      <c r="W156" s="75"/>
      <c r="X156" s="76"/>
      <c r="Y156" s="181"/>
    </row>
    <row r="157" spans="1:25" s="4" customFormat="1" ht="20.25" customHeight="1" thickBot="1">
      <c r="A157" s="5" t="str">
        <f t="shared" si="138"/>
        <v>n</v>
      </c>
      <c r="B157" s="177"/>
      <c r="C157" s="267"/>
      <c r="D157" s="274"/>
      <c r="E157" s="275"/>
      <c r="F157" s="276"/>
      <c r="G157" s="77" t="str">
        <f>IF(AND(A157="n",D153=""),"","Surrender Ar.→")</f>
        <v/>
      </c>
      <c r="H157" s="78" t="s">
        <v>46</v>
      </c>
      <c r="I157" s="79" t="s">
        <v>59</v>
      </c>
      <c r="J157" s="80">
        <f t="array" ref="J157">IF(OR($H157="",$H157="no"),0,IF($I157=$I153,ROUND(J153/2,0),IF($I157=$I154,ROUND(J154/2,0),IF($I157=$I155,ROUND(J155/2,0),ROUND(J156/2,0)))))</f>
        <v>0</v>
      </c>
      <c r="K157" s="81" t="str">
        <f t="array" ref="K157">IF(OR($H157="",$H157="no"),"",IF($I157=$I153,ROUND(K153/2,0),IF($I157=$I154,ROUND(K154/2,0),IF($I157=$I155,ROUND(K155/2,0),ROUND(K156/2,0)))))</f>
        <v/>
      </c>
      <c r="L157" s="82" t="str">
        <f t="array" ref="L157">IF(OR($H157="",$H157="no"),"",ROUND(J157+K157,0))</f>
        <v/>
      </c>
      <c r="M157" s="80" t="str">
        <f t="array" ref="M157">IF(OR($H157="",$H157="no"),"",IF($I157=$I153,ROUND(M153/2,0),IF($I157=$I154,ROUND(M154/2,0),IF($I157=$I155,ROUND(M155/2,0),ROUND(M156/2,0)))))</f>
        <v/>
      </c>
      <c r="N157" s="81" t="str">
        <f t="array" ref="N157">IF(OR($H157="",$H157="no"),"",IF($I157=$I153,ROUND(N153/2,0),IF($I157=$I154,ROUND(N154/2,0),IF($I157=$I155,ROUND(N155/2,0),ROUND(N156/2,0)))))</f>
        <v/>
      </c>
      <c r="O157" s="82" t="str">
        <f t="array" ref="O157">IF(OR($H157="",$H157="no"),"",ROUND(M157+N157,0))</f>
        <v/>
      </c>
      <c r="P157" s="83" t="str">
        <f t="array" ref="P157">IF(OR($H157="",$H157="no"),"",ROUND(J157-M157,0))</f>
        <v/>
      </c>
      <c r="Q157" s="84" t="str">
        <f t="array" ref="Q157">IF(OR($H157="",$H157="no"),"",ROUND(K157-N157,0))</f>
        <v/>
      </c>
      <c r="R157" s="85" t="str">
        <f t="array" ref="R157">IF(OR($H157="",$H157="no"),"",ROUND(P157+Q157,0))</f>
        <v/>
      </c>
      <c r="S157" s="86" t="str">
        <f t="array" ref="S157">IF(OR($H157="",$H157="no"),"",IF($H153="Before-2004",Q157,0))</f>
        <v/>
      </c>
      <c r="T157" s="86" t="str">
        <f t="array" ref="T157">IF(OR($H157="",$H157="no"),"",SUM(R157-S157))</f>
        <v/>
      </c>
      <c r="U157" s="86" t="str">
        <f t="array" ref="U157">IF(OR($H157="",$H157="no"),"",ROUND(S157+T157,0))</f>
        <v/>
      </c>
      <c r="V157" s="86" t="str">
        <f t="array" ref="V157">IF(OR($H157="",$H157="no"),"",ROUND(R157-U157,0))</f>
        <v/>
      </c>
      <c r="W157" s="87"/>
      <c r="X157" s="88"/>
      <c r="Y157" s="181"/>
    </row>
    <row r="158" spans="1:25" s="4" customFormat="1" ht="20.25" customHeight="1">
      <c r="A158" s="5" t="str">
        <f>IF(J158&gt;=1,"y","n")</f>
        <v>n</v>
      </c>
      <c r="B158" s="177"/>
      <c r="C158" s="265">
        <v>31</v>
      </c>
      <c r="D158" s="268"/>
      <c r="E158" s="269"/>
      <c r="F158" s="270"/>
      <c r="G158" s="277"/>
      <c r="H158" s="280"/>
      <c r="I158" s="55" t="str">
        <f t="shared" ref="I158:I189" si="142">IF(A158="n","","Jul-2024")</f>
        <v/>
      </c>
      <c r="J158" s="56">
        <v>0</v>
      </c>
      <c r="K158" s="57">
        <f t="array" ref="K158">ROUND(J158*$K$7,0)</f>
        <v>0</v>
      </c>
      <c r="L158" s="58">
        <f t="array" ref="L158">ROUND(J158+K158,0)</f>
        <v>0</v>
      </c>
      <c r="M158" s="59">
        <f t="array" ref="M158">J158</f>
        <v>0</v>
      </c>
      <c r="N158" s="57">
        <f t="array" ref="N158">ROUND(M158*$N$7,0)</f>
        <v>0</v>
      </c>
      <c r="O158" s="58">
        <f t="array" ref="O158">ROUND(M158+N158,0)</f>
        <v>0</v>
      </c>
      <c r="P158" s="59">
        <f t="array" ref="P158">ROUND(J158-M158,0)</f>
        <v>0</v>
      </c>
      <c r="Q158" s="57">
        <f t="array" ref="Q158">ROUND(K158-N158,0)</f>
        <v>0</v>
      </c>
      <c r="R158" s="58">
        <f t="array" ref="R158">ROUND(P158+Q158,0)</f>
        <v>0</v>
      </c>
      <c r="S158" s="60">
        <f>IF($H158="Before-2004",Q158,0)</f>
        <v>0</v>
      </c>
      <c r="T158" s="60">
        <f t="array" ref="T158">R158-S158</f>
        <v>0</v>
      </c>
      <c r="U158" s="60">
        <f t="array" ref="U158">ROUND(S158+T158,0)</f>
        <v>0</v>
      </c>
      <c r="V158" s="60">
        <f t="array" ref="V158">ROUND(R158-U158,0)</f>
        <v>0</v>
      </c>
      <c r="W158" s="61"/>
      <c r="X158" s="62"/>
      <c r="Y158" s="181"/>
    </row>
    <row r="159" spans="1:25" s="4" customFormat="1" ht="20.25" customHeight="1">
      <c r="A159" s="5" t="str">
        <f t="shared" ref="A159:A162" si="143">IF(J159&gt;=1,"y","n")</f>
        <v>n</v>
      </c>
      <c r="B159" s="177"/>
      <c r="C159" s="266"/>
      <c r="D159" s="271"/>
      <c r="E159" s="272"/>
      <c r="F159" s="273"/>
      <c r="G159" s="278"/>
      <c r="H159" s="281"/>
      <c r="I159" s="63" t="str">
        <f t="shared" ref="I159:I190" si="144">IF(A159="n","","Aug-2024")</f>
        <v/>
      </c>
      <c r="J159" s="64">
        <f>$J158</f>
        <v>0</v>
      </c>
      <c r="K159" s="65">
        <f t="array" ref="K159">ROUND(J159*$K$7,0)</f>
        <v>0</v>
      </c>
      <c r="L159" s="66">
        <f t="array" ref="L159">ROUND(J159+K159,0)</f>
        <v>0</v>
      </c>
      <c r="M159" s="64">
        <f t="array" ref="M159">J159</f>
        <v>0</v>
      </c>
      <c r="N159" s="65">
        <f t="array" ref="N159">ROUND(M159*$N$7,0)</f>
        <v>0</v>
      </c>
      <c r="O159" s="66">
        <f t="array" ref="O159">ROUND(M159+N159,0)</f>
        <v>0</v>
      </c>
      <c r="P159" s="64">
        <f t="array" ref="P159">ROUND(J159-M159,0)</f>
        <v>0</v>
      </c>
      <c r="Q159" s="65">
        <f t="array" ref="Q159">ROUND(K159-N159,0)</f>
        <v>0</v>
      </c>
      <c r="R159" s="66">
        <f t="array" ref="R159">ROUND(P159+Q159,0)</f>
        <v>0</v>
      </c>
      <c r="S159" s="67">
        <f>IF($H158="Before-2004",Q159,0)</f>
        <v>0</v>
      </c>
      <c r="T159" s="67">
        <f t="array" ref="T159">R159-S159</f>
        <v>0</v>
      </c>
      <c r="U159" s="67">
        <f t="array" ref="U159">ROUND(S159+T159,0)</f>
        <v>0</v>
      </c>
      <c r="V159" s="67">
        <f t="array" ref="V159">ROUND(R159-U159,0)</f>
        <v>0</v>
      </c>
      <c r="W159" s="68"/>
      <c r="X159" s="69"/>
      <c r="Y159" s="181"/>
    </row>
    <row r="160" spans="1:25" s="4" customFormat="1" ht="20.25" customHeight="1">
      <c r="A160" s="5" t="str">
        <f t="shared" si="143"/>
        <v>n</v>
      </c>
      <c r="B160" s="177"/>
      <c r="C160" s="266"/>
      <c r="D160" s="271"/>
      <c r="E160" s="272"/>
      <c r="F160" s="273"/>
      <c r="G160" s="278"/>
      <c r="H160" s="281"/>
      <c r="I160" s="70" t="str">
        <f t="shared" ref="I160:I191" si="145">IF(A160="n","","Sep-2024")</f>
        <v/>
      </c>
      <c r="J160" s="64">
        <f>$J158</f>
        <v>0</v>
      </c>
      <c r="K160" s="65">
        <f t="array" ref="K160">ROUND(J160*$K$7,0)</f>
        <v>0</v>
      </c>
      <c r="L160" s="66">
        <f t="array" ref="L160">ROUND(J160+K160,0)</f>
        <v>0</v>
      </c>
      <c r="M160" s="64">
        <f t="array" ref="M160">J160</f>
        <v>0</v>
      </c>
      <c r="N160" s="65">
        <f t="array" ref="N160">ROUND(M160*$N$7,0)</f>
        <v>0</v>
      </c>
      <c r="O160" s="66">
        <f t="array" ref="O160">ROUND(M160+N160,0)</f>
        <v>0</v>
      </c>
      <c r="P160" s="64">
        <f t="array" ref="P160">ROUND(J160-M160,0)</f>
        <v>0</v>
      </c>
      <c r="Q160" s="65">
        <f t="array" ref="Q160">ROUND(K160-N160,0)</f>
        <v>0</v>
      </c>
      <c r="R160" s="66">
        <f t="array" ref="R160">ROUND(P160+Q160,0)</f>
        <v>0</v>
      </c>
      <c r="S160" s="67">
        <f>IF($H158="Before-2004",Q160,0)</f>
        <v>0</v>
      </c>
      <c r="T160" s="67">
        <f t="array" ref="T160">R160-S160</f>
        <v>0</v>
      </c>
      <c r="U160" s="67">
        <f t="array" ref="U160">ROUND(S160+T160,0)</f>
        <v>0</v>
      </c>
      <c r="V160" s="67">
        <f t="array" ref="V160">ROUND(R160-U160,0)</f>
        <v>0</v>
      </c>
      <c r="W160" s="68"/>
      <c r="X160" s="69"/>
      <c r="Y160" s="181"/>
    </row>
    <row r="161" spans="1:25" s="4" customFormat="1" ht="20.25" customHeight="1">
      <c r="A161" s="5" t="str">
        <f t="shared" si="143"/>
        <v>n</v>
      </c>
      <c r="B161" s="177"/>
      <c r="C161" s="266"/>
      <c r="D161" s="271"/>
      <c r="E161" s="272"/>
      <c r="F161" s="273"/>
      <c r="G161" s="279"/>
      <c r="H161" s="282"/>
      <c r="I161" s="63" t="str">
        <f t="shared" ref="I161:I192" si="146">IF(A161="n","","Oct-2024")</f>
        <v/>
      </c>
      <c r="J161" s="71">
        <f>$J158</f>
        <v>0</v>
      </c>
      <c r="K161" s="72">
        <f t="array" ref="K161">ROUND(J161*$K$7,0)</f>
        <v>0</v>
      </c>
      <c r="L161" s="73">
        <f t="array" ref="L161">ROUND(J161+K161,0)</f>
        <v>0</v>
      </c>
      <c r="M161" s="71">
        <f t="array" ref="M161">J161</f>
        <v>0</v>
      </c>
      <c r="N161" s="72">
        <f t="array" ref="N161">ROUND(M161*$N$7,0)</f>
        <v>0</v>
      </c>
      <c r="O161" s="73">
        <f t="array" ref="O161">ROUND(M161+N161,0)</f>
        <v>0</v>
      </c>
      <c r="P161" s="71">
        <f t="array" ref="P161">ROUND(J161-M161,0)</f>
        <v>0</v>
      </c>
      <c r="Q161" s="72">
        <f t="array" ref="Q161">ROUND(K161-N161,0)</f>
        <v>0</v>
      </c>
      <c r="R161" s="73">
        <f t="array" ref="R161">ROUND(P161+Q161,0)</f>
        <v>0</v>
      </c>
      <c r="S161" s="74">
        <f>IF($H158="Before-2004",Q161,0)</f>
        <v>0</v>
      </c>
      <c r="T161" s="74">
        <f t="array" ref="T161">R161-S161</f>
        <v>0</v>
      </c>
      <c r="U161" s="74">
        <f t="array" ref="U161">ROUND(S161+T161,0)</f>
        <v>0</v>
      </c>
      <c r="V161" s="74">
        <f t="array" ref="V161">ROUND(R161-U161,0)</f>
        <v>0</v>
      </c>
      <c r="W161" s="75"/>
      <c r="X161" s="76"/>
      <c r="Y161" s="181"/>
    </row>
    <row r="162" spans="1:25" s="4" customFormat="1" ht="20.25" customHeight="1" thickBot="1">
      <c r="A162" s="5" t="str">
        <f t="shared" si="143"/>
        <v>n</v>
      </c>
      <c r="B162" s="177"/>
      <c r="C162" s="267"/>
      <c r="D162" s="274"/>
      <c r="E162" s="275"/>
      <c r="F162" s="276"/>
      <c r="G162" s="77" t="str">
        <f>IF(AND(A162="n",D158=""),"","Surrender Ar.→")</f>
        <v/>
      </c>
      <c r="H162" s="78" t="s">
        <v>45</v>
      </c>
      <c r="I162" s="79" t="s">
        <v>59</v>
      </c>
      <c r="J162" s="80">
        <f t="array" ref="J162">IF(OR($H162="",$H162="no"),0,IF($I162=$I158,ROUND(J158/2,0),IF($I162=$I159,ROUND(J159/2,0),IF($I162=$I160,ROUND(J160/2,0),ROUND(J161/2,0)))))</f>
        <v>0</v>
      </c>
      <c r="K162" s="81">
        <f t="array" ref="K162">IF(OR($H162="",$H162="no"),"",IF($I162=$I158,ROUND(K158/2,0),IF($I162=$I159,ROUND(K159/2,0),IF($I162=$I160,ROUND(K160/2,0),ROUND(K161/2,0)))))</f>
        <v>0</v>
      </c>
      <c r="L162" s="82">
        <f t="array" ref="L162">IF(OR($H162="",$H162="no"),"",ROUND(J162+K162,0))</f>
        <v>0</v>
      </c>
      <c r="M162" s="80">
        <f t="array" ref="M162">IF(OR($H162="",$H162="no"),"",IF($I162=$I158,ROUND(M158/2,0),IF($I162=$I159,ROUND(M159/2,0),IF($I162=$I160,ROUND(M160/2,0),ROUND(M161/2,0)))))</f>
        <v>0</v>
      </c>
      <c r="N162" s="81">
        <f t="array" ref="N162">IF(OR($H162="",$H162="no"),"",IF($I162=$I158,ROUND(N158/2,0),IF($I162=$I159,ROUND(N159/2,0),IF($I162=$I160,ROUND(N160/2,0),ROUND(N161/2,0)))))</f>
        <v>0</v>
      </c>
      <c r="O162" s="82">
        <f t="array" ref="O162">IF(OR($H162="",$H162="no"),"",ROUND(M162+N162,0))</f>
        <v>0</v>
      </c>
      <c r="P162" s="83">
        <f t="array" ref="P162">IF(OR($H162="",$H162="no"),"",ROUND(J162-M162,0))</f>
        <v>0</v>
      </c>
      <c r="Q162" s="84">
        <f t="array" ref="Q162">IF(OR($H162="",$H162="no"),"",ROUND(K162-N162,0))</f>
        <v>0</v>
      </c>
      <c r="R162" s="85">
        <f t="array" ref="R162">IF(OR($H162="",$H162="no"),"",ROUND(P162+Q162,0))</f>
        <v>0</v>
      </c>
      <c r="S162" s="86">
        <f t="array" ref="S162">IF(OR($H162="",$H162="no"),"",IF($H158="Before-2004",Q162,0))</f>
        <v>0</v>
      </c>
      <c r="T162" s="86">
        <f t="array" ref="T162">IF(OR($H162="",$H162="no"),"",SUM(R162-S162))</f>
        <v>0</v>
      </c>
      <c r="U162" s="86">
        <f t="array" ref="U162">IF(OR($H162="",$H162="no"),"",ROUND(S162+T162,0))</f>
        <v>0</v>
      </c>
      <c r="V162" s="86">
        <f t="array" ref="V162">IF(OR($H162="",$H162="no"),"",ROUND(R162-U162,0))</f>
        <v>0</v>
      </c>
      <c r="W162" s="87"/>
      <c r="X162" s="88"/>
      <c r="Y162" s="181"/>
    </row>
    <row r="163" spans="1:25" s="4" customFormat="1" ht="20.25" customHeight="1">
      <c r="A163" s="5" t="str">
        <f>IF(J163&gt;=1,"y","n")</f>
        <v>n</v>
      </c>
      <c r="B163" s="177"/>
      <c r="C163" s="265">
        <v>32</v>
      </c>
      <c r="D163" s="268"/>
      <c r="E163" s="269"/>
      <c r="F163" s="270"/>
      <c r="G163" s="277"/>
      <c r="H163" s="280"/>
      <c r="I163" s="55" t="str">
        <f t="shared" ref="I163:I194" si="147">IF(A163="n","","Jul-2024")</f>
        <v/>
      </c>
      <c r="J163" s="56">
        <v>0</v>
      </c>
      <c r="K163" s="57">
        <f t="array" ref="K163">ROUND(J163*$K$7,0)</f>
        <v>0</v>
      </c>
      <c r="L163" s="58">
        <f t="array" ref="L163">ROUND(J163+K163,0)</f>
        <v>0</v>
      </c>
      <c r="M163" s="59">
        <f t="array" ref="M163">J163</f>
        <v>0</v>
      </c>
      <c r="N163" s="57">
        <f t="array" ref="N163">ROUND(M163*$N$7,0)</f>
        <v>0</v>
      </c>
      <c r="O163" s="58">
        <f t="array" ref="O163">ROUND(M163+N163,0)</f>
        <v>0</v>
      </c>
      <c r="P163" s="59">
        <f t="array" ref="P163">ROUND(J163-M163,0)</f>
        <v>0</v>
      </c>
      <c r="Q163" s="57">
        <f t="array" ref="Q163">ROUND(K163-N163,0)</f>
        <v>0</v>
      </c>
      <c r="R163" s="58">
        <f t="array" ref="R163">ROUND(P163+Q163,0)</f>
        <v>0</v>
      </c>
      <c r="S163" s="60">
        <f>IF($H163="Before-2004",Q163,0)</f>
        <v>0</v>
      </c>
      <c r="T163" s="60">
        <f t="array" ref="T163">R163-S163</f>
        <v>0</v>
      </c>
      <c r="U163" s="60">
        <f t="array" ref="U163">ROUND(S163+T163,0)</f>
        <v>0</v>
      </c>
      <c r="V163" s="60">
        <f t="array" ref="V163">ROUND(R163-U163,0)</f>
        <v>0</v>
      </c>
      <c r="W163" s="61"/>
      <c r="X163" s="62"/>
      <c r="Y163" s="181"/>
    </row>
    <row r="164" spans="1:25" s="4" customFormat="1" ht="20.25" customHeight="1">
      <c r="A164" s="5" t="str">
        <f t="shared" ref="A164:A167" si="148">IF(J164&gt;=1,"y","n")</f>
        <v>n</v>
      </c>
      <c r="B164" s="177"/>
      <c r="C164" s="266"/>
      <c r="D164" s="271"/>
      <c r="E164" s="272"/>
      <c r="F164" s="273"/>
      <c r="G164" s="278"/>
      <c r="H164" s="281"/>
      <c r="I164" s="63" t="str">
        <f t="shared" ref="I164:I195" si="149">IF(A164="n","","Aug-2024")</f>
        <v/>
      </c>
      <c r="J164" s="64">
        <f>$J163</f>
        <v>0</v>
      </c>
      <c r="K164" s="65">
        <f t="array" ref="K164">ROUND(J164*$K$7,0)</f>
        <v>0</v>
      </c>
      <c r="L164" s="66">
        <f t="array" ref="L164">ROUND(J164+K164,0)</f>
        <v>0</v>
      </c>
      <c r="M164" s="64">
        <f t="array" ref="M164">J164</f>
        <v>0</v>
      </c>
      <c r="N164" s="65">
        <f t="array" ref="N164">ROUND(M164*$N$7,0)</f>
        <v>0</v>
      </c>
      <c r="O164" s="66">
        <f t="array" ref="O164">ROUND(M164+N164,0)</f>
        <v>0</v>
      </c>
      <c r="P164" s="64">
        <f t="array" ref="P164">ROUND(J164-M164,0)</f>
        <v>0</v>
      </c>
      <c r="Q164" s="65">
        <f t="array" ref="Q164">ROUND(K164-N164,0)</f>
        <v>0</v>
      </c>
      <c r="R164" s="66">
        <f t="array" ref="R164">ROUND(P164+Q164,0)</f>
        <v>0</v>
      </c>
      <c r="S164" s="67">
        <f>IF($H163="Before-2004",Q164,0)</f>
        <v>0</v>
      </c>
      <c r="T164" s="67">
        <f t="array" ref="T164">R164-S164</f>
        <v>0</v>
      </c>
      <c r="U164" s="67">
        <f t="array" ref="U164">ROUND(S164+T164,0)</f>
        <v>0</v>
      </c>
      <c r="V164" s="67">
        <f t="array" ref="V164">ROUND(R164-U164,0)</f>
        <v>0</v>
      </c>
      <c r="W164" s="68"/>
      <c r="X164" s="69"/>
      <c r="Y164" s="181"/>
    </row>
    <row r="165" spans="1:25" s="4" customFormat="1" ht="20.25" customHeight="1">
      <c r="A165" s="5" t="str">
        <f t="shared" si="148"/>
        <v>n</v>
      </c>
      <c r="B165" s="177"/>
      <c r="C165" s="266"/>
      <c r="D165" s="271"/>
      <c r="E165" s="272"/>
      <c r="F165" s="273"/>
      <c r="G165" s="278"/>
      <c r="H165" s="281"/>
      <c r="I165" s="70" t="str">
        <f t="shared" ref="I165:I196" si="150">IF(A165="n","","Sep-2024")</f>
        <v/>
      </c>
      <c r="J165" s="64">
        <f>$J163</f>
        <v>0</v>
      </c>
      <c r="K165" s="65">
        <f t="array" ref="K165">ROUND(J165*$K$7,0)</f>
        <v>0</v>
      </c>
      <c r="L165" s="66">
        <f t="array" ref="L165">ROUND(J165+K165,0)</f>
        <v>0</v>
      </c>
      <c r="M165" s="64">
        <f t="array" ref="M165">J165</f>
        <v>0</v>
      </c>
      <c r="N165" s="65">
        <f t="array" ref="N165">ROUND(M165*$N$7,0)</f>
        <v>0</v>
      </c>
      <c r="O165" s="66">
        <f t="array" ref="O165">ROUND(M165+N165,0)</f>
        <v>0</v>
      </c>
      <c r="P165" s="64">
        <f t="array" ref="P165">ROUND(J165-M165,0)</f>
        <v>0</v>
      </c>
      <c r="Q165" s="65">
        <f t="array" ref="Q165">ROUND(K165-N165,0)</f>
        <v>0</v>
      </c>
      <c r="R165" s="66">
        <f t="array" ref="R165">ROUND(P165+Q165,0)</f>
        <v>0</v>
      </c>
      <c r="S165" s="67">
        <f>IF($H163="Before-2004",Q165,0)</f>
        <v>0</v>
      </c>
      <c r="T165" s="67">
        <f t="array" ref="T165">R165-S165</f>
        <v>0</v>
      </c>
      <c r="U165" s="67">
        <f t="array" ref="U165">ROUND(S165+T165,0)</f>
        <v>0</v>
      </c>
      <c r="V165" s="67">
        <f t="array" ref="V165">ROUND(R165-U165,0)</f>
        <v>0</v>
      </c>
      <c r="W165" s="68"/>
      <c r="X165" s="69"/>
      <c r="Y165" s="181"/>
    </row>
    <row r="166" spans="1:25" s="4" customFormat="1" ht="20.25" customHeight="1">
      <c r="A166" s="5" t="str">
        <f t="shared" si="148"/>
        <v>n</v>
      </c>
      <c r="B166" s="177"/>
      <c r="C166" s="266"/>
      <c r="D166" s="271"/>
      <c r="E166" s="272"/>
      <c r="F166" s="273"/>
      <c r="G166" s="279"/>
      <c r="H166" s="282"/>
      <c r="I166" s="63" t="str">
        <f t="shared" ref="I166:I197" si="151">IF(A166="n","","Oct-2024")</f>
        <v/>
      </c>
      <c r="J166" s="71">
        <f>$J163</f>
        <v>0</v>
      </c>
      <c r="K166" s="72">
        <f t="array" ref="K166">ROUND(J166*$K$7,0)</f>
        <v>0</v>
      </c>
      <c r="L166" s="73">
        <f t="array" ref="L166">ROUND(J166+K166,0)</f>
        <v>0</v>
      </c>
      <c r="M166" s="71">
        <f t="array" ref="M166">J166</f>
        <v>0</v>
      </c>
      <c r="N166" s="72">
        <f t="array" ref="N166">ROUND(M166*$N$7,0)</f>
        <v>0</v>
      </c>
      <c r="O166" s="73">
        <f t="array" ref="O166">ROUND(M166+N166,0)</f>
        <v>0</v>
      </c>
      <c r="P166" s="71">
        <f t="array" ref="P166">ROUND(J166-M166,0)</f>
        <v>0</v>
      </c>
      <c r="Q166" s="72">
        <f t="array" ref="Q166">ROUND(K166-N166,0)</f>
        <v>0</v>
      </c>
      <c r="R166" s="73">
        <f t="array" ref="R166">ROUND(P166+Q166,0)</f>
        <v>0</v>
      </c>
      <c r="S166" s="74">
        <f>IF($H163="Before-2004",Q166,0)</f>
        <v>0</v>
      </c>
      <c r="T166" s="74">
        <f t="array" ref="T166">R166-S166</f>
        <v>0</v>
      </c>
      <c r="U166" s="74">
        <f t="array" ref="U166">ROUND(S166+T166,0)</f>
        <v>0</v>
      </c>
      <c r="V166" s="74">
        <f t="array" ref="V166">ROUND(R166-U166,0)</f>
        <v>0</v>
      </c>
      <c r="W166" s="75"/>
      <c r="X166" s="76"/>
      <c r="Y166" s="181"/>
    </row>
    <row r="167" spans="1:25" s="4" customFormat="1" ht="20.25" customHeight="1" thickBot="1">
      <c r="A167" s="5" t="str">
        <f t="shared" si="148"/>
        <v>n</v>
      </c>
      <c r="B167" s="177"/>
      <c r="C167" s="267"/>
      <c r="D167" s="274"/>
      <c r="E167" s="275"/>
      <c r="F167" s="276"/>
      <c r="G167" s="77" t="str">
        <f>IF(AND(A167="n",D163=""),"","Surrender Ar.→")</f>
        <v/>
      </c>
      <c r="H167" s="78" t="s">
        <v>46</v>
      </c>
      <c r="I167" s="79" t="s">
        <v>59</v>
      </c>
      <c r="J167" s="80">
        <f t="array" ref="J167">IF(OR($H167="",$H167="no"),0,IF($I167=$I163,ROUND(J163/2,0),IF($I167=$I164,ROUND(J164/2,0),IF($I167=$I165,ROUND(J165/2,0),ROUND(J166/2,0)))))</f>
        <v>0</v>
      </c>
      <c r="K167" s="81" t="str">
        <f t="array" ref="K167">IF(OR($H167="",$H167="no"),"",IF($I167=$I163,ROUND(K163/2,0),IF($I167=$I164,ROUND(K164/2,0),IF($I167=$I165,ROUND(K165/2,0),ROUND(K166/2,0)))))</f>
        <v/>
      </c>
      <c r="L167" s="82" t="str">
        <f t="array" ref="L167">IF(OR($H167="",$H167="no"),"",ROUND(J167+K167,0))</f>
        <v/>
      </c>
      <c r="M167" s="80" t="str">
        <f t="array" ref="M167">IF(OR($H167="",$H167="no"),"",IF($I167=$I163,ROUND(M163/2,0),IF($I167=$I164,ROUND(M164/2,0),IF($I167=$I165,ROUND(M165/2,0),ROUND(M166/2,0)))))</f>
        <v/>
      </c>
      <c r="N167" s="81" t="str">
        <f t="array" ref="N167">IF(OR($H167="",$H167="no"),"",IF($I167=$I163,ROUND(N163/2,0),IF($I167=$I164,ROUND(N164/2,0),IF($I167=$I165,ROUND(N165/2,0),ROUND(N166/2,0)))))</f>
        <v/>
      </c>
      <c r="O167" s="82" t="str">
        <f t="array" ref="O167">IF(OR($H167="",$H167="no"),"",ROUND(M167+N167,0))</f>
        <v/>
      </c>
      <c r="P167" s="83" t="str">
        <f t="array" ref="P167">IF(OR($H167="",$H167="no"),"",ROUND(J167-M167,0))</f>
        <v/>
      </c>
      <c r="Q167" s="84" t="str">
        <f t="array" ref="Q167">IF(OR($H167="",$H167="no"),"",ROUND(K167-N167,0))</f>
        <v/>
      </c>
      <c r="R167" s="85" t="str">
        <f t="array" ref="R167">IF(OR($H167="",$H167="no"),"",ROUND(P167+Q167,0))</f>
        <v/>
      </c>
      <c r="S167" s="86" t="str">
        <f t="array" ref="S167">IF(OR($H167="",$H167="no"),"",IF($H163="Before-2004",Q167,0))</f>
        <v/>
      </c>
      <c r="T167" s="86" t="str">
        <f t="array" ref="T167">IF(OR($H167="",$H167="no"),"",SUM(R167-S167))</f>
        <v/>
      </c>
      <c r="U167" s="86" t="str">
        <f t="array" ref="U167">IF(OR($H167="",$H167="no"),"",ROUND(S167+T167,0))</f>
        <v/>
      </c>
      <c r="V167" s="86" t="str">
        <f t="array" ref="V167">IF(OR($H167="",$H167="no"),"",ROUND(R167-U167,0))</f>
        <v/>
      </c>
      <c r="W167" s="87"/>
      <c r="X167" s="88"/>
      <c r="Y167" s="181"/>
    </row>
    <row r="168" spans="1:25" s="4" customFormat="1" ht="20.25" customHeight="1">
      <c r="A168" s="5" t="str">
        <f>IF(J168&gt;=1,"y","n")</f>
        <v>n</v>
      </c>
      <c r="B168" s="177"/>
      <c r="C168" s="265">
        <v>33</v>
      </c>
      <c r="D168" s="268"/>
      <c r="E168" s="269"/>
      <c r="F168" s="270"/>
      <c r="G168" s="277"/>
      <c r="H168" s="280"/>
      <c r="I168" s="55" t="str">
        <f t="shared" ref="I168:I199" si="152">IF(A168="n","","Jul-2024")</f>
        <v/>
      </c>
      <c r="J168" s="56">
        <v>0</v>
      </c>
      <c r="K168" s="57">
        <f t="array" ref="K168">ROUND(J168*$K$7,0)</f>
        <v>0</v>
      </c>
      <c r="L168" s="58">
        <f t="array" ref="L168">ROUND(J168+K168,0)</f>
        <v>0</v>
      </c>
      <c r="M168" s="59">
        <f t="array" ref="M168">J168</f>
        <v>0</v>
      </c>
      <c r="N168" s="57">
        <f t="array" ref="N168">ROUND(M168*$N$7,0)</f>
        <v>0</v>
      </c>
      <c r="O168" s="58">
        <f t="array" ref="O168">ROUND(M168+N168,0)</f>
        <v>0</v>
      </c>
      <c r="P168" s="59">
        <f t="array" ref="P168">ROUND(J168-M168,0)</f>
        <v>0</v>
      </c>
      <c r="Q168" s="57">
        <f t="array" ref="Q168">ROUND(K168-N168,0)</f>
        <v>0</v>
      </c>
      <c r="R168" s="58">
        <f t="array" ref="R168">ROUND(P168+Q168,0)</f>
        <v>0</v>
      </c>
      <c r="S168" s="60">
        <f>IF($H168="Before-2004",Q168,0)</f>
        <v>0</v>
      </c>
      <c r="T168" s="60">
        <f t="array" ref="T168">R168-S168</f>
        <v>0</v>
      </c>
      <c r="U168" s="60">
        <f t="array" ref="U168">ROUND(S168+T168,0)</f>
        <v>0</v>
      </c>
      <c r="V168" s="60">
        <f t="array" ref="V168">ROUND(R168-U168,0)</f>
        <v>0</v>
      </c>
      <c r="W168" s="61"/>
      <c r="X168" s="62"/>
      <c r="Y168" s="181"/>
    </row>
    <row r="169" spans="1:25" s="4" customFormat="1" ht="20.25" customHeight="1">
      <c r="A169" s="5" t="str">
        <f t="shared" ref="A169:A172" si="153">IF(J169&gt;=1,"y","n")</f>
        <v>n</v>
      </c>
      <c r="B169" s="177"/>
      <c r="C169" s="266"/>
      <c r="D169" s="271"/>
      <c r="E169" s="272"/>
      <c r="F169" s="273"/>
      <c r="G169" s="278"/>
      <c r="H169" s="281"/>
      <c r="I169" s="63" t="str">
        <f t="shared" ref="I169:I200" si="154">IF(A169="n","","Aug-2024")</f>
        <v/>
      </c>
      <c r="J169" s="64">
        <f>$J168</f>
        <v>0</v>
      </c>
      <c r="K169" s="65">
        <f t="array" ref="K169">ROUND(J169*$K$7,0)</f>
        <v>0</v>
      </c>
      <c r="L169" s="66">
        <f t="array" ref="L169">ROUND(J169+K169,0)</f>
        <v>0</v>
      </c>
      <c r="M169" s="64">
        <f t="array" ref="M169">J169</f>
        <v>0</v>
      </c>
      <c r="N169" s="65">
        <f t="array" ref="N169">ROUND(M169*$N$7,0)</f>
        <v>0</v>
      </c>
      <c r="O169" s="66">
        <f t="array" ref="O169">ROUND(M169+N169,0)</f>
        <v>0</v>
      </c>
      <c r="P169" s="64">
        <f t="array" ref="P169">ROUND(J169-M169,0)</f>
        <v>0</v>
      </c>
      <c r="Q169" s="65">
        <f t="array" ref="Q169">ROUND(K169-N169,0)</f>
        <v>0</v>
      </c>
      <c r="R169" s="66">
        <f t="array" ref="R169">ROUND(P169+Q169,0)</f>
        <v>0</v>
      </c>
      <c r="S169" s="67">
        <f>IF($H168="Before-2004",Q169,0)</f>
        <v>0</v>
      </c>
      <c r="T169" s="67">
        <f t="array" ref="T169">R169-S169</f>
        <v>0</v>
      </c>
      <c r="U169" s="67">
        <f t="array" ref="U169">ROUND(S169+T169,0)</f>
        <v>0</v>
      </c>
      <c r="V169" s="67">
        <f t="array" ref="V169">ROUND(R169-U169,0)</f>
        <v>0</v>
      </c>
      <c r="W169" s="68"/>
      <c r="X169" s="69"/>
      <c r="Y169" s="181"/>
    </row>
    <row r="170" spans="1:25" s="4" customFormat="1" ht="20.25" customHeight="1">
      <c r="A170" s="5" t="str">
        <f t="shared" si="153"/>
        <v>n</v>
      </c>
      <c r="B170" s="177"/>
      <c r="C170" s="266"/>
      <c r="D170" s="271"/>
      <c r="E170" s="272"/>
      <c r="F170" s="273"/>
      <c r="G170" s="278"/>
      <c r="H170" s="281"/>
      <c r="I170" s="70" t="str">
        <f t="shared" ref="I170:I201" si="155">IF(A170="n","","Sep-2024")</f>
        <v/>
      </c>
      <c r="J170" s="64">
        <f>$J168</f>
        <v>0</v>
      </c>
      <c r="K170" s="65">
        <f t="array" ref="K170">ROUND(J170*$K$7,0)</f>
        <v>0</v>
      </c>
      <c r="L170" s="66">
        <f t="array" ref="L170">ROUND(J170+K170,0)</f>
        <v>0</v>
      </c>
      <c r="M170" s="64">
        <f t="array" ref="M170">J170</f>
        <v>0</v>
      </c>
      <c r="N170" s="65">
        <f t="array" ref="N170">ROUND(M170*$N$7,0)</f>
        <v>0</v>
      </c>
      <c r="O170" s="66">
        <f t="array" ref="O170">ROUND(M170+N170,0)</f>
        <v>0</v>
      </c>
      <c r="P170" s="64">
        <f t="array" ref="P170">ROUND(J170-M170,0)</f>
        <v>0</v>
      </c>
      <c r="Q170" s="65">
        <f t="array" ref="Q170">ROUND(K170-N170,0)</f>
        <v>0</v>
      </c>
      <c r="R170" s="66">
        <f t="array" ref="R170">ROUND(P170+Q170,0)</f>
        <v>0</v>
      </c>
      <c r="S170" s="67">
        <f>IF($H168="Before-2004",Q170,0)</f>
        <v>0</v>
      </c>
      <c r="T170" s="67">
        <f t="array" ref="T170">R170-S170</f>
        <v>0</v>
      </c>
      <c r="U170" s="67">
        <f t="array" ref="U170">ROUND(S170+T170,0)</f>
        <v>0</v>
      </c>
      <c r="V170" s="67">
        <f t="array" ref="V170">ROUND(R170-U170,0)</f>
        <v>0</v>
      </c>
      <c r="W170" s="68"/>
      <c r="X170" s="69"/>
      <c r="Y170" s="181"/>
    </row>
    <row r="171" spans="1:25" s="4" customFormat="1" ht="20.25" customHeight="1">
      <c r="A171" s="5" t="str">
        <f t="shared" si="153"/>
        <v>n</v>
      </c>
      <c r="B171" s="177"/>
      <c r="C171" s="266"/>
      <c r="D171" s="271"/>
      <c r="E171" s="272"/>
      <c r="F171" s="273"/>
      <c r="G171" s="279"/>
      <c r="H171" s="282"/>
      <c r="I171" s="63" t="str">
        <f t="shared" ref="I171:I202" si="156">IF(A171="n","","Oct-2024")</f>
        <v/>
      </c>
      <c r="J171" s="71">
        <f>$J168</f>
        <v>0</v>
      </c>
      <c r="K171" s="72">
        <f t="array" ref="K171">ROUND(J171*$K$7,0)</f>
        <v>0</v>
      </c>
      <c r="L171" s="73">
        <f t="array" ref="L171">ROUND(J171+K171,0)</f>
        <v>0</v>
      </c>
      <c r="M171" s="71">
        <f t="array" ref="M171">J171</f>
        <v>0</v>
      </c>
      <c r="N171" s="72">
        <f t="array" ref="N171">ROUND(M171*$N$7,0)</f>
        <v>0</v>
      </c>
      <c r="O171" s="73">
        <f t="array" ref="O171">ROUND(M171+N171,0)</f>
        <v>0</v>
      </c>
      <c r="P171" s="71">
        <f t="array" ref="P171">ROUND(J171-M171,0)</f>
        <v>0</v>
      </c>
      <c r="Q171" s="72">
        <f t="array" ref="Q171">ROUND(K171-N171,0)</f>
        <v>0</v>
      </c>
      <c r="R171" s="73">
        <f t="array" ref="R171">ROUND(P171+Q171,0)</f>
        <v>0</v>
      </c>
      <c r="S171" s="74">
        <f>IF($H168="Before-2004",Q171,0)</f>
        <v>0</v>
      </c>
      <c r="T171" s="74">
        <f t="array" ref="T171">R171-S171</f>
        <v>0</v>
      </c>
      <c r="U171" s="74">
        <f t="array" ref="U171">ROUND(S171+T171,0)</f>
        <v>0</v>
      </c>
      <c r="V171" s="74">
        <f t="array" ref="V171">ROUND(R171-U171,0)</f>
        <v>0</v>
      </c>
      <c r="W171" s="75"/>
      <c r="X171" s="76"/>
      <c r="Y171" s="181"/>
    </row>
    <row r="172" spans="1:25" s="4" customFormat="1" ht="20.25" customHeight="1" thickBot="1">
      <c r="A172" s="5" t="str">
        <f t="shared" si="153"/>
        <v>n</v>
      </c>
      <c r="B172" s="177"/>
      <c r="C172" s="267"/>
      <c r="D172" s="274"/>
      <c r="E172" s="275"/>
      <c r="F172" s="276"/>
      <c r="G172" s="77" t="str">
        <f>IF(AND(A172="n",D168=""),"","Surrender Ar.→")</f>
        <v/>
      </c>
      <c r="H172" s="78" t="s">
        <v>45</v>
      </c>
      <c r="I172" s="79" t="s">
        <v>59</v>
      </c>
      <c r="J172" s="80">
        <f t="array" ref="J172">IF(OR($H172="",$H172="no"),0,IF($I172=$I168,ROUND(J168/2,0),IF($I172=$I169,ROUND(J169/2,0),IF($I172=$I170,ROUND(J170/2,0),ROUND(J171/2,0)))))</f>
        <v>0</v>
      </c>
      <c r="K172" s="81">
        <f t="array" ref="K172">IF(OR($H172="",$H172="no"),"",IF($I172=$I168,ROUND(K168/2,0),IF($I172=$I169,ROUND(K169/2,0),IF($I172=$I170,ROUND(K170/2,0),ROUND(K171/2,0)))))</f>
        <v>0</v>
      </c>
      <c r="L172" s="82">
        <f t="array" ref="L172">IF(OR($H172="",$H172="no"),"",ROUND(J172+K172,0))</f>
        <v>0</v>
      </c>
      <c r="M172" s="80">
        <f t="array" ref="M172">IF(OR($H172="",$H172="no"),"",IF($I172=$I168,ROUND(M168/2,0),IF($I172=$I169,ROUND(M169/2,0),IF($I172=$I170,ROUND(M170/2,0),ROUND(M171/2,0)))))</f>
        <v>0</v>
      </c>
      <c r="N172" s="81">
        <f t="array" ref="N172">IF(OR($H172="",$H172="no"),"",IF($I172=$I168,ROUND(N168/2,0),IF($I172=$I169,ROUND(N169/2,0),IF($I172=$I170,ROUND(N170/2,0),ROUND(N171/2,0)))))</f>
        <v>0</v>
      </c>
      <c r="O172" s="82">
        <f t="array" ref="O172">IF(OR($H172="",$H172="no"),"",ROUND(M172+N172,0))</f>
        <v>0</v>
      </c>
      <c r="P172" s="83">
        <f t="array" ref="P172">IF(OR($H172="",$H172="no"),"",ROUND(J172-M172,0))</f>
        <v>0</v>
      </c>
      <c r="Q172" s="84">
        <f t="array" ref="Q172">IF(OR($H172="",$H172="no"),"",ROUND(K172-N172,0))</f>
        <v>0</v>
      </c>
      <c r="R172" s="85">
        <f t="array" ref="R172">IF(OR($H172="",$H172="no"),"",ROUND(P172+Q172,0))</f>
        <v>0</v>
      </c>
      <c r="S172" s="86">
        <f t="array" ref="S172">IF(OR($H172="",$H172="no"),"",IF($H168="Before-2004",Q172,0))</f>
        <v>0</v>
      </c>
      <c r="T172" s="86">
        <f t="array" ref="T172">IF(OR($H172="",$H172="no"),"",SUM(R172-S172))</f>
        <v>0</v>
      </c>
      <c r="U172" s="86">
        <f t="array" ref="U172">IF(OR($H172="",$H172="no"),"",ROUND(S172+T172,0))</f>
        <v>0</v>
      </c>
      <c r="V172" s="86">
        <f t="array" ref="V172">IF(OR($H172="",$H172="no"),"",ROUND(R172-U172,0))</f>
        <v>0</v>
      </c>
      <c r="W172" s="87"/>
      <c r="X172" s="88"/>
      <c r="Y172" s="181"/>
    </row>
    <row r="173" spans="1:25" s="4" customFormat="1" ht="20.25" customHeight="1">
      <c r="A173" s="5" t="str">
        <f>IF(J173&gt;=1,"y","n")</f>
        <v>n</v>
      </c>
      <c r="B173" s="177"/>
      <c r="C173" s="265">
        <v>34</v>
      </c>
      <c r="D173" s="268"/>
      <c r="E173" s="269"/>
      <c r="F173" s="270"/>
      <c r="G173" s="277"/>
      <c r="H173" s="280"/>
      <c r="I173" s="55" t="str">
        <f t="shared" ref="I173:I204" si="157">IF(A173="n","","Jul-2024")</f>
        <v/>
      </c>
      <c r="J173" s="56">
        <v>0</v>
      </c>
      <c r="K173" s="57">
        <f t="array" ref="K173">ROUND(J173*$K$7,0)</f>
        <v>0</v>
      </c>
      <c r="L173" s="58">
        <f t="array" ref="L173">ROUND(J173+K173,0)</f>
        <v>0</v>
      </c>
      <c r="M173" s="59">
        <f t="array" ref="M173">J173</f>
        <v>0</v>
      </c>
      <c r="N173" s="57">
        <f t="array" ref="N173">ROUND(M173*$N$7,0)</f>
        <v>0</v>
      </c>
      <c r="O173" s="58">
        <f t="array" ref="O173">ROUND(M173+N173,0)</f>
        <v>0</v>
      </c>
      <c r="P173" s="59">
        <f t="array" ref="P173">ROUND(J173-M173,0)</f>
        <v>0</v>
      </c>
      <c r="Q173" s="57">
        <f t="array" ref="Q173">ROUND(K173-N173,0)</f>
        <v>0</v>
      </c>
      <c r="R173" s="58">
        <f t="array" ref="R173">ROUND(P173+Q173,0)</f>
        <v>0</v>
      </c>
      <c r="S173" s="60">
        <f>IF($H173="Before-2004",Q173,0)</f>
        <v>0</v>
      </c>
      <c r="T173" s="60">
        <f t="array" ref="T173">R173-S173</f>
        <v>0</v>
      </c>
      <c r="U173" s="60">
        <f t="array" ref="U173">ROUND(S173+T173,0)</f>
        <v>0</v>
      </c>
      <c r="V173" s="60">
        <f t="array" ref="V173">ROUND(R173-U173,0)</f>
        <v>0</v>
      </c>
      <c r="W173" s="61"/>
      <c r="X173" s="62"/>
      <c r="Y173" s="181"/>
    </row>
    <row r="174" spans="1:25" s="4" customFormat="1" ht="20.25" customHeight="1">
      <c r="A174" s="5" t="str">
        <f t="shared" ref="A174:A177" si="158">IF(J174&gt;=1,"y","n")</f>
        <v>n</v>
      </c>
      <c r="B174" s="177"/>
      <c r="C174" s="266"/>
      <c r="D174" s="271"/>
      <c r="E174" s="272"/>
      <c r="F174" s="273"/>
      <c r="G174" s="278"/>
      <c r="H174" s="281"/>
      <c r="I174" s="63" t="str">
        <f t="shared" ref="I174:I205" si="159">IF(A174="n","","Aug-2024")</f>
        <v/>
      </c>
      <c r="J174" s="64">
        <f>$J173</f>
        <v>0</v>
      </c>
      <c r="K174" s="65">
        <f t="array" ref="K174">ROUND(J174*$K$7,0)</f>
        <v>0</v>
      </c>
      <c r="L174" s="66">
        <f t="array" ref="L174">ROUND(J174+K174,0)</f>
        <v>0</v>
      </c>
      <c r="M174" s="64">
        <f t="array" ref="M174">J174</f>
        <v>0</v>
      </c>
      <c r="N174" s="65">
        <f t="array" ref="N174">ROUND(M174*$N$7,0)</f>
        <v>0</v>
      </c>
      <c r="O174" s="66">
        <f t="array" ref="O174">ROUND(M174+N174,0)</f>
        <v>0</v>
      </c>
      <c r="P174" s="64">
        <f t="array" ref="P174">ROUND(J174-M174,0)</f>
        <v>0</v>
      </c>
      <c r="Q174" s="65">
        <f t="array" ref="Q174">ROUND(K174-N174,0)</f>
        <v>0</v>
      </c>
      <c r="R174" s="66">
        <f t="array" ref="R174">ROUND(P174+Q174,0)</f>
        <v>0</v>
      </c>
      <c r="S174" s="67">
        <f>IF($H173="Before-2004",Q174,0)</f>
        <v>0</v>
      </c>
      <c r="T174" s="67">
        <f t="array" ref="T174">R174-S174</f>
        <v>0</v>
      </c>
      <c r="U174" s="67">
        <f t="array" ref="U174">ROUND(S174+T174,0)</f>
        <v>0</v>
      </c>
      <c r="V174" s="67">
        <f t="array" ref="V174">ROUND(R174-U174,0)</f>
        <v>0</v>
      </c>
      <c r="W174" s="68"/>
      <c r="X174" s="69"/>
      <c r="Y174" s="181"/>
    </row>
    <row r="175" spans="1:25" s="4" customFormat="1" ht="20.25" customHeight="1">
      <c r="A175" s="5" t="str">
        <f t="shared" si="158"/>
        <v>n</v>
      </c>
      <c r="B175" s="177"/>
      <c r="C175" s="266"/>
      <c r="D175" s="271"/>
      <c r="E175" s="272"/>
      <c r="F175" s="273"/>
      <c r="G175" s="278"/>
      <c r="H175" s="281"/>
      <c r="I175" s="70" t="str">
        <f t="shared" ref="I175:I206" si="160">IF(A175="n","","Sep-2024")</f>
        <v/>
      </c>
      <c r="J175" s="64">
        <f>$J173</f>
        <v>0</v>
      </c>
      <c r="K175" s="65">
        <f t="array" ref="K175">ROUND(J175*$K$7,0)</f>
        <v>0</v>
      </c>
      <c r="L175" s="66">
        <f t="array" ref="L175">ROUND(J175+K175,0)</f>
        <v>0</v>
      </c>
      <c r="M175" s="64">
        <f t="array" ref="M175">J175</f>
        <v>0</v>
      </c>
      <c r="N175" s="65">
        <f t="array" ref="N175">ROUND(M175*$N$7,0)</f>
        <v>0</v>
      </c>
      <c r="O175" s="66">
        <f t="array" ref="O175">ROUND(M175+N175,0)</f>
        <v>0</v>
      </c>
      <c r="P175" s="64">
        <f t="array" ref="P175">ROUND(J175-M175,0)</f>
        <v>0</v>
      </c>
      <c r="Q175" s="65">
        <f t="array" ref="Q175">ROUND(K175-N175,0)</f>
        <v>0</v>
      </c>
      <c r="R175" s="66">
        <f t="array" ref="R175">ROUND(P175+Q175,0)</f>
        <v>0</v>
      </c>
      <c r="S175" s="67">
        <f>IF($H173="Before-2004",Q175,0)</f>
        <v>0</v>
      </c>
      <c r="T175" s="67">
        <f t="array" ref="T175">R175-S175</f>
        <v>0</v>
      </c>
      <c r="U175" s="67">
        <f t="array" ref="U175">ROUND(S175+T175,0)</f>
        <v>0</v>
      </c>
      <c r="V175" s="67">
        <f t="array" ref="V175">ROUND(R175-U175,0)</f>
        <v>0</v>
      </c>
      <c r="W175" s="68"/>
      <c r="X175" s="69"/>
      <c r="Y175" s="181"/>
    </row>
    <row r="176" spans="1:25" s="4" customFormat="1" ht="20.25" customHeight="1">
      <c r="A176" s="5" t="str">
        <f t="shared" si="158"/>
        <v>n</v>
      </c>
      <c r="B176" s="177"/>
      <c r="C176" s="266"/>
      <c r="D176" s="271"/>
      <c r="E176" s="272"/>
      <c r="F176" s="273"/>
      <c r="G176" s="279"/>
      <c r="H176" s="282"/>
      <c r="I176" s="63" t="str">
        <f t="shared" ref="I176:I207" si="161">IF(A176="n","","Oct-2024")</f>
        <v/>
      </c>
      <c r="J176" s="71">
        <f>$J173</f>
        <v>0</v>
      </c>
      <c r="K176" s="72">
        <f t="array" ref="K176">ROUND(J176*$K$7,0)</f>
        <v>0</v>
      </c>
      <c r="L176" s="73">
        <f t="array" ref="L176">ROUND(J176+K176,0)</f>
        <v>0</v>
      </c>
      <c r="M176" s="71">
        <f t="array" ref="M176">J176</f>
        <v>0</v>
      </c>
      <c r="N176" s="72">
        <f t="array" ref="N176">ROUND(M176*$N$7,0)</f>
        <v>0</v>
      </c>
      <c r="O176" s="73">
        <f t="array" ref="O176">ROUND(M176+N176,0)</f>
        <v>0</v>
      </c>
      <c r="P176" s="71">
        <f t="array" ref="P176">ROUND(J176-M176,0)</f>
        <v>0</v>
      </c>
      <c r="Q176" s="72">
        <f t="array" ref="Q176">ROUND(K176-N176,0)</f>
        <v>0</v>
      </c>
      <c r="R176" s="73">
        <f t="array" ref="R176">ROUND(P176+Q176,0)</f>
        <v>0</v>
      </c>
      <c r="S176" s="74">
        <f>IF($H173="Before-2004",Q176,0)</f>
        <v>0</v>
      </c>
      <c r="T176" s="74">
        <f t="array" ref="T176">R176-S176</f>
        <v>0</v>
      </c>
      <c r="U176" s="74">
        <f t="array" ref="U176">ROUND(S176+T176,0)</f>
        <v>0</v>
      </c>
      <c r="V176" s="74">
        <f t="array" ref="V176">ROUND(R176-U176,0)</f>
        <v>0</v>
      </c>
      <c r="W176" s="75"/>
      <c r="X176" s="76"/>
      <c r="Y176" s="181"/>
    </row>
    <row r="177" spans="1:25" s="4" customFormat="1" ht="20.25" customHeight="1" thickBot="1">
      <c r="A177" s="5" t="str">
        <f t="shared" si="158"/>
        <v>n</v>
      </c>
      <c r="B177" s="177"/>
      <c r="C177" s="267"/>
      <c r="D177" s="274"/>
      <c r="E177" s="275"/>
      <c r="F177" s="276"/>
      <c r="G177" s="77" t="str">
        <f>IF(AND(A177="n",D173=""),"","Surrender Ar.→")</f>
        <v/>
      </c>
      <c r="H177" s="78" t="s">
        <v>46</v>
      </c>
      <c r="I177" s="79" t="s">
        <v>59</v>
      </c>
      <c r="J177" s="80">
        <f t="array" ref="J177">IF(OR($H177="",$H177="no"),0,IF($I177=$I173,ROUND(J173/2,0),IF($I177=$I174,ROUND(J174/2,0),IF($I177=$I175,ROUND(J175/2,0),ROUND(J176/2,0)))))</f>
        <v>0</v>
      </c>
      <c r="K177" s="81" t="str">
        <f t="array" ref="K177">IF(OR($H177="",$H177="no"),"",IF($I177=$I173,ROUND(K173/2,0),IF($I177=$I174,ROUND(K174/2,0),IF($I177=$I175,ROUND(K175/2,0),ROUND(K176/2,0)))))</f>
        <v/>
      </c>
      <c r="L177" s="82" t="str">
        <f t="array" ref="L177">IF(OR($H177="",$H177="no"),"",ROUND(J177+K177,0))</f>
        <v/>
      </c>
      <c r="M177" s="80" t="str">
        <f t="array" ref="M177">IF(OR($H177="",$H177="no"),"",IF($I177=$I173,ROUND(M173/2,0),IF($I177=$I174,ROUND(M174/2,0),IF($I177=$I175,ROUND(M175/2,0),ROUND(M176/2,0)))))</f>
        <v/>
      </c>
      <c r="N177" s="81" t="str">
        <f t="array" ref="N177">IF(OR($H177="",$H177="no"),"",IF($I177=$I173,ROUND(N173/2,0),IF($I177=$I174,ROUND(N174/2,0),IF($I177=$I175,ROUND(N175/2,0),ROUND(N176/2,0)))))</f>
        <v/>
      </c>
      <c r="O177" s="82" t="str">
        <f t="array" ref="O177">IF(OR($H177="",$H177="no"),"",ROUND(M177+N177,0))</f>
        <v/>
      </c>
      <c r="P177" s="83" t="str">
        <f t="array" ref="P177">IF(OR($H177="",$H177="no"),"",ROUND(J177-M177,0))</f>
        <v/>
      </c>
      <c r="Q177" s="84" t="str">
        <f t="array" ref="Q177">IF(OR($H177="",$H177="no"),"",ROUND(K177-N177,0))</f>
        <v/>
      </c>
      <c r="R177" s="85" t="str">
        <f t="array" ref="R177">IF(OR($H177="",$H177="no"),"",ROUND(P177+Q177,0))</f>
        <v/>
      </c>
      <c r="S177" s="86" t="str">
        <f t="array" ref="S177">IF(OR($H177="",$H177="no"),"",IF($H173="Before-2004",Q177,0))</f>
        <v/>
      </c>
      <c r="T177" s="86" t="str">
        <f t="array" ref="T177">IF(OR($H177="",$H177="no"),"",SUM(R177-S177))</f>
        <v/>
      </c>
      <c r="U177" s="86" t="str">
        <f t="array" ref="U177">IF(OR($H177="",$H177="no"),"",ROUND(S177+T177,0))</f>
        <v/>
      </c>
      <c r="V177" s="86" t="str">
        <f t="array" ref="V177">IF(OR($H177="",$H177="no"),"",ROUND(R177-U177,0))</f>
        <v/>
      </c>
      <c r="W177" s="87"/>
      <c r="X177" s="88"/>
      <c r="Y177" s="181"/>
    </row>
    <row r="178" spans="1:25" s="4" customFormat="1" ht="20.25" customHeight="1">
      <c r="A178" s="5" t="str">
        <f>IF(J178&gt;=1,"y","n")</f>
        <v>n</v>
      </c>
      <c r="B178" s="177"/>
      <c r="C178" s="265">
        <v>35</v>
      </c>
      <c r="D178" s="268"/>
      <c r="E178" s="269"/>
      <c r="F178" s="270"/>
      <c r="G178" s="277"/>
      <c r="H178" s="280"/>
      <c r="I178" s="55" t="str">
        <f t="shared" ref="I178:I209" si="162">IF(A178="n","","Jul-2024")</f>
        <v/>
      </c>
      <c r="J178" s="56">
        <v>0</v>
      </c>
      <c r="K178" s="57">
        <f t="array" ref="K178">ROUND(J178*$K$7,0)</f>
        <v>0</v>
      </c>
      <c r="L178" s="58">
        <f t="array" ref="L178">ROUND(J178+K178,0)</f>
        <v>0</v>
      </c>
      <c r="M178" s="59">
        <f t="array" ref="M178">J178</f>
        <v>0</v>
      </c>
      <c r="N178" s="57">
        <f t="array" ref="N178">ROUND(M178*$N$7,0)</f>
        <v>0</v>
      </c>
      <c r="O178" s="58">
        <f t="array" ref="O178">ROUND(M178+N178,0)</f>
        <v>0</v>
      </c>
      <c r="P178" s="59">
        <f t="array" ref="P178">ROUND(J178-M178,0)</f>
        <v>0</v>
      </c>
      <c r="Q178" s="57">
        <f t="array" ref="Q178">ROUND(K178-N178,0)</f>
        <v>0</v>
      </c>
      <c r="R178" s="58">
        <f t="array" ref="R178">ROUND(P178+Q178,0)</f>
        <v>0</v>
      </c>
      <c r="S178" s="60">
        <f>IF($H178="Before-2004",Q178,0)</f>
        <v>0</v>
      </c>
      <c r="T178" s="60">
        <f t="array" ref="T178">R178-S178</f>
        <v>0</v>
      </c>
      <c r="U178" s="60">
        <f t="array" ref="U178">ROUND(S178+T178,0)</f>
        <v>0</v>
      </c>
      <c r="V178" s="60">
        <f t="array" ref="V178">ROUND(R178-U178,0)</f>
        <v>0</v>
      </c>
      <c r="W178" s="61"/>
      <c r="X178" s="62"/>
      <c r="Y178" s="181"/>
    </row>
    <row r="179" spans="1:25" s="4" customFormat="1" ht="20.25" customHeight="1">
      <c r="A179" s="5" t="str">
        <f t="shared" ref="A179:A182" si="163">IF(J179&gt;=1,"y","n")</f>
        <v>n</v>
      </c>
      <c r="B179" s="177"/>
      <c r="C179" s="266"/>
      <c r="D179" s="271"/>
      <c r="E179" s="272"/>
      <c r="F179" s="273"/>
      <c r="G179" s="278"/>
      <c r="H179" s="281"/>
      <c r="I179" s="63" t="str">
        <f t="shared" ref="I179:I210" si="164">IF(A179="n","","Aug-2024")</f>
        <v/>
      </c>
      <c r="J179" s="64">
        <f>$J178</f>
        <v>0</v>
      </c>
      <c r="K179" s="65">
        <f t="array" ref="K179">ROUND(J179*$K$7,0)</f>
        <v>0</v>
      </c>
      <c r="L179" s="66">
        <f t="array" ref="L179">ROUND(J179+K179,0)</f>
        <v>0</v>
      </c>
      <c r="M179" s="64">
        <f t="array" ref="M179">J179</f>
        <v>0</v>
      </c>
      <c r="N179" s="65">
        <f t="array" ref="N179">ROUND(M179*$N$7,0)</f>
        <v>0</v>
      </c>
      <c r="O179" s="66">
        <f t="array" ref="O179">ROUND(M179+N179,0)</f>
        <v>0</v>
      </c>
      <c r="P179" s="64">
        <f t="array" ref="P179">ROUND(J179-M179,0)</f>
        <v>0</v>
      </c>
      <c r="Q179" s="65">
        <f t="array" ref="Q179">ROUND(K179-N179,0)</f>
        <v>0</v>
      </c>
      <c r="R179" s="66">
        <f t="array" ref="R179">ROUND(P179+Q179,0)</f>
        <v>0</v>
      </c>
      <c r="S179" s="67">
        <f>IF($H178="Before-2004",Q179,0)</f>
        <v>0</v>
      </c>
      <c r="T179" s="67">
        <f t="array" ref="T179">R179-S179</f>
        <v>0</v>
      </c>
      <c r="U179" s="67">
        <f t="array" ref="U179">ROUND(S179+T179,0)</f>
        <v>0</v>
      </c>
      <c r="V179" s="67">
        <f t="array" ref="V179">ROUND(R179-U179,0)</f>
        <v>0</v>
      </c>
      <c r="W179" s="68"/>
      <c r="X179" s="69"/>
      <c r="Y179" s="181"/>
    </row>
    <row r="180" spans="1:25" s="4" customFormat="1" ht="20.25" customHeight="1">
      <c r="A180" s="5" t="str">
        <f t="shared" si="163"/>
        <v>n</v>
      </c>
      <c r="B180" s="177"/>
      <c r="C180" s="266"/>
      <c r="D180" s="271"/>
      <c r="E180" s="272"/>
      <c r="F180" s="273"/>
      <c r="G180" s="278"/>
      <c r="H180" s="281"/>
      <c r="I180" s="70" t="str">
        <f t="shared" ref="I180:I211" si="165">IF(A180="n","","Sep-2024")</f>
        <v/>
      </c>
      <c r="J180" s="64">
        <f>$J178</f>
        <v>0</v>
      </c>
      <c r="K180" s="65">
        <f t="array" ref="K180">ROUND(J180*$K$7,0)</f>
        <v>0</v>
      </c>
      <c r="L180" s="66">
        <f t="array" ref="L180">ROUND(J180+K180,0)</f>
        <v>0</v>
      </c>
      <c r="M180" s="64">
        <f t="array" ref="M180">J180</f>
        <v>0</v>
      </c>
      <c r="N180" s="65">
        <f t="array" ref="N180">ROUND(M180*$N$7,0)</f>
        <v>0</v>
      </c>
      <c r="O180" s="66">
        <f t="array" ref="O180">ROUND(M180+N180,0)</f>
        <v>0</v>
      </c>
      <c r="P180" s="64">
        <f t="array" ref="P180">ROUND(J180-M180,0)</f>
        <v>0</v>
      </c>
      <c r="Q180" s="65">
        <f t="array" ref="Q180">ROUND(K180-N180,0)</f>
        <v>0</v>
      </c>
      <c r="R180" s="66">
        <f t="array" ref="R180">ROUND(P180+Q180,0)</f>
        <v>0</v>
      </c>
      <c r="S180" s="67">
        <f>IF($H178="Before-2004",Q180,0)</f>
        <v>0</v>
      </c>
      <c r="T180" s="67">
        <f t="array" ref="T180">R180-S180</f>
        <v>0</v>
      </c>
      <c r="U180" s="67">
        <f t="array" ref="U180">ROUND(S180+T180,0)</f>
        <v>0</v>
      </c>
      <c r="V180" s="67">
        <f t="array" ref="V180">ROUND(R180-U180,0)</f>
        <v>0</v>
      </c>
      <c r="W180" s="68"/>
      <c r="X180" s="69"/>
      <c r="Y180" s="181"/>
    </row>
    <row r="181" spans="1:25" s="4" customFormat="1" ht="20.25" customHeight="1">
      <c r="A181" s="5" t="str">
        <f t="shared" si="163"/>
        <v>n</v>
      </c>
      <c r="B181" s="177"/>
      <c r="C181" s="266"/>
      <c r="D181" s="271"/>
      <c r="E181" s="272"/>
      <c r="F181" s="273"/>
      <c r="G181" s="279"/>
      <c r="H181" s="282"/>
      <c r="I181" s="63" t="str">
        <f t="shared" ref="I181:I212" si="166">IF(A181="n","","Oct-2024")</f>
        <v/>
      </c>
      <c r="J181" s="71">
        <f>$J178</f>
        <v>0</v>
      </c>
      <c r="K181" s="72">
        <f t="array" ref="K181">ROUND(J181*$K$7,0)</f>
        <v>0</v>
      </c>
      <c r="L181" s="73">
        <f t="array" ref="L181">ROUND(J181+K181,0)</f>
        <v>0</v>
      </c>
      <c r="M181" s="71">
        <f t="array" ref="M181">J181</f>
        <v>0</v>
      </c>
      <c r="N181" s="72">
        <f t="array" ref="N181">ROUND(M181*$N$7,0)</f>
        <v>0</v>
      </c>
      <c r="O181" s="73">
        <f t="array" ref="O181">ROUND(M181+N181,0)</f>
        <v>0</v>
      </c>
      <c r="P181" s="71">
        <f t="array" ref="P181">ROUND(J181-M181,0)</f>
        <v>0</v>
      </c>
      <c r="Q181" s="72">
        <f t="array" ref="Q181">ROUND(K181-N181,0)</f>
        <v>0</v>
      </c>
      <c r="R181" s="73">
        <f t="array" ref="R181">ROUND(P181+Q181,0)</f>
        <v>0</v>
      </c>
      <c r="S181" s="74">
        <f>IF($H178="Before-2004",Q181,0)</f>
        <v>0</v>
      </c>
      <c r="T181" s="74">
        <f t="array" ref="T181">R181-S181</f>
        <v>0</v>
      </c>
      <c r="U181" s="74">
        <f t="array" ref="U181">ROUND(S181+T181,0)</f>
        <v>0</v>
      </c>
      <c r="V181" s="74">
        <f t="array" ref="V181">ROUND(R181-U181,0)</f>
        <v>0</v>
      </c>
      <c r="W181" s="75"/>
      <c r="X181" s="76"/>
      <c r="Y181" s="181"/>
    </row>
    <row r="182" spans="1:25" s="4" customFormat="1" ht="20.25" customHeight="1" thickBot="1">
      <c r="A182" s="5" t="str">
        <f t="shared" si="163"/>
        <v>n</v>
      </c>
      <c r="B182" s="177"/>
      <c r="C182" s="267"/>
      <c r="D182" s="274"/>
      <c r="E182" s="275"/>
      <c r="F182" s="276"/>
      <c r="G182" s="77" t="str">
        <f>IF(AND(A182="n",D178=""),"","Surrender Ar.→")</f>
        <v/>
      </c>
      <c r="H182" s="78" t="s">
        <v>45</v>
      </c>
      <c r="I182" s="79" t="s">
        <v>59</v>
      </c>
      <c r="J182" s="80">
        <f t="array" ref="J182">IF(OR($H182="",$H182="no"),0,IF($I182=$I178,ROUND(J178/2,0),IF($I182=$I179,ROUND(J179/2,0),IF($I182=$I180,ROUND(J180/2,0),ROUND(J181/2,0)))))</f>
        <v>0</v>
      </c>
      <c r="K182" s="81">
        <f t="array" ref="K182">IF(OR($H182="",$H182="no"),"",IF($I182=$I178,ROUND(K178/2,0),IF($I182=$I179,ROUND(K179/2,0),IF($I182=$I180,ROUND(K180/2,0),ROUND(K181/2,0)))))</f>
        <v>0</v>
      </c>
      <c r="L182" s="82">
        <f t="array" ref="L182">IF(OR($H182="",$H182="no"),"",ROUND(J182+K182,0))</f>
        <v>0</v>
      </c>
      <c r="M182" s="80">
        <f t="array" ref="M182">IF(OR($H182="",$H182="no"),"",IF($I182=$I178,ROUND(M178/2,0),IF($I182=$I179,ROUND(M179/2,0),IF($I182=$I180,ROUND(M180/2,0),ROUND(M181/2,0)))))</f>
        <v>0</v>
      </c>
      <c r="N182" s="81">
        <f t="array" ref="N182">IF(OR($H182="",$H182="no"),"",IF($I182=$I178,ROUND(N178/2,0),IF($I182=$I179,ROUND(N179/2,0),IF($I182=$I180,ROUND(N180/2,0),ROUND(N181/2,0)))))</f>
        <v>0</v>
      </c>
      <c r="O182" s="82">
        <f t="array" ref="O182">IF(OR($H182="",$H182="no"),"",ROUND(M182+N182,0))</f>
        <v>0</v>
      </c>
      <c r="P182" s="83">
        <f t="array" ref="P182">IF(OR($H182="",$H182="no"),"",ROUND(J182-M182,0))</f>
        <v>0</v>
      </c>
      <c r="Q182" s="84">
        <f t="array" ref="Q182">IF(OR($H182="",$H182="no"),"",ROUND(K182-N182,0))</f>
        <v>0</v>
      </c>
      <c r="R182" s="85">
        <f t="array" ref="R182">IF(OR($H182="",$H182="no"),"",ROUND(P182+Q182,0))</f>
        <v>0</v>
      </c>
      <c r="S182" s="86">
        <f t="array" ref="S182">IF(OR($H182="",$H182="no"),"",IF($H178="Before-2004",Q182,0))</f>
        <v>0</v>
      </c>
      <c r="T182" s="86">
        <f t="array" ref="T182">IF(OR($H182="",$H182="no"),"",SUM(R182-S182))</f>
        <v>0</v>
      </c>
      <c r="U182" s="86">
        <f t="array" ref="U182">IF(OR($H182="",$H182="no"),"",ROUND(S182+T182,0))</f>
        <v>0</v>
      </c>
      <c r="V182" s="86">
        <f t="array" ref="V182">IF(OR($H182="",$H182="no"),"",ROUND(R182-U182,0))</f>
        <v>0</v>
      </c>
      <c r="W182" s="87"/>
      <c r="X182" s="88"/>
      <c r="Y182" s="181"/>
    </row>
    <row r="183" spans="1:25" s="4" customFormat="1" ht="20.25" customHeight="1">
      <c r="A183" s="5" t="str">
        <f>IF(J183&gt;=1,"y","n")</f>
        <v>n</v>
      </c>
      <c r="B183" s="177"/>
      <c r="C183" s="265">
        <v>36</v>
      </c>
      <c r="D183" s="268"/>
      <c r="E183" s="269"/>
      <c r="F183" s="270"/>
      <c r="G183" s="277"/>
      <c r="H183" s="280"/>
      <c r="I183" s="55" t="str">
        <f t="shared" ref="I183:I214" si="167">IF(A183="n","","Jul-2024")</f>
        <v/>
      </c>
      <c r="J183" s="56">
        <v>0</v>
      </c>
      <c r="K183" s="57">
        <f t="array" ref="K183">ROUND(J183*$K$7,0)</f>
        <v>0</v>
      </c>
      <c r="L183" s="58">
        <f t="array" ref="L183">ROUND(J183+K183,0)</f>
        <v>0</v>
      </c>
      <c r="M183" s="59">
        <f t="array" ref="M183">J183</f>
        <v>0</v>
      </c>
      <c r="N183" s="57">
        <f t="array" ref="N183">ROUND(M183*$N$7,0)</f>
        <v>0</v>
      </c>
      <c r="O183" s="58">
        <f t="array" ref="O183">ROUND(M183+N183,0)</f>
        <v>0</v>
      </c>
      <c r="P183" s="59">
        <f t="array" ref="P183">ROUND(J183-M183,0)</f>
        <v>0</v>
      </c>
      <c r="Q183" s="57">
        <f t="array" ref="Q183">ROUND(K183-N183,0)</f>
        <v>0</v>
      </c>
      <c r="R183" s="58">
        <f t="array" ref="R183">ROUND(P183+Q183,0)</f>
        <v>0</v>
      </c>
      <c r="S183" s="60">
        <f>IF($H183="Before-2004",Q183,0)</f>
        <v>0</v>
      </c>
      <c r="T183" s="60">
        <f t="array" ref="T183">R183-S183</f>
        <v>0</v>
      </c>
      <c r="U183" s="60">
        <f t="array" ref="U183">ROUND(S183+T183,0)</f>
        <v>0</v>
      </c>
      <c r="V183" s="60">
        <f t="array" ref="V183">ROUND(R183-U183,0)</f>
        <v>0</v>
      </c>
      <c r="W183" s="61"/>
      <c r="X183" s="62"/>
      <c r="Y183" s="181"/>
    </row>
    <row r="184" spans="1:25" s="4" customFormat="1" ht="20.25" customHeight="1">
      <c r="A184" s="5" t="str">
        <f t="shared" ref="A184:A187" si="168">IF(J184&gt;=1,"y","n")</f>
        <v>n</v>
      </c>
      <c r="B184" s="177"/>
      <c r="C184" s="266"/>
      <c r="D184" s="271"/>
      <c r="E184" s="272"/>
      <c r="F184" s="273"/>
      <c r="G184" s="278"/>
      <c r="H184" s="281"/>
      <c r="I184" s="63" t="str">
        <f t="shared" ref="I184:I215" si="169">IF(A184="n","","Aug-2024")</f>
        <v/>
      </c>
      <c r="J184" s="64">
        <f>$J183</f>
        <v>0</v>
      </c>
      <c r="K184" s="65">
        <f t="array" ref="K184">ROUND(J184*$K$7,0)</f>
        <v>0</v>
      </c>
      <c r="L184" s="66">
        <f t="array" ref="L184">ROUND(J184+K184,0)</f>
        <v>0</v>
      </c>
      <c r="M184" s="64">
        <f t="array" ref="M184">J184</f>
        <v>0</v>
      </c>
      <c r="N184" s="65">
        <f t="array" ref="N184">ROUND(M184*$N$7,0)</f>
        <v>0</v>
      </c>
      <c r="O184" s="66">
        <f t="array" ref="O184">ROUND(M184+N184,0)</f>
        <v>0</v>
      </c>
      <c r="P184" s="64">
        <f t="array" ref="P184">ROUND(J184-M184,0)</f>
        <v>0</v>
      </c>
      <c r="Q184" s="65">
        <f t="array" ref="Q184">ROUND(K184-N184,0)</f>
        <v>0</v>
      </c>
      <c r="R184" s="66">
        <f t="array" ref="R184">ROUND(P184+Q184,0)</f>
        <v>0</v>
      </c>
      <c r="S184" s="67">
        <f>IF($H183="Before-2004",Q184,0)</f>
        <v>0</v>
      </c>
      <c r="T184" s="67">
        <f t="array" ref="T184">R184-S184</f>
        <v>0</v>
      </c>
      <c r="U184" s="67">
        <f t="array" ref="U184">ROUND(S184+T184,0)</f>
        <v>0</v>
      </c>
      <c r="V184" s="67">
        <f t="array" ref="V184">ROUND(R184-U184,0)</f>
        <v>0</v>
      </c>
      <c r="W184" s="68"/>
      <c r="X184" s="69"/>
      <c r="Y184" s="181"/>
    </row>
    <row r="185" spans="1:25" s="4" customFormat="1" ht="20.25" customHeight="1">
      <c r="A185" s="5" t="str">
        <f t="shared" si="168"/>
        <v>n</v>
      </c>
      <c r="B185" s="177"/>
      <c r="C185" s="266"/>
      <c r="D185" s="271"/>
      <c r="E185" s="272"/>
      <c r="F185" s="273"/>
      <c r="G185" s="278"/>
      <c r="H185" s="281"/>
      <c r="I185" s="70" t="str">
        <f t="shared" ref="I185:I216" si="170">IF(A185="n","","Sep-2024")</f>
        <v/>
      </c>
      <c r="J185" s="64">
        <f>$J183</f>
        <v>0</v>
      </c>
      <c r="K185" s="65">
        <f t="array" ref="K185">ROUND(J185*$K$7,0)</f>
        <v>0</v>
      </c>
      <c r="L185" s="66">
        <f t="array" ref="L185">ROUND(J185+K185,0)</f>
        <v>0</v>
      </c>
      <c r="M185" s="64">
        <f t="array" ref="M185">J185</f>
        <v>0</v>
      </c>
      <c r="N185" s="65">
        <f t="array" ref="N185">ROUND(M185*$N$7,0)</f>
        <v>0</v>
      </c>
      <c r="O185" s="66">
        <f t="array" ref="O185">ROUND(M185+N185,0)</f>
        <v>0</v>
      </c>
      <c r="P185" s="64">
        <f t="array" ref="P185">ROUND(J185-M185,0)</f>
        <v>0</v>
      </c>
      <c r="Q185" s="65">
        <f t="array" ref="Q185">ROUND(K185-N185,0)</f>
        <v>0</v>
      </c>
      <c r="R185" s="66">
        <f t="array" ref="R185">ROUND(P185+Q185,0)</f>
        <v>0</v>
      </c>
      <c r="S185" s="67">
        <f>IF($H183="Before-2004",Q185,0)</f>
        <v>0</v>
      </c>
      <c r="T185" s="67">
        <f t="array" ref="T185">R185-S185</f>
        <v>0</v>
      </c>
      <c r="U185" s="67">
        <f t="array" ref="U185">ROUND(S185+T185,0)</f>
        <v>0</v>
      </c>
      <c r="V185" s="67">
        <f t="array" ref="V185">ROUND(R185-U185,0)</f>
        <v>0</v>
      </c>
      <c r="W185" s="68"/>
      <c r="X185" s="69"/>
      <c r="Y185" s="181"/>
    </row>
    <row r="186" spans="1:25" s="4" customFormat="1" ht="20.25" customHeight="1">
      <c r="A186" s="5" t="str">
        <f t="shared" si="168"/>
        <v>n</v>
      </c>
      <c r="B186" s="177"/>
      <c r="C186" s="266"/>
      <c r="D186" s="271"/>
      <c r="E186" s="272"/>
      <c r="F186" s="273"/>
      <c r="G186" s="279"/>
      <c r="H186" s="282"/>
      <c r="I186" s="63" t="str">
        <f t="shared" ref="I186:I217" si="171">IF(A186="n","","Oct-2024")</f>
        <v/>
      </c>
      <c r="J186" s="71">
        <f>$J183</f>
        <v>0</v>
      </c>
      <c r="K186" s="72">
        <f t="array" ref="K186">ROUND(J186*$K$7,0)</f>
        <v>0</v>
      </c>
      <c r="L186" s="73">
        <f t="array" ref="L186">ROUND(J186+K186,0)</f>
        <v>0</v>
      </c>
      <c r="M186" s="71">
        <f t="array" ref="M186">J186</f>
        <v>0</v>
      </c>
      <c r="N186" s="72">
        <f t="array" ref="N186">ROUND(M186*$N$7,0)</f>
        <v>0</v>
      </c>
      <c r="O186" s="73">
        <f t="array" ref="O186">ROUND(M186+N186,0)</f>
        <v>0</v>
      </c>
      <c r="P186" s="71">
        <f t="array" ref="P186">ROUND(J186-M186,0)</f>
        <v>0</v>
      </c>
      <c r="Q186" s="72">
        <f t="array" ref="Q186">ROUND(K186-N186,0)</f>
        <v>0</v>
      </c>
      <c r="R186" s="73">
        <f t="array" ref="R186">ROUND(P186+Q186,0)</f>
        <v>0</v>
      </c>
      <c r="S186" s="74">
        <f>IF($H183="Before-2004",Q186,0)</f>
        <v>0</v>
      </c>
      <c r="T186" s="74">
        <f t="array" ref="T186">R186-S186</f>
        <v>0</v>
      </c>
      <c r="U186" s="74">
        <f t="array" ref="U186">ROUND(S186+T186,0)</f>
        <v>0</v>
      </c>
      <c r="V186" s="74">
        <f t="array" ref="V186">ROUND(R186-U186,0)</f>
        <v>0</v>
      </c>
      <c r="W186" s="75"/>
      <c r="X186" s="76"/>
      <c r="Y186" s="181"/>
    </row>
    <row r="187" spans="1:25" s="4" customFormat="1" ht="20.25" customHeight="1" thickBot="1">
      <c r="A187" s="5" t="str">
        <f t="shared" si="168"/>
        <v>n</v>
      </c>
      <c r="B187" s="177"/>
      <c r="C187" s="267"/>
      <c r="D187" s="274"/>
      <c r="E187" s="275"/>
      <c r="F187" s="276"/>
      <c r="G187" s="77" t="str">
        <f>IF(AND(A187="n",D183=""),"","Surrender Ar.→")</f>
        <v/>
      </c>
      <c r="H187" s="78" t="s">
        <v>46</v>
      </c>
      <c r="I187" s="79" t="s">
        <v>59</v>
      </c>
      <c r="J187" s="80">
        <f t="array" ref="J187">IF(OR($H187="",$H187="no"),0,IF($I187=$I183,ROUND(J183/2,0),IF($I187=$I184,ROUND(J184/2,0),IF($I187=$I185,ROUND(J185/2,0),ROUND(J186/2,0)))))</f>
        <v>0</v>
      </c>
      <c r="K187" s="81" t="str">
        <f t="array" ref="K187">IF(OR($H187="",$H187="no"),"",IF($I187=$I183,ROUND(K183/2,0),IF($I187=$I184,ROUND(K184/2,0),IF($I187=$I185,ROUND(K185/2,0),ROUND(K186/2,0)))))</f>
        <v/>
      </c>
      <c r="L187" s="82" t="str">
        <f t="array" ref="L187">IF(OR($H187="",$H187="no"),"",ROUND(J187+K187,0))</f>
        <v/>
      </c>
      <c r="M187" s="80" t="str">
        <f t="array" ref="M187">IF(OR($H187="",$H187="no"),"",IF($I187=$I183,ROUND(M183/2,0),IF($I187=$I184,ROUND(M184/2,0),IF($I187=$I185,ROUND(M185/2,0),ROUND(M186/2,0)))))</f>
        <v/>
      </c>
      <c r="N187" s="81" t="str">
        <f t="array" ref="N187">IF(OR($H187="",$H187="no"),"",IF($I187=$I183,ROUND(N183/2,0),IF($I187=$I184,ROUND(N184/2,0),IF($I187=$I185,ROUND(N185/2,0),ROUND(N186/2,0)))))</f>
        <v/>
      </c>
      <c r="O187" s="82" t="str">
        <f t="array" ref="O187">IF(OR($H187="",$H187="no"),"",ROUND(M187+N187,0))</f>
        <v/>
      </c>
      <c r="P187" s="83" t="str">
        <f t="array" ref="P187">IF(OR($H187="",$H187="no"),"",ROUND(J187-M187,0))</f>
        <v/>
      </c>
      <c r="Q187" s="84" t="str">
        <f t="array" ref="Q187">IF(OR($H187="",$H187="no"),"",ROUND(K187-N187,0))</f>
        <v/>
      </c>
      <c r="R187" s="85" t="str">
        <f t="array" ref="R187">IF(OR($H187="",$H187="no"),"",ROUND(P187+Q187,0))</f>
        <v/>
      </c>
      <c r="S187" s="86" t="str">
        <f t="array" ref="S187">IF(OR($H187="",$H187="no"),"",IF($H183="Before-2004",Q187,0))</f>
        <v/>
      </c>
      <c r="T187" s="86" t="str">
        <f t="array" ref="T187">IF(OR($H187="",$H187="no"),"",SUM(R187-S187))</f>
        <v/>
      </c>
      <c r="U187" s="86" t="str">
        <f t="array" ref="U187">IF(OR($H187="",$H187="no"),"",ROUND(S187+T187,0))</f>
        <v/>
      </c>
      <c r="V187" s="86" t="str">
        <f t="array" ref="V187">IF(OR($H187="",$H187="no"),"",ROUND(R187-U187,0))</f>
        <v/>
      </c>
      <c r="W187" s="87"/>
      <c r="X187" s="88"/>
      <c r="Y187" s="181"/>
    </row>
    <row r="188" spans="1:25" s="4" customFormat="1" ht="20.25" customHeight="1">
      <c r="A188" s="5" t="str">
        <f>IF(J188&gt;=1,"y","n")</f>
        <v>n</v>
      </c>
      <c r="B188" s="177"/>
      <c r="C188" s="265">
        <v>37</v>
      </c>
      <c r="D188" s="268"/>
      <c r="E188" s="269"/>
      <c r="F188" s="270"/>
      <c r="G188" s="277"/>
      <c r="H188" s="280"/>
      <c r="I188" s="55" t="str">
        <f t="shared" ref="I188:I219" si="172">IF(A188="n","","Jul-2024")</f>
        <v/>
      </c>
      <c r="J188" s="56">
        <v>0</v>
      </c>
      <c r="K188" s="57">
        <f t="array" ref="K188">ROUND(J188*$K$7,0)</f>
        <v>0</v>
      </c>
      <c r="L188" s="58">
        <f t="array" ref="L188">ROUND(J188+K188,0)</f>
        <v>0</v>
      </c>
      <c r="M188" s="59">
        <f t="array" ref="M188">J188</f>
        <v>0</v>
      </c>
      <c r="N188" s="57">
        <f t="array" ref="N188">ROUND(M188*$N$7,0)</f>
        <v>0</v>
      </c>
      <c r="O188" s="58">
        <f t="array" ref="O188">ROUND(M188+N188,0)</f>
        <v>0</v>
      </c>
      <c r="P188" s="59">
        <f t="array" ref="P188">ROUND(J188-M188,0)</f>
        <v>0</v>
      </c>
      <c r="Q188" s="57">
        <f t="array" ref="Q188">ROUND(K188-N188,0)</f>
        <v>0</v>
      </c>
      <c r="R188" s="58">
        <f t="array" ref="R188">ROUND(P188+Q188,0)</f>
        <v>0</v>
      </c>
      <c r="S188" s="60">
        <f>IF($H188="Before-2004",Q188,0)</f>
        <v>0</v>
      </c>
      <c r="T188" s="60">
        <f t="array" ref="T188">R188-S188</f>
        <v>0</v>
      </c>
      <c r="U188" s="60">
        <f t="array" ref="U188">ROUND(S188+T188,0)</f>
        <v>0</v>
      </c>
      <c r="V188" s="60">
        <f t="array" ref="V188">ROUND(R188-U188,0)</f>
        <v>0</v>
      </c>
      <c r="W188" s="61"/>
      <c r="X188" s="62"/>
      <c r="Y188" s="181"/>
    </row>
    <row r="189" spans="1:25" s="4" customFormat="1" ht="20.25" customHeight="1">
      <c r="A189" s="5" t="str">
        <f t="shared" ref="A189:A192" si="173">IF(J189&gt;=1,"y","n")</f>
        <v>n</v>
      </c>
      <c r="B189" s="177"/>
      <c r="C189" s="266"/>
      <c r="D189" s="271"/>
      <c r="E189" s="272"/>
      <c r="F189" s="273"/>
      <c r="G189" s="278"/>
      <c r="H189" s="281"/>
      <c r="I189" s="63" t="str">
        <f t="shared" ref="I189:I220" si="174">IF(A189="n","","Aug-2024")</f>
        <v/>
      </c>
      <c r="J189" s="64">
        <f>$J188</f>
        <v>0</v>
      </c>
      <c r="K189" s="65">
        <f t="array" ref="K189">ROUND(J189*$K$7,0)</f>
        <v>0</v>
      </c>
      <c r="L189" s="66">
        <f t="array" ref="L189">ROUND(J189+K189,0)</f>
        <v>0</v>
      </c>
      <c r="M189" s="64">
        <f t="array" ref="M189">J189</f>
        <v>0</v>
      </c>
      <c r="N189" s="65">
        <f t="array" ref="N189">ROUND(M189*$N$7,0)</f>
        <v>0</v>
      </c>
      <c r="O189" s="66">
        <f t="array" ref="O189">ROUND(M189+N189,0)</f>
        <v>0</v>
      </c>
      <c r="P189" s="64">
        <f t="array" ref="P189">ROUND(J189-M189,0)</f>
        <v>0</v>
      </c>
      <c r="Q189" s="65">
        <f t="array" ref="Q189">ROUND(K189-N189,0)</f>
        <v>0</v>
      </c>
      <c r="R189" s="66">
        <f t="array" ref="R189">ROUND(P189+Q189,0)</f>
        <v>0</v>
      </c>
      <c r="S189" s="67">
        <f>IF($H188="Before-2004",Q189,0)</f>
        <v>0</v>
      </c>
      <c r="T189" s="67">
        <f t="array" ref="T189">R189-S189</f>
        <v>0</v>
      </c>
      <c r="U189" s="67">
        <f t="array" ref="U189">ROUND(S189+T189,0)</f>
        <v>0</v>
      </c>
      <c r="V189" s="67">
        <f t="array" ref="V189">ROUND(R189-U189,0)</f>
        <v>0</v>
      </c>
      <c r="W189" s="68"/>
      <c r="X189" s="69"/>
      <c r="Y189" s="181"/>
    </row>
    <row r="190" spans="1:25" s="4" customFormat="1" ht="20.25" customHeight="1">
      <c r="A190" s="5" t="str">
        <f t="shared" si="173"/>
        <v>n</v>
      </c>
      <c r="B190" s="177"/>
      <c r="C190" s="266"/>
      <c r="D190" s="271"/>
      <c r="E190" s="272"/>
      <c r="F190" s="273"/>
      <c r="G190" s="278"/>
      <c r="H190" s="281"/>
      <c r="I190" s="70" t="str">
        <f t="shared" ref="I190:I221" si="175">IF(A190="n","","Sep-2024")</f>
        <v/>
      </c>
      <c r="J190" s="64">
        <f>$J188</f>
        <v>0</v>
      </c>
      <c r="K190" s="65">
        <f t="array" ref="K190">ROUND(J190*$K$7,0)</f>
        <v>0</v>
      </c>
      <c r="L190" s="66">
        <f t="array" ref="L190">ROUND(J190+K190,0)</f>
        <v>0</v>
      </c>
      <c r="M190" s="64">
        <f t="array" ref="M190">J190</f>
        <v>0</v>
      </c>
      <c r="N190" s="65">
        <f t="array" ref="N190">ROUND(M190*$N$7,0)</f>
        <v>0</v>
      </c>
      <c r="O190" s="66">
        <f t="array" ref="O190">ROUND(M190+N190,0)</f>
        <v>0</v>
      </c>
      <c r="P190" s="64">
        <f t="array" ref="P190">ROUND(J190-M190,0)</f>
        <v>0</v>
      </c>
      <c r="Q190" s="65">
        <f t="array" ref="Q190">ROUND(K190-N190,0)</f>
        <v>0</v>
      </c>
      <c r="R190" s="66">
        <f t="array" ref="R190">ROUND(P190+Q190,0)</f>
        <v>0</v>
      </c>
      <c r="S190" s="67">
        <f>IF($H188="Before-2004",Q190,0)</f>
        <v>0</v>
      </c>
      <c r="T190" s="67">
        <f t="array" ref="T190">R190-S190</f>
        <v>0</v>
      </c>
      <c r="U190" s="67">
        <f t="array" ref="U190">ROUND(S190+T190,0)</f>
        <v>0</v>
      </c>
      <c r="V190" s="67">
        <f t="array" ref="V190">ROUND(R190-U190,0)</f>
        <v>0</v>
      </c>
      <c r="W190" s="68"/>
      <c r="X190" s="69"/>
      <c r="Y190" s="181"/>
    </row>
    <row r="191" spans="1:25" s="4" customFormat="1" ht="20.25" customHeight="1">
      <c r="A191" s="5" t="str">
        <f t="shared" si="173"/>
        <v>n</v>
      </c>
      <c r="B191" s="177"/>
      <c r="C191" s="266"/>
      <c r="D191" s="271"/>
      <c r="E191" s="272"/>
      <c r="F191" s="273"/>
      <c r="G191" s="279"/>
      <c r="H191" s="282"/>
      <c r="I191" s="63" t="str">
        <f t="shared" ref="I191:I222" si="176">IF(A191="n","","Oct-2024")</f>
        <v/>
      </c>
      <c r="J191" s="71">
        <f>$J188</f>
        <v>0</v>
      </c>
      <c r="K191" s="72">
        <f t="array" ref="K191">ROUND(J191*$K$7,0)</f>
        <v>0</v>
      </c>
      <c r="L191" s="73">
        <f t="array" ref="L191">ROUND(J191+K191,0)</f>
        <v>0</v>
      </c>
      <c r="M191" s="71">
        <f t="array" ref="M191">J191</f>
        <v>0</v>
      </c>
      <c r="N191" s="72">
        <f t="array" ref="N191">ROUND(M191*$N$7,0)</f>
        <v>0</v>
      </c>
      <c r="O191" s="73">
        <f t="array" ref="O191">ROUND(M191+N191,0)</f>
        <v>0</v>
      </c>
      <c r="P191" s="71">
        <f t="array" ref="P191">ROUND(J191-M191,0)</f>
        <v>0</v>
      </c>
      <c r="Q191" s="72">
        <f t="array" ref="Q191">ROUND(K191-N191,0)</f>
        <v>0</v>
      </c>
      <c r="R191" s="73">
        <f t="array" ref="R191">ROUND(P191+Q191,0)</f>
        <v>0</v>
      </c>
      <c r="S191" s="74">
        <f>IF($H188="Before-2004",Q191,0)</f>
        <v>0</v>
      </c>
      <c r="T191" s="74">
        <f t="array" ref="T191">R191-S191</f>
        <v>0</v>
      </c>
      <c r="U191" s="74">
        <f t="array" ref="U191">ROUND(S191+T191,0)</f>
        <v>0</v>
      </c>
      <c r="V191" s="74">
        <f t="array" ref="V191">ROUND(R191-U191,0)</f>
        <v>0</v>
      </c>
      <c r="W191" s="75"/>
      <c r="X191" s="76"/>
      <c r="Y191" s="181"/>
    </row>
    <row r="192" spans="1:25" s="4" customFormat="1" ht="20.25" customHeight="1" thickBot="1">
      <c r="A192" s="5" t="str">
        <f t="shared" si="173"/>
        <v>n</v>
      </c>
      <c r="B192" s="177"/>
      <c r="C192" s="267"/>
      <c r="D192" s="274"/>
      <c r="E192" s="275"/>
      <c r="F192" s="276"/>
      <c r="G192" s="77" t="str">
        <f>IF(AND(A192="n",D188=""),"","Surrender Ar.→")</f>
        <v/>
      </c>
      <c r="H192" s="78" t="s">
        <v>45</v>
      </c>
      <c r="I192" s="79" t="s">
        <v>59</v>
      </c>
      <c r="J192" s="80">
        <f t="array" ref="J192">IF(OR($H192="",$H192="no"),0,IF($I192=$I188,ROUND(J188/2,0),IF($I192=$I189,ROUND(J189/2,0),IF($I192=$I190,ROUND(J190/2,0),ROUND(J191/2,0)))))</f>
        <v>0</v>
      </c>
      <c r="K192" s="81">
        <f t="array" ref="K192">IF(OR($H192="",$H192="no"),"",IF($I192=$I188,ROUND(K188/2,0),IF($I192=$I189,ROUND(K189/2,0),IF($I192=$I190,ROUND(K190/2,0),ROUND(K191/2,0)))))</f>
        <v>0</v>
      </c>
      <c r="L192" s="82">
        <f t="array" ref="L192">IF(OR($H192="",$H192="no"),"",ROUND(J192+K192,0))</f>
        <v>0</v>
      </c>
      <c r="M192" s="80">
        <f t="array" ref="M192">IF(OR($H192="",$H192="no"),"",IF($I192=$I188,ROUND(M188/2,0),IF($I192=$I189,ROUND(M189/2,0),IF($I192=$I190,ROUND(M190/2,0),ROUND(M191/2,0)))))</f>
        <v>0</v>
      </c>
      <c r="N192" s="81">
        <f t="array" ref="N192">IF(OR($H192="",$H192="no"),"",IF($I192=$I188,ROUND(N188/2,0),IF($I192=$I189,ROUND(N189/2,0),IF($I192=$I190,ROUND(N190/2,0),ROUND(N191/2,0)))))</f>
        <v>0</v>
      </c>
      <c r="O192" s="82">
        <f t="array" ref="O192">IF(OR($H192="",$H192="no"),"",ROUND(M192+N192,0))</f>
        <v>0</v>
      </c>
      <c r="P192" s="83">
        <f t="array" ref="P192">IF(OR($H192="",$H192="no"),"",ROUND(J192-M192,0))</f>
        <v>0</v>
      </c>
      <c r="Q192" s="84">
        <f t="array" ref="Q192">IF(OR($H192="",$H192="no"),"",ROUND(K192-N192,0))</f>
        <v>0</v>
      </c>
      <c r="R192" s="85">
        <f t="array" ref="R192">IF(OR($H192="",$H192="no"),"",ROUND(P192+Q192,0))</f>
        <v>0</v>
      </c>
      <c r="S192" s="86">
        <f t="array" ref="S192">IF(OR($H192="",$H192="no"),"",IF($H188="Before-2004",Q192,0))</f>
        <v>0</v>
      </c>
      <c r="T192" s="86">
        <f t="array" ref="T192">IF(OR($H192="",$H192="no"),"",SUM(R192-S192))</f>
        <v>0</v>
      </c>
      <c r="U192" s="86">
        <f t="array" ref="U192">IF(OR($H192="",$H192="no"),"",ROUND(S192+T192,0))</f>
        <v>0</v>
      </c>
      <c r="V192" s="86">
        <f t="array" ref="V192">IF(OR($H192="",$H192="no"),"",ROUND(R192-U192,0))</f>
        <v>0</v>
      </c>
      <c r="W192" s="87"/>
      <c r="X192" s="88"/>
      <c r="Y192" s="181"/>
    </row>
    <row r="193" spans="1:25" s="4" customFormat="1" ht="20.25" customHeight="1">
      <c r="A193" s="5" t="str">
        <f>IF(J193&gt;=1,"y","n")</f>
        <v>n</v>
      </c>
      <c r="B193" s="177"/>
      <c r="C193" s="265">
        <v>38</v>
      </c>
      <c r="D193" s="268"/>
      <c r="E193" s="269"/>
      <c r="F193" s="270"/>
      <c r="G193" s="277"/>
      <c r="H193" s="280"/>
      <c r="I193" s="55" t="str">
        <f t="shared" ref="I193:I224" si="177">IF(A193="n","","Jul-2024")</f>
        <v/>
      </c>
      <c r="J193" s="56">
        <v>0</v>
      </c>
      <c r="K193" s="57">
        <f t="array" ref="K193">ROUND(J193*$K$7,0)</f>
        <v>0</v>
      </c>
      <c r="L193" s="58">
        <f t="array" ref="L193">ROUND(J193+K193,0)</f>
        <v>0</v>
      </c>
      <c r="M193" s="59">
        <f t="array" ref="M193">J193</f>
        <v>0</v>
      </c>
      <c r="N193" s="57">
        <f t="array" ref="N193">ROUND(M193*$N$7,0)</f>
        <v>0</v>
      </c>
      <c r="O193" s="58">
        <f t="array" ref="O193">ROUND(M193+N193,0)</f>
        <v>0</v>
      </c>
      <c r="P193" s="59">
        <f t="array" ref="P193">ROUND(J193-M193,0)</f>
        <v>0</v>
      </c>
      <c r="Q193" s="57">
        <f t="array" ref="Q193">ROUND(K193-N193,0)</f>
        <v>0</v>
      </c>
      <c r="R193" s="58">
        <f t="array" ref="R193">ROUND(P193+Q193,0)</f>
        <v>0</v>
      </c>
      <c r="S193" s="60">
        <f>IF($H193="Before-2004",Q193,0)</f>
        <v>0</v>
      </c>
      <c r="T193" s="60">
        <f t="array" ref="T193">R193-S193</f>
        <v>0</v>
      </c>
      <c r="U193" s="60">
        <f t="array" ref="U193">ROUND(S193+T193,0)</f>
        <v>0</v>
      </c>
      <c r="V193" s="60">
        <f t="array" ref="V193">ROUND(R193-U193,0)</f>
        <v>0</v>
      </c>
      <c r="W193" s="61"/>
      <c r="X193" s="62"/>
      <c r="Y193" s="181"/>
    </row>
    <row r="194" spans="1:25" s="4" customFormat="1" ht="20.25" customHeight="1">
      <c r="A194" s="5" t="str">
        <f t="shared" ref="A194:A197" si="178">IF(J194&gt;=1,"y","n")</f>
        <v>n</v>
      </c>
      <c r="B194" s="177"/>
      <c r="C194" s="266"/>
      <c r="D194" s="271"/>
      <c r="E194" s="272"/>
      <c r="F194" s="273"/>
      <c r="G194" s="278"/>
      <c r="H194" s="281"/>
      <c r="I194" s="63" t="str">
        <f t="shared" ref="I194:I225" si="179">IF(A194="n","","Aug-2024")</f>
        <v/>
      </c>
      <c r="J194" s="64">
        <f>$J193</f>
        <v>0</v>
      </c>
      <c r="K194" s="65">
        <f t="array" ref="K194">ROUND(J194*$K$7,0)</f>
        <v>0</v>
      </c>
      <c r="L194" s="66">
        <f t="array" ref="L194">ROUND(J194+K194,0)</f>
        <v>0</v>
      </c>
      <c r="M194" s="64">
        <f t="array" ref="M194">J194</f>
        <v>0</v>
      </c>
      <c r="N194" s="65">
        <f t="array" ref="N194">ROUND(M194*$N$7,0)</f>
        <v>0</v>
      </c>
      <c r="O194" s="66">
        <f t="array" ref="O194">ROUND(M194+N194,0)</f>
        <v>0</v>
      </c>
      <c r="P194" s="64">
        <f t="array" ref="P194">ROUND(J194-M194,0)</f>
        <v>0</v>
      </c>
      <c r="Q194" s="65">
        <f t="array" ref="Q194">ROUND(K194-N194,0)</f>
        <v>0</v>
      </c>
      <c r="R194" s="66">
        <f t="array" ref="R194">ROUND(P194+Q194,0)</f>
        <v>0</v>
      </c>
      <c r="S194" s="67">
        <f>IF($H193="Before-2004",Q194,0)</f>
        <v>0</v>
      </c>
      <c r="T194" s="67">
        <f t="array" ref="T194">R194-S194</f>
        <v>0</v>
      </c>
      <c r="U194" s="67">
        <f t="array" ref="U194">ROUND(S194+T194,0)</f>
        <v>0</v>
      </c>
      <c r="V194" s="67">
        <f t="array" ref="V194">ROUND(R194-U194,0)</f>
        <v>0</v>
      </c>
      <c r="W194" s="68"/>
      <c r="X194" s="69"/>
      <c r="Y194" s="181"/>
    </row>
    <row r="195" spans="1:25" s="4" customFormat="1" ht="20.25" customHeight="1">
      <c r="A195" s="5" t="str">
        <f t="shared" si="178"/>
        <v>n</v>
      </c>
      <c r="B195" s="177"/>
      <c r="C195" s="266"/>
      <c r="D195" s="271"/>
      <c r="E195" s="272"/>
      <c r="F195" s="273"/>
      <c r="G195" s="278"/>
      <c r="H195" s="281"/>
      <c r="I195" s="70" t="str">
        <f t="shared" ref="I195:I226" si="180">IF(A195="n","","Sep-2024")</f>
        <v/>
      </c>
      <c r="J195" s="64">
        <f>$J193</f>
        <v>0</v>
      </c>
      <c r="K195" s="65">
        <f t="array" ref="K195">ROUND(J195*$K$7,0)</f>
        <v>0</v>
      </c>
      <c r="L195" s="66">
        <f t="array" ref="L195">ROUND(J195+K195,0)</f>
        <v>0</v>
      </c>
      <c r="M195" s="64">
        <f t="array" ref="M195">J195</f>
        <v>0</v>
      </c>
      <c r="N195" s="65">
        <f t="array" ref="N195">ROUND(M195*$N$7,0)</f>
        <v>0</v>
      </c>
      <c r="O195" s="66">
        <f t="array" ref="O195">ROUND(M195+N195,0)</f>
        <v>0</v>
      </c>
      <c r="P195" s="64">
        <f t="array" ref="P195">ROUND(J195-M195,0)</f>
        <v>0</v>
      </c>
      <c r="Q195" s="65">
        <f t="array" ref="Q195">ROUND(K195-N195,0)</f>
        <v>0</v>
      </c>
      <c r="R195" s="66">
        <f t="array" ref="R195">ROUND(P195+Q195,0)</f>
        <v>0</v>
      </c>
      <c r="S195" s="67">
        <f>IF($H193="Before-2004",Q195,0)</f>
        <v>0</v>
      </c>
      <c r="T195" s="67">
        <f t="array" ref="T195">R195-S195</f>
        <v>0</v>
      </c>
      <c r="U195" s="67">
        <f t="array" ref="U195">ROUND(S195+T195,0)</f>
        <v>0</v>
      </c>
      <c r="V195" s="67">
        <f t="array" ref="V195">ROUND(R195-U195,0)</f>
        <v>0</v>
      </c>
      <c r="W195" s="68"/>
      <c r="X195" s="69"/>
      <c r="Y195" s="181"/>
    </row>
    <row r="196" spans="1:25" s="4" customFormat="1" ht="20.25" customHeight="1">
      <c r="A196" s="5" t="str">
        <f t="shared" si="178"/>
        <v>n</v>
      </c>
      <c r="B196" s="177"/>
      <c r="C196" s="266"/>
      <c r="D196" s="271"/>
      <c r="E196" s="272"/>
      <c r="F196" s="273"/>
      <c r="G196" s="279"/>
      <c r="H196" s="282"/>
      <c r="I196" s="63" t="str">
        <f t="shared" ref="I196:I227" si="181">IF(A196="n","","Oct-2024")</f>
        <v/>
      </c>
      <c r="J196" s="71">
        <f>$J193</f>
        <v>0</v>
      </c>
      <c r="K196" s="72">
        <f t="array" ref="K196">ROUND(J196*$K$7,0)</f>
        <v>0</v>
      </c>
      <c r="L196" s="73">
        <f t="array" ref="L196">ROUND(J196+K196,0)</f>
        <v>0</v>
      </c>
      <c r="M196" s="71">
        <f t="array" ref="M196">J196</f>
        <v>0</v>
      </c>
      <c r="N196" s="72">
        <f t="array" ref="N196">ROUND(M196*$N$7,0)</f>
        <v>0</v>
      </c>
      <c r="O196" s="73">
        <f t="array" ref="O196">ROUND(M196+N196,0)</f>
        <v>0</v>
      </c>
      <c r="P196" s="71">
        <f t="array" ref="P196">ROUND(J196-M196,0)</f>
        <v>0</v>
      </c>
      <c r="Q196" s="72">
        <f t="array" ref="Q196">ROUND(K196-N196,0)</f>
        <v>0</v>
      </c>
      <c r="R196" s="73">
        <f t="array" ref="R196">ROUND(P196+Q196,0)</f>
        <v>0</v>
      </c>
      <c r="S196" s="74">
        <f>IF($H193="Before-2004",Q196,0)</f>
        <v>0</v>
      </c>
      <c r="T196" s="74">
        <f t="array" ref="T196">R196-S196</f>
        <v>0</v>
      </c>
      <c r="U196" s="74">
        <f t="array" ref="U196">ROUND(S196+T196,0)</f>
        <v>0</v>
      </c>
      <c r="V196" s="74">
        <f t="array" ref="V196">ROUND(R196-U196,0)</f>
        <v>0</v>
      </c>
      <c r="W196" s="75"/>
      <c r="X196" s="76"/>
      <c r="Y196" s="181"/>
    </row>
    <row r="197" spans="1:25" s="4" customFormat="1" ht="20.25" customHeight="1" thickBot="1">
      <c r="A197" s="5" t="str">
        <f t="shared" si="178"/>
        <v>n</v>
      </c>
      <c r="B197" s="177"/>
      <c r="C197" s="267"/>
      <c r="D197" s="274"/>
      <c r="E197" s="275"/>
      <c r="F197" s="276"/>
      <c r="G197" s="77" t="str">
        <f>IF(AND(A197="n",D193=""),"","Surrender Ar.→")</f>
        <v/>
      </c>
      <c r="H197" s="78" t="s">
        <v>46</v>
      </c>
      <c r="I197" s="79" t="s">
        <v>59</v>
      </c>
      <c r="J197" s="80">
        <f t="array" ref="J197">IF(OR($H197="",$H197="no"),0,IF($I197=$I193,ROUND(J193/2,0),IF($I197=$I194,ROUND(J194/2,0),IF($I197=$I195,ROUND(J195/2,0),ROUND(J196/2,0)))))</f>
        <v>0</v>
      </c>
      <c r="K197" s="81" t="str">
        <f t="array" ref="K197">IF(OR($H197="",$H197="no"),"",IF($I197=$I193,ROUND(K193/2,0),IF($I197=$I194,ROUND(K194/2,0),IF($I197=$I195,ROUND(K195/2,0),ROUND(K196/2,0)))))</f>
        <v/>
      </c>
      <c r="L197" s="82" t="str">
        <f t="array" ref="L197">IF(OR($H197="",$H197="no"),"",ROUND(J197+K197,0))</f>
        <v/>
      </c>
      <c r="M197" s="80" t="str">
        <f t="array" ref="M197">IF(OR($H197="",$H197="no"),"",IF($I197=$I193,ROUND(M193/2,0),IF($I197=$I194,ROUND(M194/2,0),IF($I197=$I195,ROUND(M195/2,0),ROUND(M196/2,0)))))</f>
        <v/>
      </c>
      <c r="N197" s="81" t="str">
        <f t="array" ref="N197">IF(OR($H197="",$H197="no"),"",IF($I197=$I193,ROUND(N193/2,0),IF($I197=$I194,ROUND(N194/2,0),IF($I197=$I195,ROUND(N195/2,0),ROUND(N196/2,0)))))</f>
        <v/>
      </c>
      <c r="O197" s="82" t="str">
        <f t="array" ref="O197">IF(OR($H197="",$H197="no"),"",ROUND(M197+N197,0))</f>
        <v/>
      </c>
      <c r="P197" s="83" t="str">
        <f t="array" ref="P197">IF(OR($H197="",$H197="no"),"",ROUND(J197-M197,0))</f>
        <v/>
      </c>
      <c r="Q197" s="84" t="str">
        <f t="array" ref="Q197">IF(OR($H197="",$H197="no"),"",ROUND(K197-N197,0))</f>
        <v/>
      </c>
      <c r="R197" s="85" t="str">
        <f t="array" ref="R197">IF(OR($H197="",$H197="no"),"",ROUND(P197+Q197,0))</f>
        <v/>
      </c>
      <c r="S197" s="86" t="str">
        <f t="array" ref="S197">IF(OR($H197="",$H197="no"),"",IF($H193="Before-2004",Q197,0))</f>
        <v/>
      </c>
      <c r="T197" s="86" t="str">
        <f t="array" ref="T197">IF(OR($H197="",$H197="no"),"",SUM(R197-S197))</f>
        <v/>
      </c>
      <c r="U197" s="86" t="str">
        <f t="array" ref="U197">IF(OR($H197="",$H197="no"),"",ROUND(S197+T197,0))</f>
        <v/>
      </c>
      <c r="V197" s="86" t="str">
        <f t="array" ref="V197">IF(OR($H197="",$H197="no"),"",ROUND(R197-U197,0))</f>
        <v/>
      </c>
      <c r="W197" s="87"/>
      <c r="X197" s="88"/>
      <c r="Y197" s="181"/>
    </row>
    <row r="198" spans="1:25" s="4" customFormat="1" ht="20.25" customHeight="1">
      <c r="A198" s="5" t="str">
        <f>IF(J198&gt;=1,"y","n")</f>
        <v>n</v>
      </c>
      <c r="B198" s="177"/>
      <c r="C198" s="265">
        <v>39</v>
      </c>
      <c r="D198" s="268"/>
      <c r="E198" s="269"/>
      <c r="F198" s="270"/>
      <c r="G198" s="277"/>
      <c r="H198" s="280"/>
      <c r="I198" s="55" t="str">
        <f t="shared" ref="I198:I229" si="182">IF(A198="n","","Jul-2024")</f>
        <v/>
      </c>
      <c r="J198" s="56">
        <v>0</v>
      </c>
      <c r="K198" s="57">
        <f t="array" ref="K198">ROUND(J198*$K$7,0)</f>
        <v>0</v>
      </c>
      <c r="L198" s="58">
        <f t="array" ref="L198">ROUND(J198+K198,0)</f>
        <v>0</v>
      </c>
      <c r="M198" s="59">
        <f t="array" ref="M198">J198</f>
        <v>0</v>
      </c>
      <c r="N198" s="57">
        <f t="array" ref="N198">ROUND(M198*$N$7,0)</f>
        <v>0</v>
      </c>
      <c r="O198" s="58">
        <f t="array" ref="O198">ROUND(M198+N198,0)</f>
        <v>0</v>
      </c>
      <c r="P198" s="59">
        <f t="array" ref="P198">ROUND(J198-M198,0)</f>
        <v>0</v>
      </c>
      <c r="Q198" s="57">
        <f t="array" ref="Q198">ROUND(K198-N198,0)</f>
        <v>0</v>
      </c>
      <c r="R198" s="58">
        <f t="array" ref="R198">ROUND(P198+Q198,0)</f>
        <v>0</v>
      </c>
      <c r="S198" s="60">
        <f>IF($H198="Before-2004",Q198,0)</f>
        <v>0</v>
      </c>
      <c r="T198" s="60">
        <f t="array" ref="T198">R198-S198</f>
        <v>0</v>
      </c>
      <c r="U198" s="60">
        <f t="array" ref="U198">ROUND(S198+T198,0)</f>
        <v>0</v>
      </c>
      <c r="V198" s="60">
        <f t="array" ref="V198">ROUND(R198-U198,0)</f>
        <v>0</v>
      </c>
      <c r="W198" s="61"/>
      <c r="X198" s="62"/>
      <c r="Y198" s="181"/>
    </row>
    <row r="199" spans="1:25" s="4" customFormat="1" ht="20.25" customHeight="1">
      <c r="A199" s="5" t="str">
        <f t="shared" ref="A199:A202" si="183">IF(J199&gt;=1,"y","n")</f>
        <v>n</v>
      </c>
      <c r="B199" s="177"/>
      <c r="C199" s="266"/>
      <c r="D199" s="271"/>
      <c r="E199" s="272"/>
      <c r="F199" s="273"/>
      <c r="G199" s="278"/>
      <c r="H199" s="281"/>
      <c r="I199" s="63" t="str">
        <f t="shared" ref="I199:I230" si="184">IF(A199="n","","Aug-2024")</f>
        <v/>
      </c>
      <c r="J199" s="64">
        <f>$J198</f>
        <v>0</v>
      </c>
      <c r="K199" s="65">
        <f t="array" ref="K199">ROUND(J199*$K$7,0)</f>
        <v>0</v>
      </c>
      <c r="L199" s="66">
        <f t="array" ref="L199">ROUND(J199+K199,0)</f>
        <v>0</v>
      </c>
      <c r="M199" s="64">
        <f t="array" ref="M199">J199</f>
        <v>0</v>
      </c>
      <c r="N199" s="65">
        <f t="array" ref="N199">ROUND(M199*$N$7,0)</f>
        <v>0</v>
      </c>
      <c r="O199" s="66">
        <f t="array" ref="O199">ROUND(M199+N199,0)</f>
        <v>0</v>
      </c>
      <c r="P199" s="64">
        <f t="array" ref="P199">ROUND(J199-M199,0)</f>
        <v>0</v>
      </c>
      <c r="Q199" s="65">
        <f t="array" ref="Q199">ROUND(K199-N199,0)</f>
        <v>0</v>
      </c>
      <c r="R199" s="66">
        <f t="array" ref="R199">ROUND(P199+Q199,0)</f>
        <v>0</v>
      </c>
      <c r="S199" s="67">
        <f>IF($H198="Before-2004",Q199,0)</f>
        <v>0</v>
      </c>
      <c r="T199" s="67">
        <f t="array" ref="T199">R199-S199</f>
        <v>0</v>
      </c>
      <c r="U199" s="67">
        <f t="array" ref="U199">ROUND(S199+T199,0)</f>
        <v>0</v>
      </c>
      <c r="V199" s="67">
        <f t="array" ref="V199">ROUND(R199-U199,0)</f>
        <v>0</v>
      </c>
      <c r="W199" s="68"/>
      <c r="X199" s="69"/>
      <c r="Y199" s="181"/>
    </row>
    <row r="200" spans="1:25" s="4" customFormat="1" ht="20.25" customHeight="1">
      <c r="A200" s="5" t="str">
        <f t="shared" si="183"/>
        <v>n</v>
      </c>
      <c r="B200" s="177"/>
      <c r="C200" s="266"/>
      <c r="D200" s="271"/>
      <c r="E200" s="272"/>
      <c r="F200" s="273"/>
      <c r="G200" s="278"/>
      <c r="H200" s="281"/>
      <c r="I200" s="70" t="str">
        <f t="shared" ref="I200:I231" si="185">IF(A200="n","","Sep-2024")</f>
        <v/>
      </c>
      <c r="J200" s="64">
        <f>$J198</f>
        <v>0</v>
      </c>
      <c r="K200" s="65">
        <f t="array" ref="K200">ROUND(J200*$K$7,0)</f>
        <v>0</v>
      </c>
      <c r="L200" s="66">
        <f t="array" ref="L200">ROUND(J200+K200,0)</f>
        <v>0</v>
      </c>
      <c r="M200" s="64">
        <f t="array" ref="M200">J200</f>
        <v>0</v>
      </c>
      <c r="N200" s="65">
        <f t="array" ref="N200">ROUND(M200*$N$7,0)</f>
        <v>0</v>
      </c>
      <c r="O200" s="66">
        <f t="array" ref="O200">ROUND(M200+N200,0)</f>
        <v>0</v>
      </c>
      <c r="P200" s="64">
        <f t="array" ref="P200">ROUND(J200-M200,0)</f>
        <v>0</v>
      </c>
      <c r="Q200" s="65">
        <f t="array" ref="Q200">ROUND(K200-N200,0)</f>
        <v>0</v>
      </c>
      <c r="R200" s="66">
        <f t="array" ref="R200">ROUND(P200+Q200,0)</f>
        <v>0</v>
      </c>
      <c r="S200" s="67">
        <f>IF($H198="Before-2004",Q200,0)</f>
        <v>0</v>
      </c>
      <c r="T200" s="67">
        <f t="array" ref="T200">R200-S200</f>
        <v>0</v>
      </c>
      <c r="U200" s="67">
        <f t="array" ref="U200">ROUND(S200+T200,0)</f>
        <v>0</v>
      </c>
      <c r="V200" s="67">
        <f t="array" ref="V200">ROUND(R200-U200,0)</f>
        <v>0</v>
      </c>
      <c r="W200" s="68"/>
      <c r="X200" s="69"/>
      <c r="Y200" s="181"/>
    </row>
    <row r="201" spans="1:25" s="4" customFormat="1" ht="20.25" customHeight="1">
      <c r="A201" s="5" t="str">
        <f t="shared" si="183"/>
        <v>n</v>
      </c>
      <c r="B201" s="177"/>
      <c r="C201" s="266"/>
      <c r="D201" s="271"/>
      <c r="E201" s="272"/>
      <c r="F201" s="273"/>
      <c r="G201" s="279"/>
      <c r="H201" s="282"/>
      <c r="I201" s="63" t="str">
        <f t="shared" ref="I201:I232" si="186">IF(A201="n","","Oct-2024")</f>
        <v/>
      </c>
      <c r="J201" s="71">
        <f>$J198</f>
        <v>0</v>
      </c>
      <c r="K201" s="72">
        <f t="array" ref="K201">ROUND(J201*$K$7,0)</f>
        <v>0</v>
      </c>
      <c r="L201" s="73">
        <f t="array" ref="L201">ROUND(J201+K201,0)</f>
        <v>0</v>
      </c>
      <c r="M201" s="71">
        <f t="array" ref="M201">J201</f>
        <v>0</v>
      </c>
      <c r="N201" s="72">
        <f t="array" ref="N201">ROUND(M201*$N$7,0)</f>
        <v>0</v>
      </c>
      <c r="O201" s="73">
        <f t="array" ref="O201">ROUND(M201+N201,0)</f>
        <v>0</v>
      </c>
      <c r="P201" s="71">
        <f t="array" ref="P201">ROUND(J201-M201,0)</f>
        <v>0</v>
      </c>
      <c r="Q201" s="72">
        <f t="array" ref="Q201">ROUND(K201-N201,0)</f>
        <v>0</v>
      </c>
      <c r="R201" s="73">
        <f t="array" ref="R201">ROUND(P201+Q201,0)</f>
        <v>0</v>
      </c>
      <c r="S201" s="74">
        <f>IF($H198="Before-2004",Q201,0)</f>
        <v>0</v>
      </c>
      <c r="T201" s="74">
        <f t="array" ref="T201">R201-S201</f>
        <v>0</v>
      </c>
      <c r="U201" s="74">
        <f t="array" ref="U201">ROUND(S201+T201,0)</f>
        <v>0</v>
      </c>
      <c r="V201" s="74">
        <f t="array" ref="V201">ROUND(R201-U201,0)</f>
        <v>0</v>
      </c>
      <c r="W201" s="75"/>
      <c r="X201" s="76"/>
      <c r="Y201" s="181"/>
    </row>
    <row r="202" spans="1:25" s="4" customFormat="1" ht="20.25" customHeight="1" thickBot="1">
      <c r="A202" s="5" t="str">
        <f t="shared" si="183"/>
        <v>n</v>
      </c>
      <c r="B202" s="177"/>
      <c r="C202" s="267"/>
      <c r="D202" s="274"/>
      <c r="E202" s="275"/>
      <c r="F202" s="276"/>
      <c r="G202" s="77" t="str">
        <f>IF(AND(A202="n",D198=""),"","Surrender Ar.→")</f>
        <v/>
      </c>
      <c r="H202" s="78" t="s">
        <v>45</v>
      </c>
      <c r="I202" s="79" t="s">
        <v>59</v>
      </c>
      <c r="J202" s="80">
        <f t="array" ref="J202">IF(OR($H202="",$H202="no"),0,IF($I202=$I198,ROUND(J198/2,0),IF($I202=$I199,ROUND(J199/2,0),IF($I202=$I200,ROUND(J200/2,0),ROUND(J201/2,0)))))</f>
        <v>0</v>
      </c>
      <c r="K202" s="81">
        <f t="array" ref="K202">IF(OR($H202="",$H202="no"),"",IF($I202=$I198,ROUND(K198/2,0),IF($I202=$I199,ROUND(K199/2,0),IF($I202=$I200,ROUND(K200/2,0),ROUND(K201/2,0)))))</f>
        <v>0</v>
      </c>
      <c r="L202" s="82">
        <f t="array" ref="L202">IF(OR($H202="",$H202="no"),"",ROUND(J202+K202,0))</f>
        <v>0</v>
      </c>
      <c r="M202" s="80">
        <f t="array" ref="M202">IF(OR($H202="",$H202="no"),"",IF($I202=$I198,ROUND(M198/2,0),IF($I202=$I199,ROUND(M199/2,0),IF($I202=$I200,ROUND(M200/2,0),ROUND(M201/2,0)))))</f>
        <v>0</v>
      </c>
      <c r="N202" s="81">
        <f t="array" ref="N202">IF(OR($H202="",$H202="no"),"",IF($I202=$I198,ROUND(N198/2,0),IF($I202=$I199,ROUND(N199/2,0),IF($I202=$I200,ROUND(N200/2,0),ROUND(N201/2,0)))))</f>
        <v>0</v>
      </c>
      <c r="O202" s="82">
        <f t="array" ref="O202">IF(OR($H202="",$H202="no"),"",ROUND(M202+N202,0))</f>
        <v>0</v>
      </c>
      <c r="P202" s="83">
        <f t="array" ref="P202">IF(OR($H202="",$H202="no"),"",ROUND(J202-M202,0))</f>
        <v>0</v>
      </c>
      <c r="Q202" s="84">
        <f t="array" ref="Q202">IF(OR($H202="",$H202="no"),"",ROUND(K202-N202,0))</f>
        <v>0</v>
      </c>
      <c r="R202" s="85">
        <f t="array" ref="R202">IF(OR($H202="",$H202="no"),"",ROUND(P202+Q202,0))</f>
        <v>0</v>
      </c>
      <c r="S202" s="86">
        <f t="array" ref="S202">IF(OR($H202="",$H202="no"),"",IF($H198="Before-2004",Q202,0))</f>
        <v>0</v>
      </c>
      <c r="T202" s="86">
        <f t="array" ref="T202">IF(OR($H202="",$H202="no"),"",SUM(R202-S202))</f>
        <v>0</v>
      </c>
      <c r="U202" s="86">
        <f t="array" ref="U202">IF(OR($H202="",$H202="no"),"",ROUND(S202+T202,0))</f>
        <v>0</v>
      </c>
      <c r="V202" s="86">
        <f t="array" ref="V202">IF(OR($H202="",$H202="no"),"",ROUND(R202-U202,0))</f>
        <v>0</v>
      </c>
      <c r="W202" s="87"/>
      <c r="X202" s="88"/>
      <c r="Y202" s="181"/>
    </row>
    <row r="203" spans="1:25" s="4" customFormat="1" ht="20.25" customHeight="1">
      <c r="A203" s="5" t="str">
        <f>IF(J203&gt;=1,"y","n")</f>
        <v>n</v>
      </c>
      <c r="B203" s="177"/>
      <c r="C203" s="265">
        <v>40</v>
      </c>
      <c r="D203" s="268"/>
      <c r="E203" s="269"/>
      <c r="F203" s="270"/>
      <c r="G203" s="277"/>
      <c r="H203" s="280"/>
      <c r="I203" s="55" t="str">
        <f t="shared" ref="I203:I234" si="187">IF(A203="n","","Jul-2024")</f>
        <v/>
      </c>
      <c r="J203" s="56">
        <v>0</v>
      </c>
      <c r="K203" s="57">
        <f t="array" ref="K203">ROUND(J203*$K$7,0)</f>
        <v>0</v>
      </c>
      <c r="L203" s="58">
        <f t="array" ref="L203">ROUND(J203+K203,0)</f>
        <v>0</v>
      </c>
      <c r="M203" s="59">
        <f t="array" ref="M203">J203</f>
        <v>0</v>
      </c>
      <c r="N203" s="57">
        <f t="array" ref="N203">ROUND(M203*$N$7,0)</f>
        <v>0</v>
      </c>
      <c r="O203" s="58">
        <f t="array" ref="O203">ROUND(M203+N203,0)</f>
        <v>0</v>
      </c>
      <c r="P203" s="59">
        <f t="array" ref="P203">ROUND(J203-M203,0)</f>
        <v>0</v>
      </c>
      <c r="Q203" s="57">
        <f t="array" ref="Q203">ROUND(K203-N203,0)</f>
        <v>0</v>
      </c>
      <c r="R203" s="58">
        <f t="array" ref="R203">ROUND(P203+Q203,0)</f>
        <v>0</v>
      </c>
      <c r="S203" s="60">
        <f>IF($H203="Before-2004",Q203,0)</f>
        <v>0</v>
      </c>
      <c r="T203" s="60">
        <f t="array" ref="T203">R203-S203</f>
        <v>0</v>
      </c>
      <c r="U203" s="60">
        <f t="array" ref="U203">ROUND(S203+T203,0)</f>
        <v>0</v>
      </c>
      <c r="V203" s="60">
        <f t="array" ref="V203">ROUND(R203-U203,0)</f>
        <v>0</v>
      </c>
      <c r="W203" s="61"/>
      <c r="X203" s="62"/>
      <c r="Y203" s="181"/>
    </row>
    <row r="204" spans="1:25" s="4" customFormat="1" ht="20.25" customHeight="1">
      <c r="A204" s="5" t="str">
        <f t="shared" ref="A204:A207" si="188">IF(J204&gt;=1,"y","n")</f>
        <v>n</v>
      </c>
      <c r="B204" s="177"/>
      <c r="C204" s="266"/>
      <c r="D204" s="271"/>
      <c r="E204" s="272"/>
      <c r="F204" s="273"/>
      <c r="G204" s="278"/>
      <c r="H204" s="281"/>
      <c r="I204" s="63" t="str">
        <f t="shared" ref="I204:I235" si="189">IF(A204="n","","Aug-2024")</f>
        <v/>
      </c>
      <c r="J204" s="64">
        <f>$J203</f>
        <v>0</v>
      </c>
      <c r="K204" s="65">
        <f t="array" ref="K204">ROUND(J204*$K$7,0)</f>
        <v>0</v>
      </c>
      <c r="L204" s="66">
        <f t="array" ref="L204">ROUND(J204+K204,0)</f>
        <v>0</v>
      </c>
      <c r="M204" s="64">
        <f t="array" ref="M204">J204</f>
        <v>0</v>
      </c>
      <c r="N204" s="65">
        <f t="array" ref="N204">ROUND(M204*$N$7,0)</f>
        <v>0</v>
      </c>
      <c r="O204" s="66">
        <f t="array" ref="O204">ROUND(M204+N204,0)</f>
        <v>0</v>
      </c>
      <c r="P204" s="64">
        <f t="array" ref="P204">ROUND(J204-M204,0)</f>
        <v>0</v>
      </c>
      <c r="Q204" s="65">
        <f t="array" ref="Q204">ROUND(K204-N204,0)</f>
        <v>0</v>
      </c>
      <c r="R204" s="66">
        <f t="array" ref="R204">ROUND(P204+Q204,0)</f>
        <v>0</v>
      </c>
      <c r="S204" s="67">
        <f>IF($H203="Before-2004",Q204,0)</f>
        <v>0</v>
      </c>
      <c r="T204" s="67">
        <f t="array" ref="T204">R204-S204</f>
        <v>0</v>
      </c>
      <c r="U204" s="67">
        <f t="array" ref="U204">ROUND(S204+T204,0)</f>
        <v>0</v>
      </c>
      <c r="V204" s="67">
        <f t="array" ref="V204">ROUND(R204-U204,0)</f>
        <v>0</v>
      </c>
      <c r="W204" s="68"/>
      <c r="X204" s="69"/>
      <c r="Y204" s="181"/>
    </row>
    <row r="205" spans="1:25" s="4" customFormat="1" ht="20.25" customHeight="1">
      <c r="A205" s="5" t="str">
        <f t="shared" si="188"/>
        <v>n</v>
      </c>
      <c r="B205" s="177"/>
      <c r="C205" s="266"/>
      <c r="D205" s="271"/>
      <c r="E205" s="272"/>
      <c r="F205" s="273"/>
      <c r="G205" s="278"/>
      <c r="H205" s="281"/>
      <c r="I205" s="70" t="str">
        <f t="shared" ref="I205:I236" si="190">IF(A205="n","","Sep-2024")</f>
        <v/>
      </c>
      <c r="J205" s="64">
        <f>$J203</f>
        <v>0</v>
      </c>
      <c r="K205" s="65">
        <f t="array" ref="K205">ROUND(J205*$K$7,0)</f>
        <v>0</v>
      </c>
      <c r="L205" s="66">
        <f t="array" ref="L205">ROUND(J205+K205,0)</f>
        <v>0</v>
      </c>
      <c r="M205" s="64">
        <f t="array" ref="M205">J205</f>
        <v>0</v>
      </c>
      <c r="N205" s="65">
        <f t="array" ref="N205">ROUND(M205*$N$7,0)</f>
        <v>0</v>
      </c>
      <c r="O205" s="66">
        <f t="array" ref="O205">ROUND(M205+N205,0)</f>
        <v>0</v>
      </c>
      <c r="P205" s="64">
        <f t="array" ref="P205">ROUND(J205-M205,0)</f>
        <v>0</v>
      </c>
      <c r="Q205" s="65">
        <f t="array" ref="Q205">ROUND(K205-N205,0)</f>
        <v>0</v>
      </c>
      <c r="R205" s="66">
        <f t="array" ref="R205">ROUND(P205+Q205,0)</f>
        <v>0</v>
      </c>
      <c r="S205" s="67">
        <f>IF($H203="Before-2004",Q205,0)</f>
        <v>0</v>
      </c>
      <c r="T205" s="67">
        <f t="array" ref="T205">R205-S205</f>
        <v>0</v>
      </c>
      <c r="U205" s="67">
        <f t="array" ref="U205">ROUND(S205+T205,0)</f>
        <v>0</v>
      </c>
      <c r="V205" s="67">
        <f t="array" ref="V205">ROUND(R205-U205,0)</f>
        <v>0</v>
      </c>
      <c r="W205" s="68"/>
      <c r="X205" s="69"/>
      <c r="Y205" s="181"/>
    </row>
    <row r="206" spans="1:25" s="4" customFormat="1" ht="20.25" customHeight="1">
      <c r="A206" s="5" t="str">
        <f t="shared" si="188"/>
        <v>n</v>
      </c>
      <c r="B206" s="177"/>
      <c r="C206" s="266"/>
      <c r="D206" s="271"/>
      <c r="E206" s="272"/>
      <c r="F206" s="273"/>
      <c r="G206" s="279"/>
      <c r="H206" s="282"/>
      <c r="I206" s="63" t="str">
        <f t="shared" ref="I206:I237" si="191">IF(A206="n","","Oct-2024")</f>
        <v/>
      </c>
      <c r="J206" s="71">
        <f>$J203</f>
        <v>0</v>
      </c>
      <c r="K206" s="72">
        <f t="array" ref="K206">ROUND(J206*$K$7,0)</f>
        <v>0</v>
      </c>
      <c r="L206" s="73">
        <f t="array" ref="L206">ROUND(J206+K206,0)</f>
        <v>0</v>
      </c>
      <c r="M206" s="71">
        <f t="array" ref="M206">J206</f>
        <v>0</v>
      </c>
      <c r="N206" s="72">
        <f t="array" ref="N206">ROUND(M206*$N$7,0)</f>
        <v>0</v>
      </c>
      <c r="O206" s="73">
        <f t="array" ref="O206">ROUND(M206+N206,0)</f>
        <v>0</v>
      </c>
      <c r="P206" s="71">
        <f t="array" ref="P206">ROUND(J206-M206,0)</f>
        <v>0</v>
      </c>
      <c r="Q206" s="72">
        <f t="array" ref="Q206">ROUND(K206-N206,0)</f>
        <v>0</v>
      </c>
      <c r="R206" s="73">
        <f t="array" ref="R206">ROUND(P206+Q206,0)</f>
        <v>0</v>
      </c>
      <c r="S206" s="74">
        <f>IF($H203="Before-2004",Q206,0)</f>
        <v>0</v>
      </c>
      <c r="T206" s="74">
        <f t="array" ref="T206">R206-S206</f>
        <v>0</v>
      </c>
      <c r="U206" s="74">
        <f t="array" ref="U206">ROUND(S206+T206,0)</f>
        <v>0</v>
      </c>
      <c r="V206" s="74">
        <f t="array" ref="V206">ROUND(R206-U206,0)</f>
        <v>0</v>
      </c>
      <c r="W206" s="75"/>
      <c r="X206" s="76"/>
      <c r="Y206" s="181"/>
    </row>
    <row r="207" spans="1:25" s="4" customFormat="1" ht="20.25" customHeight="1" thickBot="1">
      <c r="A207" s="5" t="str">
        <f t="shared" si="188"/>
        <v>n</v>
      </c>
      <c r="B207" s="177"/>
      <c r="C207" s="267"/>
      <c r="D207" s="274"/>
      <c r="E207" s="275"/>
      <c r="F207" s="276"/>
      <c r="G207" s="77" t="str">
        <f>IF(AND(A207="n",D203=""),"","Surrender Ar.→")</f>
        <v/>
      </c>
      <c r="H207" s="78" t="s">
        <v>46</v>
      </c>
      <c r="I207" s="79" t="s">
        <v>59</v>
      </c>
      <c r="J207" s="80">
        <f t="array" ref="J207">IF(OR($H207="",$H207="no"),0,IF($I207=$I203,ROUND(J203/2,0),IF($I207=$I204,ROUND(J204/2,0),IF($I207=$I205,ROUND(J205/2,0),ROUND(J206/2,0)))))</f>
        <v>0</v>
      </c>
      <c r="K207" s="81" t="str">
        <f t="array" ref="K207">IF(OR($H207="",$H207="no"),"",IF($I207=$I203,ROUND(K203/2,0),IF($I207=$I204,ROUND(K204/2,0),IF($I207=$I205,ROUND(K205/2,0),ROUND(K206/2,0)))))</f>
        <v/>
      </c>
      <c r="L207" s="82" t="str">
        <f t="array" ref="L207">IF(OR($H207="",$H207="no"),"",ROUND(J207+K207,0))</f>
        <v/>
      </c>
      <c r="M207" s="80" t="str">
        <f t="array" ref="M207">IF(OR($H207="",$H207="no"),"",IF($I207=$I203,ROUND(M203/2,0),IF($I207=$I204,ROUND(M204/2,0),IF($I207=$I205,ROUND(M205/2,0),ROUND(M206/2,0)))))</f>
        <v/>
      </c>
      <c r="N207" s="81" t="str">
        <f t="array" ref="N207">IF(OR($H207="",$H207="no"),"",IF($I207=$I203,ROUND(N203/2,0),IF($I207=$I204,ROUND(N204/2,0),IF($I207=$I205,ROUND(N205/2,0),ROUND(N206/2,0)))))</f>
        <v/>
      </c>
      <c r="O207" s="82" t="str">
        <f t="array" ref="O207">IF(OR($H207="",$H207="no"),"",ROUND(M207+N207,0))</f>
        <v/>
      </c>
      <c r="P207" s="83" t="str">
        <f t="array" ref="P207">IF(OR($H207="",$H207="no"),"",ROUND(J207-M207,0))</f>
        <v/>
      </c>
      <c r="Q207" s="84" t="str">
        <f t="array" ref="Q207">IF(OR($H207="",$H207="no"),"",ROUND(K207-N207,0))</f>
        <v/>
      </c>
      <c r="R207" s="85" t="str">
        <f t="array" ref="R207">IF(OR($H207="",$H207="no"),"",ROUND(P207+Q207,0))</f>
        <v/>
      </c>
      <c r="S207" s="86" t="str">
        <f t="array" ref="S207">IF(OR($H207="",$H207="no"),"",IF($H203="Before-2004",Q207,0))</f>
        <v/>
      </c>
      <c r="T207" s="86" t="str">
        <f t="array" ref="T207">IF(OR($H207="",$H207="no"),"",SUM(R207-S207))</f>
        <v/>
      </c>
      <c r="U207" s="86" t="str">
        <f t="array" ref="U207">IF(OR($H207="",$H207="no"),"",ROUND(S207+T207,0))</f>
        <v/>
      </c>
      <c r="V207" s="86" t="str">
        <f t="array" ref="V207">IF(OR($H207="",$H207="no"),"",ROUND(R207-U207,0))</f>
        <v/>
      </c>
      <c r="W207" s="87"/>
      <c r="X207" s="88"/>
      <c r="Y207" s="181"/>
    </row>
    <row r="208" spans="1:25" s="4" customFormat="1" ht="20.25" customHeight="1">
      <c r="A208" s="5" t="str">
        <f>IF(J208&gt;=1,"y","n")</f>
        <v>n</v>
      </c>
      <c r="B208" s="177"/>
      <c r="C208" s="265">
        <v>41</v>
      </c>
      <c r="D208" s="268"/>
      <c r="E208" s="269"/>
      <c r="F208" s="270"/>
      <c r="G208" s="277"/>
      <c r="H208" s="280"/>
      <c r="I208" s="55" t="str">
        <f t="shared" ref="I208:I239" si="192">IF(A208="n","","Jul-2024")</f>
        <v/>
      </c>
      <c r="J208" s="56">
        <v>0</v>
      </c>
      <c r="K208" s="57">
        <f t="array" ref="K208">ROUND(J208*$K$7,0)</f>
        <v>0</v>
      </c>
      <c r="L208" s="58">
        <f t="array" ref="L208">ROUND(J208+K208,0)</f>
        <v>0</v>
      </c>
      <c r="M208" s="59">
        <f t="array" ref="M208">J208</f>
        <v>0</v>
      </c>
      <c r="N208" s="57">
        <f t="array" ref="N208">ROUND(M208*$N$7,0)</f>
        <v>0</v>
      </c>
      <c r="O208" s="58">
        <f t="array" ref="O208">ROUND(M208+N208,0)</f>
        <v>0</v>
      </c>
      <c r="P208" s="59">
        <f t="array" ref="P208">ROUND(J208-M208,0)</f>
        <v>0</v>
      </c>
      <c r="Q208" s="57">
        <f t="array" ref="Q208">ROUND(K208-N208,0)</f>
        <v>0</v>
      </c>
      <c r="R208" s="58">
        <f t="array" ref="R208">ROUND(P208+Q208,0)</f>
        <v>0</v>
      </c>
      <c r="S208" s="60">
        <f>IF($H208="Before-2004",Q208,0)</f>
        <v>0</v>
      </c>
      <c r="T208" s="60">
        <f t="array" ref="T208">R208-S208</f>
        <v>0</v>
      </c>
      <c r="U208" s="60">
        <f t="array" ref="U208">ROUND(S208+T208,0)</f>
        <v>0</v>
      </c>
      <c r="V208" s="60">
        <f t="array" ref="V208">ROUND(R208-U208,0)</f>
        <v>0</v>
      </c>
      <c r="W208" s="61"/>
      <c r="X208" s="62"/>
      <c r="Y208" s="181"/>
    </row>
    <row r="209" spans="1:25" s="4" customFormat="1" ht="20.25" customHeight="1">
      <c r="A209" s="5" t="str">
        <f t="shared" ref="A209:A212" si="193">IF(J209&gt;=1,"y","n")</f>
        <v>n</v>
      </c>
      <c r="B209" s="177"/>
      <c r="C209" s="266"/>
      <c r="D209" s="271"/>
      <c r="E209" s="272"/>
      <c r="F209" s="273"/>
      <c r="G209" s="278"/>
      <c r="H209" s="281"/>
      <c r="I209" s="63" t="str">
        <f t="shared" ref="I209:I240" si="194">IF(A209="n","","Aug-2024")</f>
        <v/>
      </c>
      <c r="J209" s="64">
        <f>$J208</f>
        <v>0</v>
      </c>
      <c r="K209" s="65">
        <f t="array" ref="K209">ROUND(J209*$K$7,0)</f>
        <v>0</v>
      </c>
      <c r="L209" s="66">
        <f t="array" ref="L209">ROUND(J209+K209,0)</f>
        <v>0</v>
      </c>
      <c r="M209" s="64">
        <f t="array" ref="M209">J209</f>
        <v>0</v>
      </c>
      <c r="N209" s="65">
        <f t="array" ref="N209">ROUND(M209*$N$7,0)</f>
        <v>0</v>
      </c>
      <c r="O209" s="66">
        <f t="array" ref="O209">ROUND(M209+N209,0)</f>
        <v>0</v>
      </c>
      <c r="P209" s="64">
        <f t="array" ref="P209">ROUND(J209-M209,0)</f>
        <v>0</v>
      </c>
      <c r="Q209" s="65">
        <f t="array" ref="Q209">ROUND(K209-N209,0)</f>
        <v>0</v>
      </c>
      <c r="R209" s="66">
        <f t="array" ref="R209">ROUND(P209+Q209,0)</f>
        <v>0</v>
      </c>
      <c r="S209" s="67">
        <f>IF($H208="Before-2004",Q209,0)</f>
        <v>0</v>
      </c>
      <c r="T209" s="67">
        <f t="array" ref="T209">R209-S209</f>
        <v>0</v>
      </c>
      <c r="U209" s="67">
        <f t="array" ref="U209">ROUND(S209+T209,0)</f>
        <v>0</v>
      </c>
      <c r="V209" s="67">
        <f t="array" ref="V209">ROUND(R209-U209,0)</f>
        <v>0</v>
      </c>
      <c r="W209" s="68"/>
      <c r="X209" s="69"/>
      <c r="Y209" s="181"/>
    </row>
    <row r="210" spans="1:25" s="4" customFormat="1" ht="20.25" customHeight="1">
      <c r="A210" s="5" t="str">
        <f t="shared" si="193"/>
        <v>n</v>
      </c>
      <c r="B210" s="177"/>
      <c r="C210" s="266"/>
      <c r="D210" s="271"/>
      <c r="E210" s="272"/>
      <c r="F210" s="273"/>
      <c r="G210" s="278"/>
      <c r="H210" s="281"/>
      <c r="I210" s="70" t="str">
        <f t="shared" ref="I210:I257" si="195">IF(A210="n","","Sep-2024")</f>
        <v/>
      </c>
      <c r="J210" s="64">
        <f>$J208</f>
        <v>0</v>
      </c>
      <c r="K210" s="65">
        <f t="array" ref="K210">ROUND(J210*$K$7,0)</f>
        <v>0</v>
      </c>
      <c r="L210" s="66">
        <f t="array" ref="L210">ROUND(J210+K210,0)</f>
        <v>0</v>
      </c>
      <c r="M210" s="64">
        <f t="array" ref="M210">J210</f>
        <v>0</v>
      </c>
      <c r="N210" s="65">
        <f t="array" ref="N210">ROUND(M210*$N$7,0)</f>
        <v>0</v>
      </c>
      <c r="O210" s="66">
        <f t="array" ref="O210">ROUND(M210+N210,0)</f>
        <v>0</v>
      </c>
      <c r="P210" s="64">
        <f t="array" ref="P210">ROUND(J210-M210,0)</f>
        <v>0</v>
      </c>
      <c r="Q210" s="65">
        <f t="array" ref="Q210">ROUND(K210-N210,0)</f>
        <v>0</v>
      </c>
      <c r="R210" s="66">
        <f t="array" ref="R210">ROUND(P210+Q210,0)</f>
        <v>0</v>
      </c>
      <c r="S210" s="67">
        <f>IF($H208="Before-2004",Q210,0)</f>
        <v>0</v>
      </c>
      <c r="T210" s="67">
        <f t="array" ref="T210">R210-S210</f>
        <v>0</v>
      </c>
      <c r="U210" s="67">
        <f t="array" ref="U210">ROUND(S210+T210,0)</f>
        <v>0</v>
      </c>
      <c r="V210" s="67">
        <f t="array" ref="V210">ROUND(R210-U210,0)</f>
        <v>0</v>
      </c>
      <c r="W210" s="68"/>
      <c r="X210" s="69"/>
      <c r="Y210" s="181"/>
    </row>
    <row r="211" spans="1:25" s="4" customFormat="1" ht="20.25" customHeight="1">
      <c r="A211" s="5" t="str">
        <f t="shared" si="193"/>
        <v>n</v>
      </c>
      <c r="B211" s="177"/>
      <c r="C211" s="266"/>
      <c r="D211" s="271"/>
      <c r="E211" s="272"/>
      <c r="F211" s="273"/>
      <c r="G211" s="279"/>
      <c r="H211" s="282"/>
      <c r="I211" s="63" t="str">
        <f t="shared" ref="I211:I257" si="196">IF(A211="n","","Oct-2024")</f>
        <v/>
      </c>
      <c r="J211" s="71">
        <f>$J208</f>
        <v>0</v>
      </c>
      <c r="K211" s="72">
        <f t="array" ref="K211">ROUND(J211*$K$7,0)</f>
        <v>0</v>
      </c>
      <c r="L211" s="73">
        <f t="array" ref="L211">ROUND(J211+K211,0)</f>
        <v>0</v>
      </c>
      <c r="M211" s="71">
        <f t="array" ref="M211">J211</f>
        <v>0</v>
      </c>
      <c r="N211" s="72">
        <f t="array" ref="N211">ROUND(M211*$N$7,0)</f>
        <v>0</v>
      </c>
      <c r="O211" s="73">
        <f t="array" ref="O211">ROUND(M211+N211,0)</f>
        <v>0</v>
      </c>
      <c r="P211" s="71">
        <f t="array" ref="P211">ROUND(J211-M211,0)</f>
        <v>0</v>
      </c>
      <c r="Q211" s="72">
        <f t="array" ref="Q211">ROUND(K211-N211,0)</f>
        <v>0</v>
      </c>
      <c r="R211" s="73">
        <f t="array" ref="R211">ROUND(P211+Q211,0)</f>
        <v>0</v>
      </c>
      <c r="S211" s="74">
        <f>IF($H208="Before-2004",Q211,0)</f>
        <v>0</v>
      </c>
      <c r="T211" s="74">
        <f t="array" ref="T211">R211-S211</f>
        <v>0</v>
      </c>
      <c r="U211" s="74">
        <f t="array" ref="U211">ROUND(S211+T211,0)</f>
        <v>0</v>
      </c>
      <c r="V211" s="74">
        <f t="array" ref="V211">ROUND(R211-U211,0)</f>
        <v>0</v>
      </c>
      <c r="W211" s="75"/>
      <c r="X211" s="76"/>
      <c r="Y211" s="181"/>
    </row>
    <row r="212" spans="1:25" s="4" customFormat="1" ht="20.25" customHeight="1" thickBot="1">
      <c r="A212" s="5" t="str">
        <f t="shared" si="193"/>
        <v>n</v>
      </c>
      <c r="B212" s="177"/>
      <c r="C212" s="267"/>
      <c r="D212" s="274"/>
      <c r="E212" s="275"/>
      <c r="F212" s="276"/>
      <c r="G212" s="77" t="str">
        <f>IF(AND(A212="n",D208=""),"","Surrender Ar.→")</f>
        <v/>
      </c>
      <c r="H212" s="78" t="s">
        <v>45</v>
      </c>
      <c r="I212" s="79" t="s">
        <v>59</v>
      </c>
      <c r="J212" s="80">
        <f t="array" ref="J212">IF(OR($H212="",$H212="no"),0,IF($I212=$I208,ROUND(J208/2,0),IF($I212=$I209,ROUND(J209/2,0),IF($I212=$I210,ROUND(J210/2,0),ROUND(J211/2,0)))))</f>
        <v>0</v>
      </c>
      <c r="K212" s="81">
        <f t="array" ref="K212">IF(OR($H212="",$H212="no"),"",IF($I212=$I208,ROUND(K208/2,0),IF($I212=$I209,ROUND(K209/2,0),IF($I212=$I210,ROUND(K210/2,0),ROUND(K211/2,0)))))</f>
        <v>0</v>
      </c>
      <c r="L212" s="82">
        <f t="array" ref="L212">IF(OR($H212="",$H212="no"),"",ROUND(J212+K212,0))</f>
        <v>0</v>
      </c>
      <c r="M212" s="80">
        <f t="array" ref="M212">IF(OR($H212="",$H212="no"),"",IF($I212=$I208,ROUND(M208/2,0),IF($I212=$I209,ROUND(M209/2,0),IF($I212=$I210,ROUND(M210/2,0),ROUND(M211/2,0)))))</f>
        <v>0</v>
      </c>
      <c r="N212" s="81">
        <f t="array" ref="N212">IF(OR($H212="",$H212="no"),"",IF($I212=$I208,ROUND(N208/2,0),IF($I212=$I209,ROUND(N209/2,0),IF($I212=$I210,ROUND(N210/2,0),ROUND(N211/2,0)))))</f>
        <v>0</v>
      </c>
      <c r="O212" s="82">
        <f t="array" ref="O212">IF(OR($H212="",$H212="no"),"",ROUND(M212+N212,0))</f>
        <v>0</v>
      </c>
      <c r="P212" s="83">
        <f t="array" ref="P212">IF(OR($H212="",$H212="no"),"",ROUND(J212-M212,0))</f>
        <v>0</v>
      </c>
      <c r="Q212" s="84">
        <f t="array" ref="Q212">IF(OR($H212="",$H212="no"),"",ROUND(K212-N212,0))</f>
        <v>0</v>
      </c>
      <c r="R212" s="85">
        <f t="array" ref="R212">IF(OR($H212="",$H212="no"),"",ROUND(P212+Q212,0))</f>
        <v>0</v>
      </c>
      <c r="S212" s="86">
        <f t="array" ref="S212">IF(OR($H212="",$H212="no"),"",IF($H208="Before-2004",Q212,0))</f>
        <v>0</v>
      </c>
      <c r="T212" s="86">
        <f t="array" ref="T212">IF(OR($H212="",$H212="no"),"",SUM(R212-S212))</f>
        <v>0</v>
      </c>
      <c r="U212" s="86">
        <f t="array" ref="U212">IF(OR($H212="",$H212="no"),"",ROUND(S212+T212,0))</f>
        <v>0</v>
      </c>
      <c r="V212" s="86">
        <f t="array" ref="V212">IF(OR($H212="",$H212="no"),"",ROUND(R212-U212,0))</f>
        <v>0</v>
      </c>
      <c r="W212" s="87"/>
      <c r="X212" s="88"/>
      <c r="Y212" s="181"/>
    </row>
    <row r="213" spans="1:25" s="4" customFormat="1" ht="20.25" customHeight="1">
      <c r="A213" s="5" t="str">
        <f>IF(J213&gt;=1,"y","n")</f>
        <v>n</v>
      </c>
      <c r="B213" s="177"/>
      <c r="C213" s="265">
        <v>42</v>
      </c>
      <c r="D213" s="268"/>
      <c r="E213" s="269"/>
      <c r="F213" s="270"/>
      <c r="G213" s="277"/>
      <c r="H213" s="280"/>
      <c r="I213" s="55" t="str">
        <f t="shared" ref="I213:I257" si="197">IF(A213="n","","Jul-2024")</f>
        <v/>
      </c>
      <c r="J213" s="56">
        <v>0</v>
      </c>
      <c r="K213" s="57">
        <f t="array" ref="K213">ROUND(J213*$K$7,0)</f>
        <v>0</v>
      </c>
      <c r="L213" s="58">
        <f t="array" ref="L213">ROUND(J213+K213,0)</f>
        <v>0</v>
      </c>
      <c r="M213" s="59">
        <f t="array" ref="M213">J213</f>
        <v>0</v>
      </c>
      <c r="N213" s="57">
        <f t="array" ref="N213">ROUND(M213*$N$7,0)</f>
        <v>0</v>
      </c>
      <c r="O213" s="58">
        <f t="array" ref="O213">ROUND(M213+N213,0)</f>
        <v>0</v>
      </c>
      <c r="P213" s="59">
        <f t="array" ref="P213">ROUND(J213-M213,0)</f>
        <v>0</v>
      </c>
      <c r="Q213" s="57">
        <f t="array" ref="Q213">ROUND(K213-N213,0)</f>
        <v>0</v>
      </c>
      <c r="R213" s="58">
        <f t="array" ref="R213">ROUND(P213+Q213,0)</f>
        <v>0</v>
      </c>
      <c r="S213" s="60">
        <f>IF($H213="Before-2004",Q213,0)</f>
        <v>0</v>
      </c>
      <c r="T213" s="60">
        <f t="array" ref="T213">R213-S213</f>
        <v>0</v>
      </c>
      <c r="U213" s="60">
        <f t="array" ref="U213">ROUND(S213+T213,0)</f>
        <v>0</v>
      </c>
      <c r="V213" s="60">
        <f t="array" ref="V213">ROUND(R213-U213,0)</f>
        <v>0</v>
      </c>
      <c r="W213" s="61"/>
      <c r="X213" s="62"/>
      <c r="Y213" s="181"/>
    </row>
    <row r="214" spans="1:25" s="4" customFormat="1" ht="20.25" customHeight="1">
      <c r="A214" s="5" t="str">
        <f t="shared" ref="A214:A217" si="198">IF(J214&gt;=1,"y","n")</f>
        <v>n</v>
      </c>
      <c r="B214" s="177"/>
      <c r="C214" s="266"/>
      <c r="D214" s="271"/>
      <c r="E214" s="272"/>
      <c r="F214" s="273"/>
      <c r="G214" s="278"/>
      <c r="H214" s="281"/>
      <c r="I214" s="63" t="str">
        <f t="shared" ref="I214:I257" si="199">IF(A214="n","","Aug-2024")</f>
        <v/>
      </c>
      <c r="J214" s="64">
        <f>$J213</f>
        <v>0</v>
      </c>
      <c r="K214" s="65">
        <f t="array" ref="K214">ROUND(J214*$K$7,0)</f>
        <v>0</v>
      </c>
      <c r="L214" s="66">
        <f t="array" ref="L214">ROUND(J214+K214,0)</f>
        <v>0</v>
      </c>
      <c r="M214" s="64">
        <f t="array" ref="M214">J214</f>
        <v>0</v>
      </c>
      <c r="N214" s="65">
        <f t="array" ref="N214">ROUND(M214*$N$7,0)</f>
        <v>0</v>
      </c>
      <c r="O214" s="66">
        <f t="array" ref="O214">ROUND(M214+N214,0)</f>
        <v>0</v>
      </c>
      <c r="P214" s="64">
        <f t="array" ref="P214">ROUND(J214-M214,0)</f>
        <v>0</v>
      </c>
      <c r="Q214" s="65">
        <f t="array" ref="Q214">ROUND(K214-N214,0)</f>
        <v>0</v>
      </c>
      <c r="R214" s="66">
        <f t="array" ref="R214">ROUND(P214+Q214,0)</f>
        <v>0</v>
      </c>
      <c r="S214" s="67">
        <f>IF($H213="Before-2004",Q214,0)</f>
        <v>0</v>
      </c>
      <c r="T214" s="67">
        <f t="array" ref="T214">R214-S214</f>
        <v>0</v>
      </c>
      <c r="U214" s="67">
        <f t="array" ref="U214">ROUND(S214+T214,0)</f>
        <v>0</v>
      </c>
      <c r="V214" s="67">
        <f t="array" ref="V214">ROUND(R214-U214,0)</f>
        <v>0</v>
      </c>
      <c r="W214" s="68"/>
      <c r="X214" s="69"/>
      <c r="Y214" s="181"/>
    </row>
    <row r="215" spans="1:25" s="4" customFormat="1" ht="20.25" customHeight="1">
      <c r="A215" s="5" t="str">
        <f t="shared" si="198"/>
        <v>n</v>
      </c>
      <c r="B215" s="177"/>
      <c r="C215" s="266"/>
      <c r="D215" s="271"/>
      <c r="E215" s="272"/>
      <c r="F215" s="273"/>
      <c r="G215" s="278"/>
      <c r="H215" s="281"/>
      <c r="I215" s="70" t="str">
        <f t="shared" ref="I215:I257" si="200">IF(A215="n","","Sep-2024")</f>
        <v/>
      </c>
      <c r="J215" s="64">
        <f>$J213</f>
        <v>0</v>
      </c>
      <c r="K215" s="65">
        <f t="array" ref="K215">ROUND(J215*$K$7,0)</f>
        <v>0</v>
      </c>
      <c r="L215" s="66">
        <f t="array" ref="L215">ROUND(J215+K215,0)</f>
        <v>0</v>
      </c>
      <c r="M215" s="64">
        <f t="array" ref="M215">J215</f>
        <v>0</v>
      </c>
      <c r="N215" s="65">
        <f t="array" ref="N215">ROUND(M215*$N$7,0)</f>
        <v>0</v>
      </c>
      <c r="O215" s="66">
        <f t="array" ref="O215">ROUND(M215+N215,0)</f>
        <v>0</v>
      </c>
      <c r="P215" s="64">
        <f t="array" ref="P215">ROUND(J215-M215,0)</f>
        <v>0</v>
      </c>
      <c r="Q215" s="65">
        <f t="array" ref="Q215">ROUND(K215-N215,0)</f>
        <v>0</v>
      </c>
      <c r="R215" s="66">
        <f t="array" ref="R215">ROUND(P215+Q215,0)</f>
        <v>0</v>
      </c>
      <c r="S215" s="67">
        <f>IF($H213="Before-2004",Q215,0)</f>
        <v>0</v>
      </c>
      <c r="T215" s="67">
        <f t="array" ref="T215">R215-S215</f>
        <v>0</v>
      </c>
      <c r="U215" s="67">
        <f t="array" ref="U215">ROUND(S215+T215,0)</f>
        <v>0</v>
      </c>
      <c r="V215" s="67">
        <f t="array" ref="V215">ROUND(R215-U215,0)</f>
        <v>0</v>
      </c>
      <c r="W215" s="68"/>
      <c r="X215" s="69"/>
      <c r="Y215" s="181"/>
    </row>
    <row r="216" spans="1:25" s="4" customFormat="1" ht="20.25" customHeight="1">
      <c r="A216" s="5" t="str">
        <f t="shared" si="198"/>
        <v>n</v>
      </c>
      <c r="B216" s="177"/>
      <c r="C216" s="266"/>
      <c r="D216" s="271"/>
      <c r="E216" s="272"/>
      <c r="F216" s="273"/>
      <c r="G216" s="279"/>
      <c r="H216" s="282"/>
      <c r="I216" s="63" t="str">
        <f t="shared" ref="I216:I257" si="201">IF(A216="n","","Oct-2024")</f>
        <v/>
      </c>
      <c r="J216" s="71">
        <f>$J213</f>
        <v>0</v>
      </c>
      <c r="K216" s="72">
        <f t="array" ref="K216">ROUND(J216*$K$7,0)</f>
        <v>0</v>
      </c>
      <c r="L216" s="73">
        <f t="array" ref="L216">ROUND(J216+K216,0)</f>
        <v>0</v>
      </c>
      <c r="M216" s="71">
        <f t="array" ref="M216">J216</f>
        <v>0</v>
      </c>
      <c r="N216" s="72">
        <f t="array" ref="N216">ROUND(M216*$N$7,0)</f>
        <v>0</v>
      </c>
      <c r="O216" s="73">
        <f t="array" ref="O216">ROUND(M216+N216,0)</f>
        <v>0</v>
      </c>
      <c r="P216" s="71">
        <f t="array" ref="P216">ROUND(J216-M216,0)</f>
        <v>0</v>
      </c>
      <c r="Q216" s="72">
        <f t="array" ref="Q216">ROUND(K216-N216,0)</f>
        <v>0</v>
      </c>
      <c r="R216" s="73">
        <f t="array" ref="R216">ROUND(P216+Q216,0)</f>
        <v>0</v>
      </c>
      <c r="S216" s="74">
        <f>IF($H213="Before-2004",Q216,0)</f>
        <v>0</v>
      </c>
      <c r="T216" s="74">
        <f t="array" ref="T216">R216-S216</f>
        <v>0</v>
      </c>
      <c r="U216" s="74">
        <f t="array" ref="U216">ROUND(S216+T216,0)</f>
        <v>0</v>
      </c>
      <c r="V216" s="74">
        <f t="array" ref="V216">ROUND(R216-U216,0)</f>
        <v>0</v>
      </c>
      <c r="W216" s="75"/>
      <c r="X216" s="76"/>
      <c r="Y216" s="181"/>
    </row>
    <row r="217" spans="1:25" s="4" customFormat="1" ht="20.25" customHeight="1" thickBot="1">
      <c r="A217" s="5" t="str">
        <f t="shared" si="198"/>
        <v>n</v>
      </c>
      <c r="B217" s="177"/>
      <c r="C217" s="267"/>
      <c r="D217" s="274"/>
      <c r="E217" s="275"/>
      <c r="F217" s="276"/>
      <c r="G217" s="77" t="str">
        <f>IF(AND(A217="n",D213=""),"","Surrender Ar.→")</f>
        <v/>
      </c>
      <c r="H217" s="78" t="s">
        <v>46</v>
      </c>
      <c r="I217" s="79" t="s">
        <v>59</v>
      </c>
      <c r="J217" s="80">
        <f t="array" ref="J217">IF(OR($H217="",$H217="no"),0,IF($I217=$I213,ROUND(J213/2,0),IF($I217=$I214,ROUND(J214/2,0),IF($I217=$I215,ROUND(J215/2,0),ROUND(J216/2,0)))))</f>
        <v>0</v>
      </c>
      <c r="K217" s="81" t="str">
        <f t="array" ref="K217">IF(OR($H217="",$H217="no"),"",IF($I217=$I213,ROUND(K213/2,0),IF($I217=$I214,ROUND(K214/2,0),IF($I217=$I215,ROUND(K215/2,0),ROUND(K216/2,0)))))</f>
        <v/>
      </c>
      <c r="L217" s="82" t="str">
        <f t="array" ref="L217">IF(OR($H217="",$H217="no"),"",ROUND(J217+K217,0))</f>
        <v/>
      </c>
      <c r="M217" s="80" t="str">
        <f t="array" ref="M217">IF(OR($H217="",$H217="no"),"",IF($I217=$I213,ROUND(M213/2,0),IF($I217=$I214,ROUND(M214/2,0),IF($I217=$I215,ROUND(M215/2,0),ROUND(M216/2,0)))))</f>
        <v/>
      </c>
      <c r="N217" s="81" t="str">
        <f t="array" ref="N217">IF(OR($H217="",$H217="no"),"",IF($I217=$I213,ROUND(N213/2,0),IF($I217=$I214,ROUND(N214/2,0),IF($I217=$I215,ROUND(N215/2,0),ROUND(N216/2,0)))))</f>
        <v/>
      </c>
      <c r="O217" s="82" t="str">
        <f t="array" ref="O217">IF(OR($H217="",$H217="no"),"",ROUND(M217+N217,0))</f>
        <v/>
      </c>
      <c r="P217" s="83" t="str">
        <f t="array" ref="P217">IF(OR($H217="",$H217="no"),"",ROUND(J217-M217,0))</f>
        <v/>
      </c>
      <c r="Q217" s="84" t="str">
        <f t="array" ref="Q217">IF(OR($H217="",$H217="no"),"",ROUND(K217-N217,0))</f>
        <v/>
      </c>
      <c r="R217" s="85" t="str">
        <f t="array" ref="R217">IF(OR($H217="",$H217="no"),"",ROUND(P217+Q217,0))</f>
        <v/>
      </c>
      <c r="S217" s="86" t="str">
        <f t="array" ref="S217">IF(OR($H217="",$H217="no"),"",IF($H213="Before-2004",Q217,0))</f>
        <v/>
      </c>
      <c r="T217" s="86" t="str">
        <f t="array" ref="T217">IF(OR($H217="",$H217="no"),"",SUM(R217-S217))</f>
        <v/>
      </c>
      <c r="U217" s="86" t="str">
        <f t="array" ref="U217">IF(OR($H217="",$H217="no"),"",ROUND(S217+T217,0))</f>
        <v/>
      </c>
      <c r="V217" s="86" t="str">
        <f t="array" ref="V217">IF(OR($H217="",$H217="no"),"",ROUND(R217-U217,0))</f>
        <v/>
      </c>
      <c r="W217" s="87"/>
      <c r="X217" s="88"/>
      <c r="Y217" s="181"/>
    </row>
    <row r="218" spans="1:25" s="4" customFormat="1" ht="20.25" customHeight="1">
      <c r="A218" s="5" t="str">
        <f>IF(J218&gt;=1,"y","n")</f>
        <v>n</v>
      </c>
      <c r="B218" s="177"/>
      <c r="C218" s="265">
        <v>43</v>
      </c>
      <c r="D218" s="268"/>
      <c r="E218" s="269"/>
      <c r="F218" s="270"/>
      <c r="G218" s="277"/>
      <c r="H218" s="280"/>
      <c r="I218" s="55" t="str">
        <f t="shared" ref="I218:I257" si="202">IF(A218="n","","Jul-2024")</f>
        <v/>
      </c>
      <c r="J218" s="56">
        <v>0</v>
      </c>
      <c r="K218" s="57">
        <f t="array" ref="K218">ROUND(J218*$K$7,0)</f>
        <v>0</v>
      </c>
      <c r="L218" s="58">
        <f t="array" ref="L218">ROUND(J218+K218,0)</f>
        <v>0</v>
      </c>
      <c r="M218" s="59">
        <f t="array" ref="M218">J218</f>
        <v>0</v>
      </c>
      <c r="N218" s="57">
        <f t="array" ref="N218">ROUND(M218*$N$7,0)</f>
        <v>0</v>
      </c>
      <c r="O218" s="58">
        <f t="array" ref="O218">ROUND(M218+N218,0)</f>
        <v>0</v>
      </c>
      <c r="P218" s="59">
        <f t="array" ref="P218">ROUND(J218-M218,0)</f>
        <v>0</v>
      </c>
      <c r="Q218" s="57">
        <f t="array" ref="Q218">ROUND(K218-N218,0)</f>
        <v>0</v>
      </c>
      <c r="R218" s="58">
        <f t="array" ref="R218">ROUND(P218+Q218,0)</f>
        <v>0</v>
      </c>
      <c r="S218" s="60">
        <f>IF($H218="Before-2004",Q218,0)</f>
        <v>0</v>
      </c>
      <c r="T218" s="60">
        <f t="array" ref="T218">R218-S218</f>
        <v>0</v>
      </c>
      <c r="U218" s="60">
        <f t="array" ref="U218">ROUND(S218+T218,0)</f>
        <v>0</v>
      </c>
      <c r="V218" s="60">
        <f t="array" ref="V218">ROUND(R218-U218,0)</f>
        <v>0</v>
      </c>
      <c r="W218" s="61"/>
      <c r="X218" s="62"/>
      <c r="Y218" s="181"/>
    </row>
    <row r="219" spans="1:25" s="4" customFormat="1" ht="20.25" customHeight="1">
      <c r="A219" s="5" t="str">
        <f t="shared" ref="A219:A222" si="203">IF(J219&gt;=1,"y","n")</f>
        <v>n</v>
      </c>
      <c r="B219" s="177"/>
      <c r="C219" s="266"/>
      <c r="D219" s="271"/>
      <c r="E219" s="272"/>
      <c r="F219" s="273"/>
      <c r="G219" s="278"/>
      <c r="H219" s="281"/>
      <c r="I219" s="63" t="str">
        <f t="shared" ref="I219:I257" si="204">IF(A219="n","","Aug-2024")</f>
        <v/>
      </c>
      <c r="J219" s="64">
        <f>$J218</f>
        <v>0</v>
      </c>
      <c r="K219" s="65">
        <f t="array" ref="K219">ROUND(J219*$K$7,0)</f>
        <v>0</v>
      </c>
      <c r="L219" s="66">
        <f t="array" ref="L219">ROUND(J219+K219,0)</f>
        <v>0</v>
      </c>
      <c r="M219" s="64">
        <f t="array" ref="M219">J219</f>
        <v>0</v>
      </c>
      <c r="N219" s="65">
        <f t="array" ref="N219">ROUND(M219*$N$7,0)</f>
        <v>0</v>
      </c>
      <c r="O219" s="66">
        <f t="array" ref="O219">ROUND(M219+N219,0)</f>
        <v>0</v>
      </c>
      <c r="P219" s="64">
        <f t="array" ref="P219">ROUND(J219-M219,0)</f>
        <v>0</v>
      </c>
      <c r="Q219" s="65">
        <f t="array" ref="Q219">ROUND(K219-N219,0)</f>
        <v>0</v>
      </c>
      <c r="R219" s="66">
        <f t="array" ref="R219">ROUND(P219+Q219,0)</f>
        <v>0</v>
      </c>
      <c r="S219" s="67">
        <f>IF($H218="Before-2004",Q219,0)</f>
        <v>0</v>
      </c>
      <c r="T219" s="67">
        <f t="array" ref="T219">R219-S219</f>
        <v>0</v>
      </c>
      <c r="U219" s="67">
        <f t="array" ref="U219">ROUND(S219+T219,0)</f>
        <v>0</v>
      </c>
      <c r="V219" s="67">
        <f t="array" ref="V219">ROUND(R219-U219,0)</f>
        <v>0</v>
      </c>
      <c r="W219" s="68"/>
      <c r="X219" s="69"/>
      <c r="Y219" s="181"/>
    </row>
    <row r="220" spans="1:25" s="4" customFormat="1" ht="20.25" customHeight="1">
      <c r="A220" s="5" t="str">
        <f t="shared" si="203"/>
        <v>n</v>
      </c>
      <c r="B220" s="177"/>
      <c r="C220" s="266"/>
      <c r="D220" s="271"/>
      <c r="E220" s="272"/>
      <c r="F220" s="273"/>
      <c r="G220" s="278"/>
      <c r="H220" s="281"/>
      <c r="I220" s="70" t="str">
        <f t="shared" ref="I220:I257" si="205">IF(A220="n","","Sep-2024")</f>
        <v/>
      </c>
      <c r="J220" s="64">
        <f>$J218</f>
        <v>0</v>
      </c>
      <c r="K220" s="65">
        <f t="array" ref="K220">ROUND(J220*$K$7,0)</f>
        <v>0</v>
      </c>
      <c r="L220" s="66">
        <f t="array" ref="L220">ROUND(J220+K220,0)</f>
        <v>0</v>
      </c>
      <c r="M220" s="64">
        <f t="array" ref="M220">J220</f>
        <v>0</v>
      </c>
      <c r="N220" s="65">
        <f t="array" ref="N220">ROUND(M220*$N$7,0)</f>
        <v>0</v>
      </c>
      <c r="O220" s="66">
        <f t="array" ref="O220">ROUND(M220+N220,0)</f>
        <v>0</v>
      </c>
      <c r="P220" s="64">
        <f t="array" ref="P220">ROUND(J220-M220,0)</f>
        <v>0</v>
      </c>
      <c r="Q220" s="65">
        <f t="array" ref="Q220">ROUND(K220-N220,0)</f>
        <v>0</v>
      </c>
      <c r="R220" s="66">
        <f t="array" ref="R220">ROUND(P220+Q220,0)</f>
        <v>0</v>
      </c>
      <c r="S220" s="67">
        <f>IF($H218="Before-2004",Q220,0)</f>
        <v>0</v>
      </c>
      <c r="T220" s="67">
        <f t="array" ref="T220">R220-S220</f>
        <v>0</v>
      </c>
      <c r="U220" s="67">
        <f t="array" ref="U220">ROUND(S220+T220,0)</f>
        <v>0</v>
      </c>
      <c r="V220" s="67">
        <f t="array" ref="V220">ROUND(R220-U220,0)</f>
        <v>0</v>
      </c>
      <c r="W220" s="68"/>
      <c r="X220" s="69"/>
      <c r="Y220" s="181"/>
    </row>
    <row r="221" spans="1:25" s="4" customFormat="1" ht="20.25" customHeight="1">
      <c r="A221" s="5" t="str">
        <f t="shared" si="203"/>
        <v>n</v>
      </c>
      <c r="B221" s="177"/>
      <c r="C221" s="266"/>
      <c r="D221" s="271"/>
      <c r="E221" s="272"/>
      <c r="F221" s="273"/>
      <c r="G221" s="279"/>
      <c r="H221" s="282"/>
      <c r="I221" s="63" t="str">
        <f t="shared" ref="I221:I257" si="206">IF(A221="n","","Oct-2024")</f>
        <v/>
      </c>
      <c r="J221" s="71">
        <f>$J218</f>
        <v>0</v>
      </c>
      <c r="K221" s="72">
        <f t="array" ref="K221">ROUND(J221*$K$7,0)</f>
        <v>0</v>
      </c>
      <c r="L221" s="73">
        <f t="array" ref="L221">ROUND(J221+K221,0)</f>
        <v>0</v>
      </c>
      <c r="M221" s="71">
        <f t="array" ref="M221">J221</f>
        <v>0</v>
      </c>
      <c r="N221" s="72">
        <f t="array" ref="N221">ROUND(M221*$N$7,0)</f>
        <v>0</v>
      </c>
      <c r="O221" s="73">
        <f t="array" ref="O221">ROUND(M221+N221,0)</f>
        <v>0</v>
      </c>
      <c r="P221" s="71">
        <f t="array" ref="P221">ROUND(J221-M221,0)</f>
        <v>0</v>
      </c>
      <c r="Q221" s="72">
        <f t="array" ref="Q221">ROUND(K221-N221,0)</f>
        <v>0</v>
      </c>
      <c r="R221" s="73">
        <f t="array" ref="R221">ROUND(P221+Q221,0)</f>
        <v>0</v>
      </c>
      <c r="S221" s="74">
        <f>IF($H218="Before-2004",Q221,0)</f>
        <v>0</v>
      </c>
      <c r="T221" s="74">
        <f t="array" ref="T221">R221-S221</f>
        <v>0</v>
      </c>
      <c r="U221" s="74">
        <f t="array" ref="U221">ROUND(S221+T221,0)</f>
        <v>0</v>
      </c>
      <c r="V221" s="74">
        <f t="array" ref="V221">ROUND(R221-U221,0)</f>
        <v>0</v>
      </c>
      <c r="W221" s="75"/>
      <c r="X221" s="76"/>
      <c r="Y221" s="181"/>
    </row>
    <row r="222" spans="1:25" s="4" customFormat="1" ht="20.25" customHeight="1" thickBot="1">
      <c r="A222" s="5" t="str">
        <f t="shared" si="203"/>
        <v>n</v>
      </c>
      <c r="B222" s="177"/>
      <c r="C222" s="267"/>
      <c r="D222" s="274"/>
      <c r="E222" s="275"/>
      <c r="F222" s="276"/>
      <c r="G222" s="77" t="str">
        <f>IF(AND(A222="n",D218=""),"","Surrender Ar.→")</f>
        <v/>
      </c>
      <c r="H222" s="78" t="s">
        <v>45</v>
      </c>
      <c r="I222" s="79" t="s">
        <v>59</v>
      </c>
      <c r="J222" s="80">
        <f t="array" ref="J222">IF(OR($H222="",$H222="no"),0,IF($I222=$I218,ROUND(J218/2,0),IF($I222=$I219,ROUND(J219/2,0),IF($I222=$I220,ROUND(J220/2,0),ROUND(J221/2,0)))))</f>
        <v>0</v>
      </c>
      <c r="K222" s="81">
        <f t="array" ref="K222">IF(OR($H222="",$H222="no"),"",IF($I222=$I218,ROUND(K218/2,0),IF($I222=$I219,ROUND(K219/2,0),IF($I222=$I220,ROUND(K220/2,0),ROUND(K221/2,0)))))</f>
        <v>0</v>
      </c>
      <c r="L222" s="82">
        <f t="array" ref="L222">IF(OR($H222="",$H222="no"),"",ROUND(J222+K222,0))</f>
        <v>0</v>
      </c>
      <c r="M222" s="80">
        <f t="array" ref="M222">IF(OR($H222="",$H222="no"),"",IF($I222=$I218,ROUND(M218/2,0),IF($I222=$I219,ROUND(M219/2,0),IF($I222=$I220,ROUND(M220/2,0),ROUND(M221/2,0)))))</f>
        <v>0</v>
      </c>
      <c r="N222" s="81">
        <f t="array" ref="N222">IF(OR($H222="",$H222="no"),"",IF($I222=$I218,ROUND(N218/2,0),IF($I222=$I219,ROUND(N219/2,0),IF($I222=$I220,ROUND(N220/2,0),ROUND(N221/2,0)))))</f>
        <v>0</v>
      </c>
      <c r="O222" s="82">
        <f t="array" ref="O222">IF(OR($H222="",$H222="no"),"",ROUND(M222+N222,0))</f>
        <v>0</v>
      </c>
      <c r="P222" s="83">
        <f t="array" ref="P222">IF(OR($H222="",$H222="no"),"",ROUND(J222-M222,0))</f>
        <v>0</v>
      </c>
      <c r="Q222" s="84">
        <f t="array" ref="Q222">IF(OR($H222="",$H222="no"),"",ROUND(K222-N222,0))</f>
        <v>0</v>
      </c>
      <c r="R222" s="85">
        <f t="array" ref="R222">IF(OR($H222="",$H222="no"),"",ROUND(P222+Q222,0))</f>
        <v>0</v>
      </c>
      <c r="S222" s="86">
        <f t="array" ref="S222">IF(OR($H222="",$H222="no"),"",IF($H218="Before-2004",Q222,0))</f>
        <v>0</v>
      </c>
      <c r="T222" s="86">
        <f t="array" ref="T222">IF(OR($H222="",$H222="no"),"",SUM(R222-S222))</f>
        <v>0</v>
      </c>
      <c r="U222" s="86">
        <f t="array" ref="U222">IF(OR($H222="",$H222="no"),"",ROUND(S222+T222,0))</f>
        <v>0</v>
      </c>
      <c r="V222" s="86">
        <f t="array" ref="V222">IF(OR($H222="",$H222="no"),"",ROUND(R222-U222,0))</f>
        <v>0</v>
      </c>
      <c r="W222" s="87"/>
      <c r="X222" s="88"/>
      <c r="Y222" s="181"/>
    </row>
    <row r="223" spans="1:25" s="4" customFormat="1" ht="20.25" customHeight="1">
      <c r="A223" s="5" t="str">
        <f>IF(J223&gt;=1,"y","n")</f>
        <v>n</v>
      </c>
      <c r="B223" s="177"/>
      <c r="C223" s="265">
        <v>44</v>
      </c>
      <c r="D223" s="268"/>
      <c r="E223" s="269"/>
      <c r="F223" s="270"/>
      <c r="G223" s="277"/>
      <c r="H223" s="280"/>
      <c r="I223" s="55" t="str">
        <f t="shared" ref="I223:I257" si="207">IF(A223="n","","Jul-2024")</f>
        <v/>
      </c>
      <c r="J223" s="56">
        <v>0</v>
      </c>
      <c r="K223" s="57">
        <f t="array" ref="K223">ROUND(J223*$K$7,0)</f>
        <v>0</v>
      </c>
      <c r="L223" s="58">
        <f t="array" ref="L223">ROUND(J223+K223,0)</f>
        <v>0</v>
      </c>
      <c r="M223" s="59">
        <f t="array" ref="M223">J223</f>
        <v>0</v>
      </c>
      <c r="N223" s="57">
        <f t="array" ref="N223">ROUND(M223*$N$7,0)</f>
        <v>0</v>
      </c>
      <c r="O223" s="58">
        <f t="array" ref="O223">ROUND(M223+N223,0)</f>
        <v>0</v>
      </c>
      <c r="P223" s="59">
        <f t="array" ref="P223">ROUND(J223-M223,0)</f>
        <v>0</v>
      </c>
      <c r="Q223" s="57">
        <f t="array" ref="Q223">ROUND(K223-N223,0)</f>
        <v>0</v>
      </c>
      <c r="R223" s="58">
        <f t="array" ref="R223">ROUND(P223+Q223,0)</f>
        <v>0</v>
      </c>
      <c r="S223" s="60">
        <f>IF($H223="Before-2004",Q223,0)</f>
        <v>0</v>
      </c>
      <c r="T223" s="60">
        <f t="array" ref="T223">R223-S223</f>
        <v>0</v>
      </c>
      <c r="U223" s="60">
        <f t="array" ref="U223">ROUND(S223+T223,0)</f>
        <v>0</v>
      </c>
      <c r="V223" s="60">
        <f t="array" ref="V223">ROUND(R223-U223,0)</f>
        <v>0</v>
      </c>
      <c r="W223" s="61"/>
      <c r="X223" s="62"/>
      <c r="Y223" s="181"/>
    </row>
    <row r="224" spans="1:25" s="4" customFormat="1" ht="20.25" customHeight="1">
      <c r="A224" s="5" t="str">
        <f t="shared" ref="A224:A227" si="208">IF(J224&gt;=1,"y","n")</f>
        <v>n</v>
      </c>
      <c r="B224" s="177"/>
      <c r="C224" s="266"/>
      <c r="D224" s="271"/>
      <c r="E224" s="272"/>
      <c r="F224" s="273"/>
      <c r="G224" s="278"/>
      <c r="H224" s="281"/>
      <c r="I224" s="63" t="str">
        <f t="shared" ref="I224:I257" si="209">IF(A224="n","","Aug-2024")</f>
        <v/>
      </c>
      <c r="J224" s="64">
        <f>$J223</f>
        <v>0</v>
      </c>
      <c r="K224" s="65">
        <f t="array" ref="K224">ROUND(J224*$K$7,0)</f>
        <v>0</v>
      </c>
      <c r="L224" s="66">
        <f t="array" ref="L224">ROUND(J224+K224,0)</f>
        <v>0</v>
      </c>
      <c r="M224" s="64">
        <f t="array" ref="M224">J224</f>
        <v>0</v>
      </c>
      <c r="N224" s="65">
        <f t="array" ref="N224">ROUND(M224*$N$7,0)</f>
        <v>0</v>
      </c>
      <c r="O224" s="66">
        <f t="array" ref="O224">ROUND(M224+N224,0)</f>
        <v>0</v>
      </c>
      <c r="P224" s="64">
        <f t="array" ref="P224">ROUND(J224-M224,0)</f>
        <v>0</v>
      </c>
      <c r="Q224" s="65">
        <f t="array" ref="Q224">ROUND(K224-N224,0)</f>
        <v>0</v>
      </c>
      <c r="R224" s="66">
        <f t="array" ref="R224">ROUND(P224+Q224,0)</f>
        <v>0</v>
      </c>
      <c r="S224" s="67">
        <f>IF($H223="Before-2004",Q224,0)</f>
        <v>0</v>
      </c>
      <c r="T224" s="67">
        <f t="array" ref="T224">R224-S224</f>
        <v>0</v>
      </c>
      <c r="U224" s="67">
        <f t="array" ref="U224">ROUND(S224+T224,0)</f>
        <v>0</v>
      </c>
      <c r="V224" s="67">
        <f t="array" ref="V224">ROUND(R224-U224,0)</f>
        <v>0</v>
      </c>
      <c r="W224" s="68"/>
      <c r="X224" s="69"/>
      <c r="Y224" s="181"/>
    </row>
    <row r="225" spans="1:25" s="4" customFormat="1" ht="20.25" customHeight="1">
      <c r="A225" s="5" t="str">
        <f t="shared" si="208"/>
        <v>n</v>
      </c>
      <c r="B225" s="177"/>
      <c r="C225" s="266"/>
      <c r="D225" s="271"/>
      <c r="E225" s="272"/>
      <c r="F225" s="273"/>
      <c r="G225" s="278"/>
      <c r="H225" s="281"/>
      <c r="I225" s="70" t="str">
        <f t="shared" ref="I225:I257" si="210">IF(A225="n","","Sep-2024")</f>
        <v/>
      </c>
      <c r="J225" s="64">
        <f>$J223</f>
        <v>0</v>
      </c>
      <c r="K225" s="65">
        <f t="array" ref="K225">ROUND(J225*$K$7,0)</f>
        <v>0</v>
      </c>
      <c r="L225" s="66">
        <f t="array" ref="L225">ROUND(J225+K225,0)</f>
        <v>0</v>
      </c>
      <c r="M225" s="64">
        <f t="array" ref="M225">J225</f>
        <v>0</v>
      </c>
      <c r="N225" s="65">
        <f t="array" ref="N225">ROUND(M225*$N$7,0)</f>
        <v>0</v>
      </c>
      <c r="O225" s="66">
        <f t="array" ref="O225">ROUND(M225+N225,0)</f>
        <v>0</v>
      </c>
      <c r="P225" s="64">
        <f t="array" ref="P225">ROUND(J225-M225,0)</f>
        <v>0</v>
      </c>
      <c r="Q225" s="65">
        <f t="array" ref="Q225">ROUND(K225-N225,0)</f>
        <v>0</v>
      </c>
      <c r="R225" s="66">
        <f t="array" ref="R225">ROUND(P225+Q225,0)</f>
        <v>0</v>
      </c>
      <c r="S225" s="67">
        <f>IF($H223="Before-2004",Q225,0)</f>
        <v>0</v>
      </c>
      <c r="T225" s="67">
        <f t="array" ref="T225">R225-S225</f>
        <v>0</v>
      </c>
      <c r="U225" s="67">
        <f t="array" ref="U225">ROUND(S225+T225,0)</f>
        <v>0</v>
      </c>
      <c r="V225" s="67">
        <f t="array" ref="V225">ROUND(R225-U225,0)</f>
        <v>0</v>
      </c>
      <c r="W225" s="68"/>
      <c r="X225" s="69"/>
      <c r="Y225" s="181"/>
    </row>
    <row r="226" spans="1:25" s="4" customFormat="1" ht="20.25" customHeight="1">
      <c r="A226" s="5" t="str">
        <f t="shared" si="208"/>
        <v>n</v>
      </c>
      <c r="B226" s="177"/>
      <c r="C226" s="266"/>
      <c r="D226" s="271"/>
      <c r="E226" s="272"/>
      <c r="F226" s="273"/>
      <c r="G226" s="279"/>
      <c r="H226" s="282"/>
      <c r="I226" s="63" t="str">
        <f t="shared" ref="I226:I257" si="211">IF(A226="n","","Oct-2024")</f>
        <v/>
      </c>
      <c r="J226" s="71">
        <f>$J223</f>
        <v>0</v>
      </c>
      <c r="K226" s="72">
        <f t="array" ref="K226">ROUND(J226*$K$7,0)</f>
        <v>0</v>
      </c>
      <c r="L226" s="73">
        <f t="array" ref="L226">ROUND(J226+K226,0)</f>
        <v>0</v>
      </c>
      <c r="M226" s="71">
        <f t="array" ref="M226">J226</f>
        <v>0</v>
      </c>
      <c r="N226" s="72">
        <f t="array" ref="N226">ROUND(M226*$N$7,0)</f>
        <v>0</v>
      </c>
      <c r="O226" s="73">
        <f t="array" ref="O226">ROUND(M226+N226,0)</f>
        <v>0</v>
      </c>
      <c r="P226" s="71">
        <f t="array" ref="P226">ROUND(J226-M226,0)</f>
        <v>0</v>
      </c>
      <c r="Q226" s="72">
        <f t="array" ref="Q226">ROUND(K226-N226,0)</f>
        <v>0</v>
      </c>
      <c r="R226" s="73">
        <f t="array" ref="R226">ROUND(P226+Q226,0)</f>
        <v>0</v>
      </c>
      <c r="S226" s="74">
        <f>IF($H223="Before-2004",Q226,0)</f>
        <v>0</v>
      </c>
      <c r="T226" s="74">
        <f t="array" ref="T226">R226-S226</f>
        <v>0</v>
      </c>
      <c r="U226" s="74">
        <f t="array" ref="U226">ROUND(S226+T226,0)</f>
        <v>0</v>
      </c>
      <c r="V226" s="74">
        <f t="array" ref="V226">ROUND(R226-U226,0)</f>
        <v>0</v>
      </c>
      <c r="W226" s="75"/>
      <c r="X226" s="76"/>
      <c r="Y226" s="181"/>
    </row>
    <row r="227" spans="1:25" s="4" customFormat="1" ht="20.25" customHeight="1" thickBot="1">
      <c r="A227" s="5" t="str">
        <f t="shared" si="208"/>
        <v>n</v>
      </c>
      <c r="B227" s="177"/>
      <c r="C227" s="267"/>
      <c r="D227" s="274"/>
      <c r="E227" s="275"/>
      <c r="F227" s="276"/>
      <c r="G227" s="77" t="str">
        <f>IF(AND(A227="n",D223=""),"","Surrender Ar.→")</f>
        <v/>
      </c>
      <c r="H227" s="78" t="s">
        <v>46</v>
      </c>
      <c r="I227" s="79" t="s">
        <v>59</v>
      </c>
      <c r="J227" s="80">
        <f t="array" ref="J227">IF(OR($H227="",$H227="no"),0,IF($I227=$I223,ROUND(J223/2,0),IF($I227=$I224,ROUND(J224/2,0),IF($I227=$I225,ROUND(J225/2,0),ROUND(J226/2,0)))))</f>
        <v>0</v>
      </c>
      <c r="K227" s="81" t="str">
        <f t="array" ref="K227">IF(OR($H227="",$H227="no"),"",IF($I227=$I223,ROUND(K223/2,0),IF($I227=$I224,ROUND(K224/2,0),IF($I227=$I225,ROUND(K225/2,0),ROUND(K226/2,0)))))</f>
        <v/>
      </c>
      <c r="L227" s="82" t="str">
        <f t="array" ref="L227">IF(OR($H227="",$H227="no"),"",ROUND(J227+K227,0))</f>
        <v/>
      </c>
      <c r="M227" s="80" t="str">
        <f t="array" ref="M227">IF(OR($H227="",$H227="no"),"",IF($I227=$I223,ROUND(M223/2,0),IF($I227=$I224,ROUND(M224/2,0),IF($I227=$I225,ROUND(M225/2,0),ROUND(M226/2,0)))))</f>
        <v/>
      </c>
      <c r="N227" s="81" t="str">
        <f t="array" ref="N227">IF(OR($H227="",$H227="no"),"",IF($I227=$I223,ROUND(N223/2,0),IF($I227=$I224,ROUND(N224/2,0),IF($I227=$I225,ROUND(N225/2,0),ROUND(N226/2,0)))))</f>
        <v/>
      </c>
      <c r="O227" s="82" t="str">
        <f t="array" ref="O227">IF(OR($H227="",$H227="no"),"",ROUND(M227+N227,0))</f>
        <v/>
      </c>
      <c r="P227" s="83" t="str">
        <f t="array" ref="P227">IF(OR($H227="",$H227="no"),"",ROUND(J227-M227,0))</f>
        <v/>
      </c>
      <c r="Q227" s="84" t="str">
        <f t="array" ref="Q227">IF(OR($H227="",$H227="no"),"",ROUND(K227-N227,0))</f>
        <v/>
      </c>
      <c r="R227" s="85" t="str">
        <f t="array" ref="R227">IF(OR($H227="",$H227="no"),"",ROUND(P227+Q227,0))</f>
        <v/>
      </c>
      <c r="S227" s="86" t="str">
        <f t="array" ref="S227">IF(OR($H227="",$H227="no"),"",IF($H223="Before-2004",Q227,0))</f>
        <v/>
      </c>
      <c r="T227" s="86" t="str">
        <f t="array" ref="T227">IF(OR($H227="",$H227="no"),"",SUM(R227-S227))</f>
        <v/>
      </c>
      <c r="U227" s="86" t="str">
        <f t="array" ref="U227">IF(OR($H227="",$H227="no"),"",ROUND(S227+T227,0))</f>
        <v/>
      </c>
      <c r="V227" s="86" t="str">
        <f t="array" ref="V227">IF(OR($H227="",$H227="no"),"",ROUND(R227-U227,0))</f>
        <v/>
      </c>
      <c r="W227" s="87"/>
      <c r="X227" s="88"/>
      <c r="Y227" s="181"/>
    </row>
    <row r="228" spans="1:25" s="4" customFormat="1" ht="20.25" customHeight="1">
      <c r="A228" s="5" t="str">
        <f>IF(J228&gt;=1,"y","n")</f>
        <v>n</v>
      </c>
      <c r="B228" s="177"/>
      <c r="C228" s="265">
        <v>45</v>
      </c>
      <c r="D228" s="268"/>
      <c r="E228" s="269"/>
      <c r="F228" s="270"/>
      <c r="G228" s="277"/>
      <c r="H228" s="280"/>
      <c r="I228" s="55" t="str">
        <f t="shared" ref="I228:I257" si="212">IF(A228="n","","Jul-2024")</f>
        <v/>
      </c>
      <c r="J228" s="56">
        <v>0</v>
      </c>
      <c r="K228" s="57">
        <f t="array" ref="K228">ROUND(J228*$K$7,0)</f>
        <v>0</v>
      </c>
      <c r="L228" s="58">
        <f t="array" ref="L228">ROUND(J228+K228,0)</f>
        <v>0</v>
      </c>
      <c r="M228" s="59">
        <f t="array" ref="M228">J228</f>
        <v>0</v>
      </c>
      <c r="N228" s="57">
        <f t="array" ref="N228">ROUND(M228*$N$7,0)</f>
        <v>0</v>
      </c>
      <c r="O228" s="58">
        <f t="array" ref="O228">ROUND(M228+N228,0)</f>
        <v>0</v>
      </c>
      <c r="P228" s="59">
        <f t="array" ref="P228">ROUND(J228-M228,0)</f>
        <v>0</v>
      </c>
      <c r="Q228" s="57">
        <f t="array" ref="Q228">ROUND(K228-N228,0)</f>
        <v>0</v>
      </c>
      <c r="R228" s="58">
        <f t="array" ref="R228">ROUND(P228+Q228,0)</f>
        <v>0</v>
      </c>
      <c r="S228" s="60">
        <f>IF($H228="Before-2004",Q228,0)</f>
        <v>0</v>
      </c>
      <c r="T228" s="60">
        <f t="array" ref="T228">R228-S228</f>
        <v>0</v>
      </c>
      <c r="U228" s="60">
        <f t="array" ref="U228">ROUND(S228+T228,0)</f>
        <v>0</v>
      </c>
      <c r="V228" s="60">
        <f t="array" ref="V228">ROUND(R228-U228,0)</f>
        <v>0</v>
      </c>
      <c r="W228" s="61"/>
      <c r="X228" s="62"/>
      <c r="Y228" s="181"/>
    </row>
    <row r="229" spans="1:25" s="4" customFormat="1" ht="20.25" customHeight="1">
      <c r="A229" s="5" t="str">
        <f t="shared" ref="A229:A232" si="213">IF(J229&gt;=1,"y","n")</f>
        <v>n</v>
      </c>
      <c r="B229" s="177"/>
      <c r="C229" s="266"/>
      <c r="D229" s="271"/>
      <c r="E229" s="272"/>
      <c r="F229" s="273"/>
      <c r="G229" s="278"/>
      <c r="H229" s="281"/>
      <c r="I229" s="63" t="str">
        <f t="shared" ref="I229:I257" si="214">IF(A229="n","","Aug-2024")</f>
        <v/>
      </c>
      <c r="J229" s="64">
        <f>$J228</f>
        <v>0</v>
      </c>
      <c r="K229" s="65">
        <f t="array" ref="K229">ROUND(J229*$K$7,0)</f>
        <v>0</v>
      </c>
      <c r="L229" s="66">
        <f t="array" ref="L229">ROUND(J229+K229,0)</f>
        <v>0</v>
      </c>
      <c r="M229" s="64">
        <f t="array" ref="M229">J229</f>
        <v>0</v>
      </c>
      <c r="N229" s="65">
        <f t="array" ref="N229">ROUND(M229*$N$7,0)</f>
        <v>0</v>
      </c>
      <c r="O229" s="66">
        <f t="array" ref="O229">ROUND(M229+N229,0)</f>
        <v>0</v>
      </c>
      <c r="P229" s="64">
        <f t="array" ref="P229">ROUND(J229-M229,0)</f>
        <v>0</v>
      </c>
      <c r="Q229" s="65">
        <f t="array" ref="Q229">ROUND(K229-N229,0)</f>
        <v>0</v>
      </c>
      <c r="R229" s="66">
        <f t="array" ref="R229">ROUND(P229+Q229,0)</f>
        <v>0</v>
      </c>
      <c r="S229" s="67">
        <f>IF($H228="Before-2004",Q229,0)</f>
        <v>0</v>
      </c>
      <c r="T229" s="67">
        <f t="array" ref="T229">R229-S229</f>
        <v>0</v>
      </c>
      <c r="U229" s="67">
        <f t="array" ref="U229">ROUND(S229+T229,0)</f>
        <v>0</v>
      </c>
      <c r="V229" s="67">
        <f t="array" ref="V229">ROUND(R229-U229,0)</f>
        <v>0</v>
      </c>
      <c r="W229" s="68"/>
      <c r="X229" s="69"/>
      <c r="Y229" s="181"/>
    </row>
    <row r="230" spans="1:25" s="4" customFormat="1" ht="20.25" customHeight="1">
      <c r="A230" s="5" t="str">
        <f t="shared" si="213"/>
        <v>n</v>
      </c>
      <c r="B230" s="177"/>
      <c r="C230" s="266"/>
      <c r="D230" s="271"/>
      <c r="E230" s="272"/>
      <c r="F230" s="273"/>
      <c r="G230" s="278"/>
      <c r="H230" s="281"/>
      <c r="I230" s="70" t="str">
        <f t="shared" ref="I230:I257" si="215">IF(A230="n","","Sep-2024")</f>
        <v/>
      </c>
      <c r="J230" s="64">
        <f>$J228</f>
        <v>0</v>
      </c>
      <c r="K230" s="65">
        <f t="array" ref="K230">ROUND(J230*$K$7,0)</f>
        <v>0</v>
      </c>
      <c r="L230" s="66">
        <f t="array" ref="L230">ROUND(J230+K230,0)</f>
        <v>0</v>
      </c>
      <c r="M230" s="64">
        <f t="array" ref="M230">J230</f>
        <v>0</v>
      </c>
      <c r="N230" s="65">
        <f t="array" ref="N230">ROUND(M230*$N$7,0)</f>
        <v>0</v>
      </c>
      <c r="O230" s="66">
        <f t="array" ref="O230">ROUND(M230+N230,0)</f>
        <v>0</v>
      </c>
      <c r="P230" s="64">
        <f t="array" ref="P230">ROUND(J230-M230,0)</f>
        <v>0</v>
      </c>
      <c r="Q230" s="65">
        <f t="array" ref="Q230">ROUND(K230-N230,0)</f>
        <v>0</v>
      </c>
      <c r="R230" s="66">
        <f t="array" ref="R230">ROUND(P230+Q230,0)</f>
        <v>0</v>
      </c>
      <c r="S230" s="67">
        <f>IF($H228="Before-2004",Q230,0)</f>
        <v>0</v>
      </c>
      <c r="T230" s="67">
        <f t="array" ref="T230">R230-S230</f>
        <v>0</v>
      </c>
      <c r="U230" s="67">
        <f t="array" ref="U230">ROUND(S230+T230,0)</f>
        <v>0</v>
      </c>
      <c r="V230" s="67">
        <f t="array" ref="V230">ROUND(R230-U230,0)</f>
        <v>0</v>
      </c>
      <c r="W230" s="68"/>
      <c r="X230" s="69"/>
      <c r="Y230" s="181"/>
    </row>
    <row r="231" spans="1:25" s="4" customFormat="1" ht="20.25" customHeight="1">
      <c r="A231" s="5" t="str">
        <f t="shared" si="213"/>
        <v>n</v>
      </c>
      <c r="B231" s="177"/>
      <c r="C231" s="266"/>
      <c r="D231" s="271"/>
      <c r="E231" s="272"/>
      <c r="F231" s="273"/>
      <c r="G231" s="279"/>
      <c r="H231" s="282"/>
      <c r="I231" s="63" t="str">
        <f t="shared" ref="I231:I257" si="216">IF(A231="n","","Oct-2024")</f>
        <v/>
      </c>
      <c r="J231" s="71">
        <f>$J228</f>
        <v>0</v>
      </c>
      <c r="K231" s="72">
        <f t="array" ref="K231">ROUND(J231*$K$7,0)</f>
        <v>0</v>
      </c>
      <c r="L231" s="73">
        <f t="array" ref="L231">ROUND(J231+K231,0)</f>
        <v>0</v>
      </c>
      <c r="M231" s="71">
        <f t="array" ref="M231">J231</f>
        <v>0</v>
      </c>
      <c r="N231" s="72">
        <f t="array" ref="N231">ROUND(M231*$N$7,0)</f>
        <v>0</v>
      </c>
      <c r="O231" s="73">
        <f t="array" ref="O231">ROUND(M231+N231,0)</f>
        <v>0</v>
      </c>
      <c r="P231" s="71">
        <f t="array" ref="P231">ROUND(J231-M231,0)</f>
        <v>0</v>
      </c>
      <c r="Q231" s="72">
        <f t="array" ref="Q231">ROUND(K231-N231,0)</f>
        <v>0</v>
      </c>
      <c r="R231" s="73">
        <f t="array" ref="R231">ROUND(P231+Q231,0)</f>
        <v>0</v>
      </c>
      <c r="S231" s="74">
        <f>IF($H228="Before-2004",Q231,0)</f>
        <v>0</v>
      </c>
      <c r="T231" s="74">
        <f t="array" ref="T231">R231-S231</f>
        <v>0</v>
      </c>
      <c r="U231" s="74">
        <f t="array" ref="U231">ROUND(S231+T231,0)</f>
        <v>0</v>
      </c>
      <c r="V231" s="74">
        <f t="array" ref="V231">ROUND(R231-U231,0)</f>
        <v>0</v>
      </c>
      <c r="W231" s="75"/>
      <c r="X231" s="76"/>
      <c r="Y231" s="181"/>
    </row>
    <row r="232" spans="1:25" s="4" customFormat="1" ht="20.25" customHeight="1" thickBot="1">
      <c r="A232" s="5" t="str">
        <f t="shared" si="213"/>
        <v>n</v>
      </c>
      <c r="B232" s="177"/>
      <c r="C232" s="267"/>
      <c r="D232" s="274"/>
      <c r="E232" s="275"/>
      <c r="F232" s="276"/>
      <c r="G232" s="77" t="str">
        <f>IF(AND(A232="n",D228=""),"","Surrender Ar.→")</f>
        <v/>
      </c>
      <c r="H232" s="78" t="s">
        <v>45</v>
      </c>
      <c r="I232" s="79" t="s">
        <v>59</v>
      </c>
      <c r="J232" s="80">
        <f t="array" ref="J232">IF(OR($H232="",$H232="no"),0,IF($I232=$I228,ROUND(J228/2,0),IF($I232=$I229,ROUND(J229/2,0),IF($I232=$I230,ROUND(J230/2,0),ROUND(J231/2,0)))))</f>
        <v>0</v>
      </c>
      <c r="K232" s="81">
        <f t="array" ref="K232">IF(OR($H232="",$H232="no"),"",IF($I232=$I228,ROUND(K228/2,0),IF($I232=$I229,ROUND(K229/2,0),IF($I232=$I230,ROUND(K230/2,0),ROUND(K231/2,0)))))</f>
        <v>0</v>
      </c>
      <c r="L232" s="82">
        <f t="array" ref="L232">IF(OR($H232="",$H232="no"),"",ROUND(J232+K232,0))</f>
        <v>0</v>
      </c>
      <c r="M232" s="80">
        <f t="array" ref="M232">IF(OR($H232="",$H232="no"),"",IF($I232=$I228,ROUND(M228/2,0),IF($I232=$I229,ROUND(M229/2,0),IF($I232=$I230,ROUND(M230/2,0),ROUND(M231/2,0)))))</f>
        <v>0</v>
      </c>
      <c r="N232" s="81">
        <f t="array" ref="N232">IF(OR($H232="",$H232="no"),"",IF($I232=$I228,ROUND(N228/2,0),IF($I232=$I229,ROUND(N229/2,0),IF($I232=$I230,ROUND(N230/2,0),ROUND(N231/2,0)))))</f>
        <v>0</v>
      </c>
      <c r="O232" s="82">
        <f t="array" ref="O232">IF(OR($H232="",$H232="no"),"",ROUND(M232+N232,0))</f>
        <v>0</v>
      </c>
      <c r="P232" s="83">
        <f t="array" ref="P232">IF(OR($H232="",$H232="no"),"",ROUND(J232-M232,0))</f>
        <v>0</v>
      </c>
      <c r="Q232" s="84">
        <f t="array" ref="Q232">IF(OR($H232="",$H232="no"),"",ROUND(K232-N232,0))</f>
        <v>0</v>
      </c>
      <c r="R232" s="85">
        <f t="array" ref="R232">IF(OR($H232="",$H232="no"),"",ROUND(P232+Q232,0))</f>
        <v>0</v>
      </c>
      <c r="S232" s="86">
        <f t="array" ref="S232">IF(OR($H232="",$H232="no"),"",IF($H228="Before-2004",Q232,0))</f>
        <v>0</v>
      </c>
      <c r="T232" s="86">
        <f t="array" ref="T232">IF(OR($H232="",$H232="no"),"",SUM(R232-S232))</f>
        <v>0</v>
      </c>
      <c r="U232" s="86">
        <f t="array" ref="U232">IF(OR($H232="",$H232="no"),"",ROUND(S232+T232,0))</f>
        <v>0</v>
      </c>
      <c r="V232" s="86">
        <f t="array" ref="V232">IF(OR($H232="",$H232="no"),"",ROUND(R232-U232,0))</f>
        <v>0</v>
      </c>
      <c r="W232" s="87"/>
      <c r="X232" s="88"/>
      <c r="Y232" s="181"/>
    </row>
    <row r="233" spans="1:25" s="4" customFormat="1" ht="20.25" customHeight="1">
      <c r="A233" s="5" t="str">
        <f>IF(J233&gt;=1,"y","n")</f>
        <v>n</v>
      </c>
      <c r="B233" s="177"/>
      <c r="C233" s="265">
        <v>46</v>
      </c>
      <c r="D233" s="268"/>
      <c r="E233" s="269"/>
      <c r="F233" s="270"/>
      <c r="G233" s="277"/>
      <c r="H233" s="280"/>
      <c r="I233" s="55" t="str">
        <f t="shared" ref="I233:I257" si="217">IF(A233="n","","Jul-2024")</f>
        <v/>
      </c>
      <c r="J233" s="56">
        <v>0</v>
      </c>
      <c r="K233" s="57">
        <f t="array" ref="K233">ROUND(J233*$K$7,0)</f>
        <v>0</v>
      </c>
      <c r="L233" s="58">
        <f t="array" ref="L233">ROUND(J233+K233,0)</f>
        <v>0</v>
      </c>
      <c r="M233" s="59">
        <f t="array" ref="M233">J233</f>
        <v>0</v>
      </c>
      <c r="N233" s="57">
        <f t="array" ref="N233">ROUND(M233*$N$7,0)</f>
        <v>0</v>
      </c>
      <c r="O233" s="58">
        <f t="array" ref="O233">ROUND(M233+N233,0)</f>
        <v>0</v>
      </c>
      <c r="P233" s="59">
        <f t="array" ref="P233">ROUND(J233-M233,0)</f>
        <v>0</v>
      </c>
      <c r="Q233" s="57">
        <f t="array" ref="Q233">ROUND(K233-N233,0)</f>
        <v>0</v>
      </c>
      <c r="R233" s="58">
        <f t="array" ref="R233">ROUND(P233+Q233,0)</f>
        <v>0</v>
      </c>
      <c r="S233" s="60">
        <f>IF($H233="Before-2004",Q233,0)</f>
        <v>0</v>
      </c>
      <c r="T233" s="60">
        <f t="array" ref="T233">R233-S233</f>
        <v>0</v>
      </c>
      <c r="U233" s="60">
        <f t="array" ref="U233">ROUND(S233+T233,0)</f>
        <v>0</v>
      </c>
      <c r="V233" s="60">
        <f t="array" ref="V233">ROUND(R233-U233,0)</f>
        <v>0</v>
      </c>
      <c r="W233" s="61"/>
      <c r="X233" s="62"/>
      <c r="Y233" s="181"/>
    </row>
    <row r="234" spans="1:25" s="4" customFormat="1" ht="20.25" customHeight="1">
      <c r="A234" s="5" t="str">
        <f t="shared" ref="A234:A237" si="218">IF(J234&gt;=1,"y","n")</f>
        <v>n</v>
      </c>
      <c r="B234" s="177"/>
      <c r="C234" s="266"/>
      <c r="D234" s="271"/>
      <c r="E234" s="272"/>
      <c r="F234" s="273"/>
      <c r="G234" s="278"/>
      <c r="H234" s="281"/>
      <c r="I234" s="63" t="str">
        <f t="shared" ref="I234:I257" si="219">IF(A234="n","","Aug-2024")</f>
        <v/>
      </c>
      <c r="J234" s="64">
        <f>$J233</f>
        <v>0</v>
      </c>
      <c r="K234" s="65">
        <f t="array" ref="K234">ROUND(J234*$K$7,0)</f>
        <v>0</v>
      </c>
      <c r="L234" s="66">
        <f t="array" ref="L234">ROUND(J234+K234,0)</f>
        <v>0</v>
      </c>
      <c r="M234" s="64">
        <f t="array" ref="M234">J234</f>
        <v>0</v>
      </c>
      <c r="N234" s="65">
        <f t="array" ref="N234">ROUND(M234*$N$7,0)</f>
        <v>0</v>
      </c>
      <c r="O234" s="66">
        <f t="array" ref="O234">ROUND(M234+N234,0)</f>
        <v>0</v>
      </c>
      <c r="P234" s="64">
        <f t="array" ref="P234">ROUND(J234-M234,0)</f>
        <v>0</v>
      </c>
      <c r="Q234" s="65">
        <f t="array" ref="Q234">ROUND(K234-N234,0)</f>
        <v>0</v>
      </c>
      <c r="R234" s="66">
        <f t="array" ref="R234">ROUND(P234+Q234,0)</f>
        <v>0</v>
      </c>
      <c r="S234" s="67">
        <f>IF($H233="Before-2004",Q234,0)</f>
        <v>0</v>
      </c>
      <c r="T234" s="67">
        <f t="array" ref="T234">R234-S234</f>
        <v>0</v>
      </c>
      <c r="U234" s="67">
        <f t="array" ref="U234">ROUND(S234+T234,0)</f>
        <v>0</v>
      </c>
      <c r="V234" s="67">
        <f t="array" ref="V234">ROUND(R234-U234,0)</f>
        <v>0</v>
      </c>
      <c r="W234" s="68"/>
      <c r="X234" s="69"/>
      <c r="Y234" s="181"/>
    </row>
    <row r="235" spans="1:25" s="4" customFormat="1" ht="20.25" customHeight="1">
      <c r="A235" s="5" t="str">
        <f t="shared" si="218"/>
        <v>n</v>
      </c>
      <c r="B235" s="177"/>
      <c r="C235" s="266"/>
      <c r="D235" s="271"/>
      <c r="E235" s="272"/>
      <c r="F235" s="273"/>
      <c r="G235" s="278"/>
      <c r="H235" s="281"/>
      <c r="I235" s="70" t="str">
        <f t="shared" ref="I235:I257" si="220">IF(A235="n","","Sep-2024")</f>
        <v/>
      </c>
      <c r="J235" s="64">
        <f>$J233</f>
        <v>0</v>
      </c>
      <c r="K235" s="65">
        <f t="array" ref="K235">ROUND(J235*$K$7,0)</f>
        <v>0</v>
      </c>
      <c r="L235" s="66">
        <f t="array" ref="L235">ROUND(J235+K235,0)</f>
        <v>0</v>
      </c>
      <c r="M235" s="64">
        <f t="array" ref="M235">J235</f>
        <v>0</v>
      </c>
      <c r="N235" s="65">
        <f t="array" ref="N235">ROUND(M235*$N$7,0)</f>
        <v>0</v>
      </c>
      <c r="O235" s="66">
        <f t="array" ref="O235">ROUND(M235+N235,0)</f>
        <v>0</v>
      </c>
      <c r="P235" s="64">
        <f t="array" ref="P235">ROUND(J235-M235,0)</f>
        <v>0</v>
      </c>
      <c r="Q235" s="65">
        <f t="array" ref="Q235">ROUND(K235-N235,0)</f>
        <v>0</v>
      </c>
      <c r="R235" s="66">
        <f t="array" ref="R235">ROUND(P235+Q235,0)</f>
        <v>0</v>
      </c>
      <c r="S235" s="67">
        <f>IF($H233="Before-2004",Q235,0)</f>
        <v>0</v>
      </c>
      <c r="T235" s="67">
        <f t="array" ref="T235">R235-S235</f>
        <v>0</v>
      </c>
      <c r="U235" s="67">
        <f t="array" ref="U235">ROUND(S235+T235,0)</f>
        <v>0</v>
      </c>
      <c r="V235" s="67">
        <f t="array" ref="V235">ROUND(R235-U235,0)</f>
        <v>0</v>
      </c>
      <c r="W235" s="68"/>
      <c r="X235" s="69"/>
      <c r="Y235" s="181"/>
    </row>
    <row r="236" spans="1:25" s="4" customFormat="1" ht="20.25" customHeight="1">
      <c r="A236" s="5" t="str">
        <f t="shared" si="218"/>
        <v>n</v>
      </c>
      <c r="B236" s="177"/>
      <c r="C236" s="266"/>
      <c r="D236" s="271"/>
      <c r="E236" s="272"/>
      <c r="F236" s="273"/>
      <c r="G236" s="279"/>
      <c r="H236" s="282"/>
      <c r="I236" s="63" t="str">
        <f t="shared" ref="I236:I257" si="221">IF(A236="n","","Oct-2024")</f>
        <v/>
      </c>
      <c r="J236" s="71">
        <f>$J233</f>
        <v>0</v>
      </c>
      <c r="K236" s="72">
        <f t="array" ref="K236">ROUND(J236*$K$7,0)</f>
        <v>0</v>
      </c>
      <c r="L236" s="73">
        <f t="array" ref="L236">ROUND(J236+K236,0)</f>
        <v>0</v>
      </c>
      <c r="M236" s="71">
        <f t="array" ref="M236">J236</f>
        <v>0</v>
      </c>
      <c r="N236" s="72">
        <f t="array" ref="N236">ROUND(M236*$N$7,0)</f>
        <v>0</v>
      </c>
      <c r="O236" s="73">
        <f t="array" ref="O236">ROUND(M236+N236,0)</f>
        <v>0</v>
      </c>
      <c r="P236" s="71">
        <f t="array" ref="P236">ROUND(J236-M236,0)</f>
        <v>0</v>
      </c>
      <c r="Q236" s="72">
        <f t="array" ref="Q236">ROUND(K236-N236,0)</f>
        <v>0</v>
      </c>
      <c r="R236" s="73">
        <f t="array" ref="R236">ROUND(P236+Q236,0)</f>
        <v>0</v>
      </c>
      <c r="S236" s="74">
        <f>IF($H233="Before-2004",Q236,0)</f>
        <v>0</v>
      </c>
      <c r="T236" s="74">
        <f t="array" ref="T236">R236-S236</f>
        <v>0</v>
      </c>
      <c r="U236" s="74">
        <f t="array" ref="U236">ROUND(S236+T236,0)</f>
        <v>0</v>
      </c>
      <c r="V236" s="74">
        <f t="array" ref="V236">ROUND(R236-U236,0)</f>
        <v>0</v>
      </c>
      <c r="W236" s="75"/>
      <c r="X236" s="76"/>
      <c r="Y236" s="181"/>
    </row>
    <row r="237" spans="1:25" s="4" customFormat="1" ht="20.25" customHeight="1" thickBot="1">
      <c r="A237" s="5" t="str">
        <f t="shared" si="218"/>
        <v>n</v>
      </c>
      <c r="B237" s="177"/>
      <c r="C237" s="267"/>
      <c r="D237" s="274"/>
      <c r="E237" s="275"/>
      <c r="F237" s="276"/>
      <c r="G237" s="77" t="str">
        <f>IF(AND(A237="n",D233=""),"","Surrender Ar.→")</f>
        <v/>
      </c>
      <c r="H237" s="78" t="s">
        <v>46</v>
      </c>
      <c r="I237" s="79" t="s">
        <v>59</v>
      </c>
      <c r="J237" s="80">
        <f t="array" ref="J237">IF(OR($H237="",$H237="no"),0,IF($I237=$I233,ROUND(J233/2,0),IF($I237=$I234,ROUND(J234/2,0),IF($I237=$I235,ROUND(J235/2,0),ROUND(J236/2,0)))))</f>
        <v>0</v>
      </c>
      <c r="K237" s="81" t="str">
        <f t="array" ref="K237">IF(OR($H237="",$H237="no"),"",IF($I237=$I233,ROUND(K233/2,0),IF($I237=$I234,ROUND(K234/2,0),IF($I237=$I235,ROUND(K235/2,0),ROUND(K236/2,0)))))</f>
        <v/>
      </c>
      <c r="L237" s="82" t="str">
        <f t="array" ref="L237">IF(OR($H237="",$H237="no"),"",ROUND(J237+K237,0))</f>
        <v/>
      </c>
      <c r="M237" s="80" t="str">
        <f t="array" ref="M237">IF(OR($H237="",$H237="no"),"",IF($I237=$I233,ROUND(M233/2,0),IF($I237=$I234,ROUND(M234/2,0),IF($I237=$I235,ROUND(M235/2,0),ROUND(M236/2,0)))))</f>
        <v/>
      </c>
      <c r="N237" s="81" t="str">
        <f t="array" ref="N237">IF(OR($H237="",$H237="no"),"",IF($I237=$I233,ROUND(N233/2,0),IF($I237=$I234,ROUND(N234/2,0),IF($I237=$I235,ROUND(N235/2,0),ROUND(N236/2,0)))))</f>
        <v/>
      </c>
      <c r="O237" s="82" t="str">
        <f t="array" ref="O237">IF(OR($H237="",$H237="no"),"",ROUND(M237+N237,0))</f>
        <v/>
      </c>
      <c r="P237" s="83" t="str">
        <f t="array" ref="P237">IF(OR($H237="",$H237="no"),"",ROUND(J237-M237,0))</f>
        <v/>
      </c>
      <c r="Q237" s="84" t="str">
        <f t="array" ref="Q237">IF(OR($H237="",$H237="no"),"",ROUND(K237-N237,0))</f>
        <v/>
      </c>
      <c r="R237" s="85" t="str">
        <f t="array" ref="R237">IF(OR($H237="",$H237="no"),"",ROUND(P237+Q237,0))</f>
        <v/>
      </c>
      <c r="S237" s="86" t="str">
        <f t="array" ref="S237">IF(OR($H237="",$H237="no"),"",IF($H233="Before-2004",Q237,0))</f>
        <v/>
      </c>
      <c r="T237" s="86" t="str">
        <f t="array" ref="T237">IF(OR($H237="",$H237="no"),"",SUM(R237-S237))</f>
        <v/>
      </c>
      <c r="U237" s="86" t="str">
        <f t="array" ref="U237">IF(OR($H237="",$H237="no"),"",ROUND(S237+T237,0))</f>
        <v/>
      </c>
      <c r="V237" s="86" t="str">
        <f t="array" ref="V237">IF(OR($H237="",$H237="no"),"",ROUND(R237-U237,0))</f>
        <v/>
      </c>
      <c r="W237" s="87"/>
      <c r="X237" s="88"/>
      <c r="Y237" s="181"/>
    </row>
    <row r="238" spans="1:25" s="4" customFormat="1" ht="20.25" customHeight="1">
      <c r="A238" s="5" t="str">
        <f>IF(J238&gt;=1,"y","n")</f>
        <v>n</v>
      </c>
      <c r="B238" s="177"/>
      <c r="C238" s="265">
        <v>47</v>
      </c>
      <c r="D238" s="268"/>
      <c r="E238" s="269"/>
      <c r="F238" s="270"/>
      <c r="G238" s="277"/>
      <c r="H238" s="280"/>
      <c r="I238" s="55" t="str">
        <f t="shared" ref="I238:I257" si="222">IF(A238="n","","Jul-2024")</f>
        <v/>
      </c>
      <c r="J238" s="56">
        <v>0</v>
      </c>
      <c r="K238" s="57">
        <f t="array" ref="K238">ROUND(J238*$K$7,0)</f>
        <v>0</v>
      </c>
      <c r="L238" s="58">
        <f t="array" ref="L238">ROUND(J238+K238,0)</f>
        <v>0</v>
      </c>
      <c r="M238" s="59">
        <f t="array" ref="M238">J238</f>
        <v>0</v>
      </c>
      <c r="N238" s="57">
        <f t="array" ref="N238">ROUND(M238*$N$7,0)</f>
        <v>0</v>
      </c>
      <c r="O238" s="58">
        <f t="array" ref="O238">ROUND(M238+N238,0)</f>
        <v>0</v>
      </c>
      <c r="P238" s="59">
        <f t="array" ref="P238">ROUND(J238-M238,0)</f>
        <v>0</v>
      </c>
      <c r="Q238" s="57">
        <f t="array" ref="Q238">ROUND(K238-N238,0)</f>
        <v>0</v>
      </c>
      <c r="R238" s="58">
        <f t="array" ref="R238">ROUND(P238+Q238,0)</f>
        <v>0</v>
      </c>
      <c r="S238" s="60">
        <f>IF($H238="Before-2004",Q238,0)</f>
        <v>0</v>
      </c>
      <c r="T238" s="60">
        <f t="array" ref="T238">R238-S238</f>
        <v>0</v>
      </c>
      <c r="U238" s="60">
        <f t="array" ref="U238">ROUND(S238+T238,0)</f>
        <v>0</v>
      </c>
      <c r="V238" s="60">
        <f t="array" ref="V238">ROUND(R238-U238,0)</f>
        <v>0</v>
      </c>
      <c r="W238" s="61"/>
      <c r="X238" s="62"/>
      <c r="Y238" s="181"/>
    </row>
    <row r="239" spans="1:25" s="4" customFormat="1" ht="20.25" customHeight="1">
      <c r="A239" s="5" t="str">
        <f t="shared" ref="A239:A242" si="223">IF(J239&gt;=1,"y","n")</f>
        <v>n</v>
      </c>
      <c r="B239" s="177"/>
      <c r="C239" s="266"/>
      <c r="D239" s="271"/>
      <c r="E239" s="272"/>
      <c r="F239" s="273"/>
      <c r="G239" s="278"/>
      <c r="H239" s="281"/>
      <c r="I239" s="63" t="str">
        <f t="shared" ref="I239:I257" si="224">IF(A239="n","","Aug-2024")</f>
        <v/>
      </c>
      <c r="J239" s="64">
        <f>$J238</f>
        <v>0</v>
      </c>
      <c r="K239" s="65">
        <f t="array" ref="K239">ROUND(J239*$K$7,0)</f>
        <v>0</v>
      </c>
      <c r="L239" s="66">
        <f t="array" ref="L239">ROUND(J239+K239,0)</f>
        <v>0</v>
      </c>
      <c r="M239" s="64">
        <f t="array" ref="M239">J239</f>
        <v>0</v>
      </c>
      <c r="N239" s="65">
        <f t="array" ref="N239">ROUND(M239*$N$7,0)</f>
        <v>0</v>
      </c>
      <c r="O239" s="66">
        <f t="array" ref="O239">ROUND(M239+N239,0)</f>
        <v>0</v>
      </c>
      <c r="P239" s="64">
        <f t="array" ref="P239">ROUND(J239-M239,0)</f>
        <v>0</v>
      </c>
      <c r="Q239" s="65">
        <f t="array" ref="Q239">ROUND(K239-N239,0)</f>
        <v>0</v>
      </c>
      <c r="R239" s="66">
        <f t="array" ref="R239">ROUND(P239+Q239,0)</f>
        <v>0</v>
      </c>
      <c r="S239" s="67">
        <f>IF($H238="Before-2004",Q239,0)</f>
        <v>0</v>
      </c>
      <c r="T239" s="67">
        <f t="array" ref="T239">R239-S239</f>
        <v>0</v>
      </c>
      <c r="U239" s="67">
        <f t="array" ref="U239">ROUND(S239+T239,0)</f>
        <v>0</v>
      </c>
      <c r="V239" s="67">
        <f t="array" ref="V239">ROUND(R239-U239,0)</f>
        <v>0</v>
      </c>
      <c r="W239" s="68"/>
      <c r="X239" s="69"/>
      <c r="Y239" s="181"/>
    </row>
    <row r="240" spans="1:25" s="4" customFormat="1" ht="20.25" customHeight="1">
      <c r="A240" s="5" t="str">
        <f t="shared" si="223"/>
        <v>n</v>
      </c>
      <c r="B240" s="177"/>
      <c r="C240" s="266"/>
      <c r="D240" s="271"/>
      <c r="E240" s="272"/>
      <c r="F240" s="273"/>
      <c r="G240" s="278"/>
      <c r="H240" s="281"/>
      <c r="I240" s="70" t="str">
        <f t="shared" ref="I240:I257" si="225">IF(A240="n","","Sep-2024")</f>
        <v/>
      </c>
      <c r="J240" s="64">
        <f>$J238</f>
        <v>0</v>
      </c>
      <c r="K240" s="65">
        <f t="array" ref="K240">ROUND(J240*$K$7,0)</f>
        <v>0</v>
      </c>
      <c r="L240" s="66">
        <f t="array" ref="L240">ROUND(J240+K240,0)</f>
        <v>0</v>
      </c>
      <c r="M240" s="64">
        <f t="array" ref="M240">J240</f>
        <v>0</v>
      </c>
      <c r="N240" s="65">
        <f t="array" ref="N240">ROUND(M240*$N$7,0)</f>
        <v>0</v>
      </c>
      <c r="O240" s="66">
        <f t="array" ref="O240">ROUND(M240+N240,0)</f>
        <v>0</v>
      </c>
      <c r="P240" s="64">
        <f t="array" ref="P240">ROUND(J240-M240,0)</f>
        <v>0</v>
      </c>
      <c r="Q240" s="65">
        <f t="array" ref="Q240">ROUND(K240-N240,0)</f>
        <v>0</v>
      </c>
      <c r="R240" s="66">
        <f t="array" ref="R240">ROUND(P240+Q240,0)</f>
        <v>0</v>
      </c>
      <c r="S240" s="67">
        <f>IF($H238="Before-2004",Q240,0)</f>
        <v>0</v>
      </c>
      <c r="T240" s="67">
        <f t="array" ref="T240">R240-S240</f>
        <v>0</v>
      </c>
      <c r="U240" s="67">
        <f t="array" ref="U240">ROUND(S240+T240,0)</f>
        <v>0</v>
      </c>
      <c r="V240" s="67">
        <f t="array" ref="V240">ROUND(R240-U240,0)</f>
        <v>0</v>
      </c>
      <c r="W240" s="68"/>
      <c r="X240" s="69"/>
      <c r="Y240" s="181"/>
    </row>
    <row r="241" spans="1:25" s="4" customFormat="1" ht="20.25" customHeight="1">
      <c r="A241" s="5" t="str">
        <f t="shared" si="223"/>
        <v>n</v>
      </c>
      <c r="B241" s="177"/>
      <c r="C241" s="266"/>
      <c r="D241" s="271"/>
      <c r="E241" s="272"/>
      <c r="F241" s="273"/>
      <c r="G241" s="279"/>
      <c r="H241" s="282"/>
      <c r="I241" s="63" t="str">
        <f t="shared" ref="I241:I257" si="226">IF(A241="n","","Oct-2024")</f>
        <v/>
      </c>
      <c r="J241" s="71">
        <f>$J238</f>
        <v>0</v>
      </c>
      <c r="K241" s="72">
        <f t="array" ref="K241">ROUND(J241*$K$7,0)</f>
        <v>0</v>
      </c>
      <c r="L241" s="73">
        <f t="array" ref="L241">ROUND(J241+K241,0)</f>
        <v>0</v>
      </c>
      <c r="M241" s="71">
        <f t="array" ref="M241">J241</f>
        <v>0</v>
      </c>
      <c r="N241" s="72">
        <f t="array" ref="N241">ROUND(M241*$N$7,0)</f>
        <v>0</v>
      </c>
      <c r="O241" s="73">
        <f t="array" ref="O241">ROUND(M241+N241,0)</f>
        <v>0</v>
      </c>
      <c r="P241" s="71">
        <f t="array" ref="P241">ROUND(J241-M241,0)</f>
        <v>0</v>
      </c>
      <c r="Q241" s="72">
        <f t="array" ref="Q241">ROUND(K241-N241,0)</f>
        <v>0</v>
      </c>
      <c r="R241" s="73">
        <f t="array" ref="R241">ROUND(P241+Q241,0)</f>
        <v>0</v>
      </c>
      <c r="S241" s="74">
        <f>IF($H238="Before-2004",Q241,0)</f>
        <v>0</v>
      </c>
      <c r="T241" s="74">
        <f t="array" ref="T241">R241-S241</f>
        <v>0</v>
      </c>
      <c r="U241" s="74">
        <f t="array" ref="U241">ROUND(S241+T241,0)</f>
        <v>0</v>
      </c>
      <c r="V241" s="74">
        <f t="array" ref="V241">ROUND(R241-U241,0)</f>
        <v>0</v>
      </c>
      <c r="W241" s="75"/>
      <c r="X241" s="76"/>
      <c r="Y241" s="181"/>
    </row>
    <row r="242" spans="1:25" s="4" customFormat="1" ht="20.25" customHeight="1" thickBot="1">
      <c r="A242" s="5" t="str">
        <f t="shared" si="223"/>
        <v>n</v>
      </c>
      <c r="B242" s="177"/>
      <c r="C242" s="267"/>
      <c r="D242" s="274"/>
      <c r="E242" s="275"/>
      <c r="F242" s="276"/>
      <c r="G242" s="77" t="str">
        <f>IF(AND(A242="n",D238=""),"","Surrender Ar.→")</f>
        <v/>
      </c>
      <c r="H242" s="78" t="s">
        <v>45</v>
      </c>
      <c r="I242" s="79" t="s">
        <v>59</v>
      </c>
      <c r="J242" s="80">
        <f t="array" ref="J242">IF(OR($H242="",$H242="no"),0,IF($I242=$I238,ROUND(J238/2,0),IF($I242=$I239,ROUND(J239/2,0),IF($I242=$I240,ROUND(J240/2,0),ROUND(J241/2,0)))))</f>
        <v>0</v>
      </c>
      <c r="K242" s="81">
        <f t="array" ref="K242">IF(OR($H242="",$H242="no"),"",IF($I242=$I238,ROUND(K238/2,0),IF($I242=$I239,ROUND(K239/2,0),IF($I242=$I240,ROUND(K240/2,0),ROUND(K241/2,0)))))</f>
        <v>0</v>
      </c>
      <c r="L242" s="82">
        <f t="array" ref="L242">IF(OR($H242="",$H242="no"),"",ROUND(J242+K242,0))</f>
        <v>0</v>
      </c>
      <c r="M242" s="80">
        <f t="array" ref="M242">IF(OR($H242="",$H242="no"),"",IF($I242=$I238,ROUND(M238/2,0),IF($I242=$I239,ROUND(M239/2,0),IF($I242=$I240,ROUND(M240/2,0),ROUND(M241/2,0)))))</f>
        <v>0</v>
      </c>
      <c r="N242" s="81">
        <f t="array" ref="N242">IF(OR($H242="",$H242="no"),"",IF($I242=$I238,ROUND(N238/2,0),IF($I242=$I239,ROUND(N239/2,0),IF($I242=$I240,ROUND(N240/2,0),ROUND(N241/2,0)))))</f>
        <v>0</v>
      </c>
      <c r="O242" s="82">
        <f t="array" ref="O242">IF(OR($H242="",$H242="no"),"",ROUND(M242+N242,0))</f>
        <v>0</v>
      </c>
      <c r="P242" s="83">
        <f t="array" ref="P242">IF(OR($H242="",$H242="no"),"",ROUND(J242-M242,0))</f>
        <v>0</v>
      </c>
      <c r="Q242" s="84">
        <f t="array" ref="Q242">IF(OR($H242="",$H242="no"),"",ROUND(K242-N242,0))</f>
        <v>0</v>
      </c>
      <c r="R242" s="85">
        <f t="array" ref="R242">IF(OR($H242="",$H242="no"),"",ROUND(P242+Q242,0))</f>
        <v>0</v>
      </c>
      <c r="S242" s="86">
        <f t="array" ref="S242">IF(OR($H242="",$H242="no"),"",IF($H238="Before-2004",Q242,0))</f>
        <v>0</v>
      </c>
      <c r="T242" s="86">
        <f t="array" ref="T242">IF(OR($H242="",$H242="no"),"",SUM(R242-S242))</f>
        <v>0</v>
      </c>
      <c r="U242" s="86">
        <f t="array" ref="U242">IF(OR($H242="",$H242="no"),"",ROUND(S242+T242,0))</f>
        <v>0</v>
      </c>
      <c r="V242" s="86">
        <f t="array" ref="V242">IF(OR($H242="",$H242="no"),"",ROUND(R242-U242,0))</f>
        <v>0</v>
      </c>
      <c r="W242" s="87"/>
      <c r="X242" s="88"/>
      <c r="Y242" s="181"/>
    </row>
    <row r="243" spans="1:25" s="4" customFormat="1" ht="20.25" customHeight="1">
      <c r="A243" s="5" t="str">
        <f>IF(J243&gt;=1,"y","n")</f>
        <v>n</v>
      </c>
      <c r="B243" s="177"/>
      <c r="C243" s="265">
        <v>48</v>
      </c>
      <c r="D243" s="268"/>
      <c r="E243" s="269"/>
      <c r="F243" s="270"/>
      <c r="G243" s="277"/>
      <c r="H243" s="280"/>
      <c r="I243" s="55" t="str">
        <f t="shared" ref="I243:I257" si="227">IF(A243="n","","Jul-2024")</f>
        <v/>
      </c>
      <c r="J243" s="56">
        <v>0</v>
      </c>
      <c r="K243" s="57">
        <f t="array" ref="K243">ROUND(J243*$K$7,0)</f>
        <v>0</v>
      </c>
      <c r="L243" s="58">
        <f t="array" ref="L243">ROUND(J243+K243,0)</f>
        <v>0</v>
      </c>
      <c r="M243" s="59">
        <f t="array" ref="M243">J243</f>
        <v>0</v>
      </c>
      <c r="N243" s="57">
        <f t="array" ref="N243">ROUND(M243*$N$7,0)</f>
        <v>0</v>
      </c>
      <c r="O243" s="58">
        <f t="array" ref="O243">ROUND(M243+N243,0)</f>
        <v>0</v>
      </c>
      <c r="P243" s="59">
        <f t="array" ref="P243">ROUND(J243-M243,0)</f>
        <v>0</v>
      </c>
      <c r="Q243" s="57">
        <f t="array" ref="Q243">ROUND(K243-N243,0)</f>
        <v>0</v>
      </c>
      <c r="R243" s="58">
        <f t="array" ref="R243">ROUND(P243+Q243,0)</f>
        <v>0</v>
      </c>
      <c r="S243" s="60">
        <f>IF($H243="Before-2004",Q243,0)</f>
        <v>0</v>
      </c>
      <c r="T243" s="60">
        <f t="array" ref="T243">R243-S243</f>
        <v>0</v>
      </c>
      <c r="U243" s="60">
        <f t="array" ref="U243">ROUND(S243+T243,0)</f>
        <v>0</v>
      </c>
      <c r="V243" s="60">
        <f t="array" ref="V243">ROUND(R243-U243,0)</f>
        <v>0</v>
      </c>
      <c r="W243" s="61"/>
      <c r="X243" s="62"/>
      <c r="Y243" s="181"/>
    </row>
    <row r="244" spans="1:25" s="4" customFormat="1" ht="20.25" customHeight="1">
      <c r="A244" s="5" t="str">
        <f t="shared" ref="A244:A247" si="228">IF(J244&gt;=1,"y","n")</f>
        <v>n</v>
      </c>
      <c r="B244" s="177"/>
      <c r="C244" s="266"/>
      <c r="D244" s="271"/>
      <c r="E244" s="272"/>
      <c r="F244" s="273"/>
      <c r="G244" s="278"/>
      <c r="H244" s="281"/>
      <c r="I244" s="63" t="str">
        <f t="shared" ref="I244:I257" si="229">IF(A244="n","","Aug-2024")</f>
        <v/>
      </c>
      <c r="J244" s="64">
        <f>$J243</f>
        <v>0</v>
      </c>
      <c r="K244" s="65">
        <f t="array" ref="K244">ROUND(J244*$K$7,0)</f>
        <v>0</v>
      </c>
      <c r="L244" s="66">
        <f t="array" ref="L244">ROUND(J244+K244,0)</f>
        <v>0</v>
      </c>
      <c r="M244" s="64">
        <f t="array" ref="M244">J244</f>
        <v>0</v>
      </c>
      <c r="N244" s="65">
        <f t="array" ref="N244">ROUND(M244*$N$7,0)</f>
        <v>0</v>
      </c>
      <c r="O244" s="66">
        <f t="array" ref="O244">ROUND(M244+N244,0)</f>
        <v>0</v>
      </c>
      <c r="P244" s="64">
        <f t="array" ref="P244">ROUND(J244-M244,0)</f>
        <v>0</v>
      </c>
      <c r="Q244" s="65">
        <f t="array" ref="Q244">ROUND(K244-N244,0)</f>
        <v>0</v>
      </c>
      <c r="R244" s="66">
        <f t="array" ref="R244">ROUND(P244+Q244,0)</f>
        <v>0</v>
      </c>
      <c r="S244" s="67">
        <f>IF($H243="Before-2004",Q244,0)</f>
        <v>0</v>
      </c>
      <c r="T244" s="67">
        <f t="array" ref="T244">R244-S244</f>
        <v>0</v>
      </c>
      <c r="U244" s="67">
        <f t="array" ref="U244">ROUND(S244+T244,0)</f>
        <v>0</v>
      </c>
      <c r="V244" s="67">
        <f t="array" ref="V244">ROUND(R244-U244,0)</f>
        <v>0</v>
      </c>
      <c r="W244" s="68"/>
      <c r="X244" s="69"/>
      <c r="Y244" s="181"/>
    </row>
    <row r="245" spans="1:25" s="4" customFormat="1" ht="20.25" customHeight="1">
      <c r="A245" s="5" t="str">
        <f t="shared" si="228"/>
        <v>n</v>
      </c>
      <c r="B245" s="177"/>
      <c r="C245" s="266"/>
      <c r="D245" s="271"/>
      <c r="E245" s="272"/>
      <c r="F245" s="273"/>
      <c r="G245" s="278"/>
      <c r="H245" s="281"/>
      <c r="I245" s="70" t="str">
        <f t="shared" ref="I245:I257" si="230">IF(A245="n","","Sep-2024")</f>
        <v/>
      </c>
      <c r="J245" s="64">
        <f>$J243</f>
        <v>0</v>
      </c>
      <c r="K245" s="65">
        <f t="array" ref="K245">ROUND(J245*$K$7,0)</f>
        <v>0</v>
      </c>
      <c r="L245" s="66">
        <f t="array" ref="L245">ROUND(J245+K245,0)</f>
        <v>0</v>
      </c>
      <c r="M245" s="64">
        <f t="array" ref="M245">J245</f>
        <v>0</v>
      </c>
      <c r="N245" s="65">
        <f t="array" ref="N245">ROUND(M245*$N$7,0)</f>
        <v>0</v>
      </c>
      <c r="O245" s="66">
        <f t="array" ref="O245">ROUND(M245+N245,0)</f>
        <v>0</v>
      </c>
      <c r="P245" s="64">
        <f t="array" ref="P245">ROUND(J245-M245,0)</f>
        <v>0</v>
      </c>
      <c r="Q245" s="65">
        <f t="array" ref="Q245">ROUND(K245-N245,0)</f>
        <v>0</v>
      </c>
      <c r="R245" s="66">
        <f t="array" ref="R245">ROUND(P245+Q245,0)</f>
        <v>0</v>
      </c>
      <c r="S245" s="67">
        <f>IF($H243="Before-2004",Q245,0)</f>
        <v>0</v>
      </c>
      <c r="T245" s="67">
        <f t="array" ref="T245">R245-S245</f>
        <v>0</v>
      </c>
      <c r="U245" s="67">
        <f t="array" ref="U245">ROUND(S245+T245,0)</f>
        <v>0</v>
      </c>
      <c r="V245" s="67">
        <f t="array" ref="V245">ROUND(R245-U245,0)</f>
        <v>0</v>
      </c>
      <c r="W245" s="68"/>
      <c r="X245" s="69"/>
      <c r="Y245" s="181"/>
    </row>
    <row r="246" spans="1:25" s="4" customFormat="1" ht="20.25" customHeight="1">
      <c r="A246" s="5" t="str">
        <f t="shared" si="228"/>
        <v>n</v>
      </c>
      <c r="B246" s="177"/>
      <c r="C246" s="266"/>
      <c r="D246" s="271"/>
      <c r="E246" s="272"/>
      <c r="F246" s="273"/>
      <c r="G246" s="279"/>
      <c r="H246" s="282"/>
      <c r="I246" s="63" t="str">
        <f t="shared" ref="I246:I257" si="231">IF(A246="n","","Oct-2024")</f>
        <v/>
      </c>
      <c r="J246" s="71">
        <f>$J243</f>
        <v>0</v>
      </c>
      <c r="K246" s="72">
        <f t="array" ref="K246">ROUND(J246*$K$7,0)</f>
        <v>0</v>
      </c>
      <c r="L246" s="73">
        <f t="array" ref="L246">ROUND(J246+K246,0)</f>
        <v>0</v>
      </c>
      <c r="M246" s="71">
        <f t="array" ref="M246">J246</f>
        <v>0</v>
      </c>
      <c r="N246" s="72">
        <f t="array" ref="N246">ROUND(M246*$N$7,0)</f>
        <v>0</v>
      </c>
      <c r="O246" s="73">
        <f t="array" ref="O246">ROUND(M246+N246,0)</f>
        <v>0</v>
      </c>
      <c r="P246" s="71">
        <f t="array" ref="P246">ROUND(J246-M246,0)</f>
        <v>0</v>
      </c>
      <c r="Q246" s="72">
        <f t="array" ref="Q246">ROUND(K246-N246,0)</f>
        <v>0</v>
      </c>
      <c r="R246" s="73">
        <f t="array" ref="R246">ROUND(P246+Q246,0)</f>
        <v>0</v>
      </c>
      <c r="S246" s="74">
        <f>IF($H243="Before-2004",Q246,0)</f>
        <v>0</v>
      </c>
      <c r="T246" s="74">
        <f t="array" ref="T246">R246-S246</f>
        <v>0</v>
      </c>
      <c r="U246" s="74">
        <f t="array" ref="U246">ROUND(S246+T246,0)</f>
        <v>0</v>
      </c>
      <c r="V246" s="74">
        <f t="array" ref="V246">ROUND(R246-U246,0)</f>
        <v>0</v>
      </c>
      <c r="W246" s="75"/>
      <c r="X246" s="76"/>
      <c r="Y246" s="181"/>
    </row>
    <row r="247" spans="1:25" s="4" customFormat="1" ht="20.25" customHeight="1" thickBot="1">
      <c r="A247" s="5" t="str">
        <f t="shared" si="228"/>
        <v>n</v>
      </c>
      <c r="B247" s="177"/>
      <c r="C247" s="267"/>
      <c r="D247" s="274"/>
      <c r="E247" s="275"/>
      <c r="F247" s="276"/>
      <c r="G247" s="77" t="str">
        <f>IF(AND(A247="n",D243=""),"","Surrender Ar.→")</f>
        <v/>
      </c>
      <c r="H247" s="78" t="s">
        <v>46</v>
      </c>
      <c r="I247" s="79" t="s">
        <v>59</v>
      </c>
      <c r="J247" s="80">
        <f t="array" ref="J247">IF(OR($H247="",$H247="no"),0,IF($I247=$I243,ROUND(J243/2,0),IF($I247=$I244,ROUND(J244/2,0),IF($I247=$I245,ROUND(J245/2,0),ROUND(J246/2,0)))))</f>
        <v>0</v>
      </c>
      <c r="K247" s="81" t="str">
        <f t="array" ref="K247">IF(OR($H247="",$H247="no"),"",IF($I247=$I243,ROUND(K243/2,0),IF($I247=$I244,ROUND(K244/2,0),IF($I247=$I245,ROUND(K245/2,0),ROUND(K246/2,0)))))</f>
        <v/>
      </c>
      <c r="L247" s="82" t="str">
        <f t="array" ref="L247">IF(OR($H247="",$H247="no"),"",ROUND(J247+K247,0))</f>
        <v/>
      </c>
      <c r="M247" s="80" t="str">
        <f t="array" ref="M247">IF(OR($H247="",$H247="no"),"",IF($I247=$I243,ROUND(M243/2,0),IF($I247=$I244,ROUND(M244/2,0),IF($I247=$I245,ROUND(M245/2,0),ROUND(M246/2,0)))))</f>
        <v/>
      </c>
      <c r="N247" s="81" t="str">
        <f t="array" ref="N247">IF(OR($H247="",$H247="no"),"",IF($I247=$I243,ROUND(N243/2,0),IF($I247=$I244,ROUND(N244/2,0),IF($I247=$I245,ROUND(N245/2,0),ROUND(N246/2,0)))))</f>
        <v/>
      </c>
      <c r="O247" s="82" t="str">
        <f t="array" ref="O247">IF(OR($H247="",$H247="no"),"",ROUND(M247+N247,0))</f>
        <v/>
      </c>
      <c r="P247" s="83" t="str">
        <f t="array" ref="P247">IF(OR($H247="",$H247="no"),"",ROUND(J247-M247,0))</f>
        <v/>
      </c>
      <c r="Q247" s="84" t="str">
        <f t="array" ref="Q247">IF(OR($H247="",$H247="no"),"",ROUND(K247-N247,0))</f>
        <v/>
      </c>
      <c r="R247" s="85" t="str">
        <f t="array" ref="R247">IF(OR($H247="",$H247="no"),"",ROUND(P247+Q247,0))</f>
        <v/>
      </c>
      <c r="S247" s="86" t="str">
        <f t="array" ref="S247">IF(OR($H247="",$H247="no"),"",IF($H243="Before-2004",Q247,0))</f>
        <v/>
      </c>
      <c r="T247" s="86" t="str">
        <f t="array" ref="T247">IF(OR($H247="",$H247="no"),"",SUM(R247-S247))</f>
        <v/>
      </c>
      <c r="U247" s="86" t="str">
        <f t="array" ref="U247">IF(OR($H247="",$H247="no"),"",ROUND(S247+T247,0))</f>
        <v/>
      </c>
      <c r="V247" s="86" t="str">
        <f t="array" ref="V247">IF(OR($H247="",$H247="no"),"",ROUND(R247-U247,0))</f>
        <v/>
      </c>
      <c r="W247" s="87"/>
      <c r="X247" s="88"/>
      <c r="Y247" s="181"/>
    </row>
    <row r="248" spans="1:25" s="4" customFormat="1" ht="20.25" customHeight="1">
      <c r="A248" s="5" t="str">
        <f>IF(J248&gt;=1,"y","n")</f>
        <v>n</v>
      </c>
      <c r="B248" s="177"/>
      <c r="C248" s="265">
        <v>49</v>
      </c>
      <c r="D248" s="268"/>
      <c r="E248" s="269"/>
      <c r="F248" s="270"/>
      <c r="G248" s="277"/>
      <c r="H248" s="280"/>
      <c r="I248" s="55" t="str">
        <f t="shared" ref="I248:I257" si="232">IF(A248="n","","Jul-2024")</f>
        <v/>
      </c>
      <c r="J248" s="56">
        <v>0</v>
      </c>
      <c r="K248" s="57">
        <f t="array" ref="K248">ROUND(J248*$K$7,0)</f>
        <v>0</v>
      </c>
      <c r="L248" s="58">
        <f t="array" ref="L248">ROUND(J248+K248,0)</f>
        <v>0</v>
      </c>
      <c r="M248" s="59">
        <f t="array" ref="M248">J248</f>
        <v>0</v>
      </c>
      <c r="N248" s="57">
        <f t="array" ref="N248">ROUND(M248*$N$7,0)</f>
        <v>0</v>
      </c>
      <c r="O248" s="58">
        <f t="array" ref="O248">ROUND(M248+N248,0)</f>
        <v>0</v>
      </c>
      <c r="P248" s="59">
        <f t="array" ref="P248">ROUND(J248-M248,0)</f>
        <v>0</v>
      </c>
      <c r="Q248" s="57">
        <f t="array" ref="Q248">ROUND(K248-N248,0)</f>
        <v>0</v>
      </c>
      <c r="R248" s="58">
        <f t="array" ref="R248">ROUND(P248+Q248,0)</f>
        <v>0</v>
      </c>
      <c r="S248" s="60">
        <f>IF($H248="Before-2004",Q248,0)</f>
        <v>0</v>
      </c>
      <c r="T248" s="60">
        <f t="array" ref="T248">R248-S248</f>
        <v>0</v>
      </c>
      <c r="U248" s="60">
        <f t="array" ref="U248">ROUND(S248+T248,0)</f>
        <v>0</v>
      </c>
      <c r="V248" s="60">
        <f t="array" ref="V248">ROUND(R248-U248,0)</f>
        <v>0</v>
      </c>
      <c r="W248" s="61"/>
      <c r="X248" s="62"/>
      <c r="Y248" s="181"/>
    </row>
    <row r="249" spans="1:25" s="4" customFormat="1" ht="20.25" customHeight="1">
      <c r="A249" s="5" t="str">
        <f t="shared" ref="A249:A252" si="233">IF(J249&gt;=1,"y","n")</f>
        <v>n</v>
      </c>
      <c r="B249" s="177"/>
      <c r="C249" s="266"/>
      <c r="D249" s="271"/>
      <c r="E249" s="272"/>
      <c r="F249" s="273"/>
      <c r="G249" s="278"/>
      <c r="H249" s="281"/>
      <c r="I249" s="63" t="str">
        <f t="shared" ref="I249:I257" si="234">IF(A249="n","","Aug-2024")</f>
        <v/>
      </c>
      <c r="J249" s="64">
        <f>$J248</f>
        <v>0</v>
      </c>
      <c r="K249" s="65">
        <f t="array" ref="K249">ROUND(J249*$K$7,0)</f>
        <v>0</v>
      </c>
      <c r="L249" s="66">
        <f t="array" ref="L249">ROUND(J249+K249,0)</f>
        <v>0</v>
      </c>
      <c r="M249" s="64">
        <f t="array" ref="M249">J249</f>
        <v>0</v>
      </c>
      <c r="N249" s="65">
        <f t="array" ref="N249">ROUND(M249*$N$7,0)</f>
        <v>0</v>
      </c>
      <c r="O249" s="66">
        <f t="array" ref="O249">ROUND(M249+N249,0)</f>
        <v>0</v>
      </c>
      <c r="P249" s="64">
        <f t="array" ref="P249">ROUND(J249-M249,0)</f>
        <v>0</v>
      </c>
      <c r="Q249" s="65">
        <f t="array" ref="Q249">ROUND(K249-N249,0)</f>
        <v>0</v>
      </c>
      <c r="R249" s="66">
        <f t="array" ref="R249">ROUND(P249+Q249,0)</f>
        <v>0</v>
      </c>
      <c r="S249" s="67">
        <f>IF($H248="Before-2004",Q249,0)</f>
        <v>0</v>
      </c>
      <c r="T249" s="67">
        <f t="array" ref="T249">R249-S249</f>
        <v>0</v>
      </c>
      <c r="U249" s="67">
        <f t="array" ref="U249">ROUND(S249+T249,0)</f>
        <v>0</v>
      </c>
      <c r="V249" s="67">
        <f t="array" ref="V249">ROUND(R249-U249,0)</f>
        <v>0</v>
      </c>
      <c r="W249" s="68"/>
      <c r="X249" s="69"/>
      <c r="Y249" s="181"/>
    </row>
    <row r="250" spans="1:25" s="4" customFormat="1" ht="20.25" customHeight="1">
      <c r="A250" s="5" t="str">
        <f t="shared" si="233"/>
        <v>n</v>
      </c>
      <c r="B250" s="177"/>
      <c r="C250" s="266"/>
      <c r="D250" s="271"/>
      <c r="E250" s="272"/>
      <c r="F250" s="273"/>
      <c r="G250" s="278"/>
      <c r="H250" s="281"/>
      <c r="I250" s="70" t="str">
        <f t="shared" ref="I250:I257" si="235">IF(A250="n","","Sep-2024")</f>
        <v/>
      </c>
      <c r="J250" s="64">
        <f>$J248</f>
        <v>0</v>
      </c>
      <c r="K250" s="65">
        <f t="array" ref="K250">ROUND(J250*$K$7,0)</f>
        <v>0</v>
      </c>
      <c r="L250" s="66">
        <f t="array" ref="L250">ROUND(J250+K250,0)</f>
        <v>0</v>
      </c>
      <c r="M250" s="64">
        <f t="array" ref="M250">J250</f>
        <v>0</v>
      </c>
      <c r="N250" s="65">
        <f t="array" ref="N250">ROUND(M250*$N$7,0)</f>
        <v>0</v>
      </c>
      <c r="O250" s="66">
        <f t="array" ref="O250">ROUND(M250+N250,0)</f>
        <v>0</v>
      </c>
      <c r="P250" s="64">
        <f t="array" ref="P250">ROUND(J250-M250,0)</f>
        <v>0</v>
      </c>
      <c r="Q250" s="65">
        <f t="array" ref="Q250">ROUND(K250-N250,0)</f>
        <v>0</v>
      </c>
      <c r="R250" s="66">
        <f t="array" ref="R250">ROUND(P250+Q250,0)</f>
        <v>0</v>
      </c>
      <c r="S250" s="67">
        <f>IF($H248="Before-2004",Q250,0)</f>
        <v>0</v>
      </c>
      <c r="T250" s="67">
        <f t="array" ref="T250">R250-S250</f>
        <v>0</v>
      </c>
      <c r="U250" s="67">
        <f t="array" ref="U250">ROUND(S250+T250,0)</f>
        <v>0</v>
      </c>
      <c r="V250" s="67">
        <f t="array" ref="V250">ROUND(R250-U250,0)</f>
        <v>0</v>
      </c>
      <c r="W250" s="68"/>
      <c r="X250" s="69"/>
      <c r="Y250" s="181"/>
    </row>
    <row r="251" spans="1:25" s="4" customFormat="1" ht="20.25" customHeight="1">
      <c r="A251" s="5" t="str">
        <f t="shared" si="233"/>
        <v>n</v>
      </c>
      <c r="B251" s="177"/>
      <c r="C251" s="266"/>
      <c r="D251" s="271"/>
      <c r="E251" s="272"/>
      <c r="F251" s="273"/>
      <c r="G251" s="279"/>
      <c r="H251" s="282"/>
      <c r="I251" s="63" t="str">
        <f t="shared" ref="I251:I257" si="236">IF(A251="n","","Oct-2024")</f>
        <v/>
      </c>
      <c r="J251" s="71">
        <f>$J248</f>
        <v>0</v>
      </c>
      <c r="K251" s="72">
        <f t="array" ref="K251">ROUND(J251*$K$7,0)</f>
        <v>0</v>
      </c>
      <c r="L251" s="73">
        <f t="array" ref="L251">ROUND(J251+K251,0)</f>
        <v>0</v>
      </c>
      <c r="M251" s="71">
        <f t="array" ref="M251">J251</f>
        <v>0</v>
      </c>
      <c r="N251" s="72">
        <f t="array" ref="N251">ROUND(M251*$N$7,0)</f>
        <v>0</v>
      </c>
      <c r="O251" s="73">
        <f t="array" ref="O251">ROUND(M251+N251,0)</f>
        <v>0</v>
      </c>
      <c r="P251" s="71">
        <f t="array" ref="P251">ROUND(J251-M251,0)</f>
        <v>0</v>
      </c>
      <c r="Q251" s="72">
        <f t="array" ref="Q251">ROUND(K251-N251,0)</f>
        <v>0</v>
      </c>
      <c r="R251" s="73">
        <f t="array" ref="R251">ROUND(P251+Q251,0)</f>
        <v>0</v>
      </c>
      <c r="S251" s="74">
        <f>IF($H248="Before-2004",Q251,0)</f>
        <v>0</v>
      </c>
      <c r="T251" s="74">
        <f t="array" ref="T251">R251-S251</f>
        <v>0</v>
      </c>
      <c r="U251" s="74">
        <f t="array" ref="U251">ROUND(S251+T251,0)</f>
        <v>0</v>
      </c>
      <c r="V251" s="74">
        <f t="array" ref="V251">ROUND(R251-U251,0)</f>
        <v>0</v>
      </c>
      <c r="W251" s="75"/>
      <c r="X251" s="76"/>
      <c r="Y251" s="181"/>
    </row>
    <row r="252" spans="1:25" s="4" customFormat="1" ht="20.25" customHeight="1" thickBot="1">
      <c r="A252" s="5" t="str">
        <f t="shared" si="233"/>
        <v>n</v>
      </c>
      <c r="B252" s="177"/>
      <c r="C252" s="267"/>
      <c r="D252" s="274"/>
      <c r="E252" s="275"/>
      <c r="F252" s="276"/>
      <c r="G252" s="77" t="str">
        <f>IF(AND(A252="n",D248=""),"","Surrender Ar.→")</f>
        <v/>
      </c>
      <c r="H252" s="78" t="s">
        <v>45</v>
      </c>
      <c r="I252" s="79" t="s">
        <v>59</v>
      </c>
      <c r="J252" s="80">
        <f t="array" ref="J252">IF(OR($H252="",$H252="no"),0,IF($I252=$I248,ROUND(J248/2,0),IF($I252=$I249,ROUND(J249/2,0),IF($I252=$I250,ROUND(J250/2,0),ROUND(J251/2,0)))))</f>
        <v>0</v>
      </c>
      <c r="K252" s="81">
        <f t="array" ref="K252">IF(OR($H252="",$H252="no"),"",IF($I252=$I248,ROUND(K248/2,0),IF($I252=$I249,ROUND(K249/2,0),IF($I252=$I250,ROUND(K250/2,0),ROUND(K251/2,0)))))</f>
        <v>0</v>
      </c>
      <c r="L252" s="82">
        <f t="array" ref="L252">IF(OR($H252="",$H252="no"),"",ROUND(J252+K252,0))</f>
        <v>0</v>
      </c>
      <c r="M252" s="80">
        <f t="array" ref="M252">IF(OR($H252="",$H252="no"),"",IF($I252=$I248,ROUND(M248/2,0),IF($I252=$I249,ROUND(M249/2,0),IF($I252=$I250,ROUND(M250/2,0),ROUND(M251/2,0)))))</f>
        <v>0</v>
      </c>
      <c r="N252" s="81">
        <f t="array" ref="N252">IF(OR($H252="",$H252="no"),"",IF($I252=$I248,ROUND(N248/2,0),IF($I252=$I249,ROUND(N249/2,0),IF($I252=$I250,ROUND(N250/2,0),ROUND(N251/2,0)))))</f>
        <v>0</v>
      </c>
      <c r="O252" s="82">
        <f t="array" ref="O252">IF(OR($H252="",$H252="no"),"",ROUND(M252+N252,0))</f>
        <v>0</v>
      </c>
      <c r="P252" s="83">
        <f t="array" ref="P252">IF(OR($H252="",$H252="no"),"",ROUND(J252-M252,0))</f>
        <v>0</v>
      </c>
      <c r="Q252" s="84">
        <f t="array" ref="Q252">IF(OR($H252="",$H252="no"),"",ROUND(K252-N252,0))</f>
        <v>0</v>
      </c>
      <c r="R252" s="85">
        <f t="array" ref="R252">IF(OR($H252="",$H252="no"),"",ROUND(P252+Q252,0))</f>
        <v>0</v>
      </c>
      <c r="S252" s="86">
        <f t="array" ref="S252">IF(OR($H252="",$H252="no"),"",IF($H248="Before-2004",Q252,0))</f>
        <v>0</v>
      </c>
      <c r="T252" s="86">
        <f t="array" ref="T252">IF(OR($H252="",$H252="no"),"",SUM(R252-S252))</f>
        <v>0</v>
      </c>
      <c r="U252" s="86">
        <f t="array" ref="U252">IF(OR($H252="",$H252="no"),"",ROUND(S252+T252,0))</f>
        <v>0</v>
      </c>
      <c r="V252" s="86">
        <f t="array" ref="V252">IF(OR($H252="",$H252="no"),"",ROUND(R252-U252,0))</f>
        <v>0</v>
      </c>
      <c r="W252" s="87"/>
      <c r="X252" s="88"/>
      <c r="Y252" s="181"/>
    </row>
    <row r="253" spans="1:25" s="4" customFormat="1" ht="20.25" customHeight="1">
      <c r="A253" s="5" t="str">
        <f>IF(J253&gt;=1,"y","n")</f>
        <v>n</v>
      </c>
      <c r="B253" s="177"/>
      <c r="C253" s="265">
        <v>50</v>
      </c>
      <c r="D253" s="268"/>
      <c r="E253" s="269"/>
      <c r="F253" s="270"/>
      <c r="G253" s="277"/>
      <c r="H253" s="280"/>
      <c r="I253" s="55" t="str">
        <f t="shared" ref="I253:I257" si="237">IF(A253="n","","Jul-2024")</f>
        <v/>
      </c>
      <c r="J253" s="56">
        <v>0</v>
      </c>
      <c r="K253" s="57">
        <f t="array" ref="K253">ROUND(J253*$K$7,0)</f>
        <v>0</v>
      </c>
      <c r="L253" s="58">
        <f t="array" ref="L253">ROUND(J253+K253,0)</f>
        <v>0</v>
      </c>
      <c r="M253" s="59">
        <f t="array" ref="M253">J253</f>
        <v>0</v>
      </c>
      <c r="N253" s="57">
        <f t="array" ref="N253">ROUND(M253*$N$7,0)</f>
        <v>0</v>
      </c>
      <c r="O253" s="58">
        <f t="array" ref="O253">ROUND(M253+N253,0)</f>
        <v>0</v>
      </c>
      <c r="P253" s="59">
        <f t="array" ref="P253">ROUND(J253-M253,0)</f>
        <v>0</v>
      </c>
      <c r="Q253" s="57">
        <f t="array" ref="Q253">ROUND(K253-N253,0)</f>
        <v>0</v>
      </c>
      <c r="R253" s="58">
        <f t="array" ref="R253">ROUND(P253+Q253,0)</f>
        <v>0</v>
      </c>
      <c r="S253" s="60">
        <f>IF($H253="Before-2004",Q253,0)</f>
        <v>0</v>
      </c>
      <c r="T253" s="60">
        <f t="array" ref="T253">R253-S253</f>
        <v>0</v>
      </c>
      <c r="U253" s="60">
        <f t="array" ref="U253">ROUND(S253+T253,0)</f>
        <v>0</v>
      </c>
      <c r="V253" s="60">
        <f t="array" ref="V253">ROUND(R253-U253,0)</f>
        <v>0</v>
      </c>
      <c r="W253" s="61"/>
      <c r="X253" s="62"/>
      <c r="Y253" s="181"/>
    </row>
    <row r="254" spans="1:25" s="4" customFormat="1" ht="20.25" customHeight="1">
      <c r="A254" s="5" t="str">
        <f t="shared" ref="A254:A257" si="238">IF(J254&gt;=1,"y","n")</f>
        <v>n</v>
      </c>
      <c r="B254" s="177"/>
      <c r="C254" s="266"/>
      <c r="D254" s="271"/>
      <c r="E254" s="272"/>
      <c r="F254" s="273"/>
      <c r="G254" s="278"/>
      <c r="H254" s="281"/>
      <c r="I254" s="63" t="str">
        <f t="shared" ref="I254:I257" si="239">IF(A254="n","","Aug-2024")</f>
        <v/>
      </c>
      <c r="J254" s="64">
        <f>$J253</f>
        <v>0</v>
      </c>
      <c r="K254" s="65">
        <f t="array" ref="K254">ROUND(J254*$K$7,0)</f>
        <v>0</v>
      </c>
      <c r="L254" s="66">
        <f t="array" ref="L254">ROUND(J254+K254,0)</f>
        <v>0</v>
      </c>
      <c r="M254" s="64">
        <f t="array" ref="M254">J254</f>
        <v>0</v>
      </c>
      <c r="N254" s="65">
        <f t="array" ref="N254">ROUND(M254*$N$7,0)</f>
        <v>0</v>
      </c>
      <c r="O254" s="66">
        <f t="array" ref="O254">ROUND(M254+N254,0)</f>
        <v>0</v>
      </c>
      <c r="P254" s="64">
        <f t="array" ref="P254">ROUND(J254-M254,0)</f>
        <v>0</v>
      </c>
      <c r="Q254" s="65">
        <f t="array" ref="Q254">ROUND(K254-N254,0)</f>
        <v>0</v>
      </c>
      <c r="R254" s="66">
        <f t="array" ref="R254">ROUND(P254+Q254,0)</f>
        <v>0</v>
      </c>
      <c r="S254" s="67">
        <f>IF($H253="Before-2004",Q254,0)</f>
        <v>0</v>
      </c>
      <c r="T254" s="67">
        <f t="array" ref="T254">R254-S254</f>
        <v>0</v>
      </c>
      <c r="U254" s="67">
        <f t="array" ref="U254">ROUND(S254+T254,0)</f>
        <v>0</v>
      </c>
      <c r="V254" s="67">
        <f t="array" ref="V254">ROUND(R254-U254,0)</f>
        <v>0</v>
      </c>
      <c r="W254" s="68"/>
      <c r="X254" s="69"/>
      <c r="Y254" s="181"/>
    </row>
    <row r="255" spans="1:25" s="4" customFormat="1" ht="20.25" customHeight="1">
      <c r="A255" s="5" t="str">
        <f t="shared" si="238"/>
        <v>n</v>
      </c>
      <c r="B255" s="177"/>
      <c r="C255" s="266"/>
      <c r="D255" s="271"/>
      <c r="E255" s="272"/>
      <c r="F255" s="273"/>
      <c r="G255" s="278"/>
      <c r="H255" s="281"/>
      <c r="I255" s="70" t="str">
        <f t="shared" ref="I255:I257" si="240">IF(A255="n","","Sep-2024")</f>
        <v/>
      </c>
      <c r="J255" s="64">
        <f>$J253</f>
        <v>0</v>
      </c>
      <c r="K255" s="65">
        <f t="array" ref="K255">ROUND(J255*$K$7,0)</f>
        <v>0</v>
      </c>
      <c r="L255" s="66">
        <f t="array" ref="L255">ROUND(J255+K255,0)</f>
        <v>0</v>
      </c>
      <c r="M255" s="64">
        <f t="array" ref="M255">J255</f>
        <v>0</v>
      </c>
      <c r="N255" s="65">
        <f t="array" ref="N255">ROUND(M255*$N$7,0)</f>
        <v>0</v>
      </c>
      <c r="O255" s="66">
        <f t="array" ref="O255">ROUND(M255+N255,0)</f>
        <v>0</v>
      </c>
      <c r="P255" s="64">
        <f t="array" ref="P255">ROUND(J255-M255,0)</f>
        <v>0</v>
      </c>
      <c r="Q255" s="65">
        <f t="array" ref="Q255">ROUND(K255-N255,0)</f>
        <v>0</v>
      </c>
      <c r="R255" s="66">
        <f t="array" ref="R255">ROUND(P255+Q255,0)</f>
        <v>0</v>
      </c>
      <c r="S255" s="67">
        <f>IF($H253="Before-2004",Q255,0)</f>
        <v>0</v>
      </c>
      <c r="T255" s="67">
        <f t="array" ref="T255">R255-S255</f>
        <v>0</v>
      </c>
      <c r="U255" s="67">
        <f t="array" ref="U255">ROUND(S255+T255,0)</f>
        <v>0</v>
      </c>
      <c r="V255" s="67">
        <f t="array" ref="V255">ROUND(R255-U255,0)</f>
        <v>0</v>
      </c>
      <c r="W255" s="68"/>
      <c r="X255" s="69"/>
      <c r="Y255" s="181"/>
    </row>
    <row r="256" spans="1:25" s="4" customFormat="1" ht="20.25" customHeight="1">
      <c r="A256" s="5" t="str">
        <f t="shared" si="238"/>
        <v>n</v>
      </c>
      <c r="B256" s="177"/>
      <c r="C256" s="266"/>
      <c r="D256" s="271"/>
      <c r="E256" s="272"/>
      <c r="F256" s="273"/>
      <c r="G256" s="279"/>
      <c r="H256" s="282"/>
      <c r="I256" s="63" t="str">
        <f t="shared" ref="I256:I257" si="241">IF(A256="n","","Oct-2024")</f>
        <v/>
      </c>
      <c r="J256" s="71">
        <f>$J253</f>
        <v>0</v>
      </c>
      <c r="K256" s="72">
        <f t="array" ref="K256">ROUND(J256*$K$7,0)</f>
        <v>0</v>
      </c>
      <c r="L256" s="73">
        <f t="array" ref="L256">ROUND(J256+K256,0)</f>
        <v>0</v>
      </c>
      <c r="M256" s="71">
        <f t="array" ref="M256">J256</f>
        <v>0</v>
      </c>
      <c r="N256" s="72">
        <f t="array" ref="N256">ROUND(M256*$N$7,0)</f>
        <v>0</v>
      </c>
      <c r="O256" s="73">
        <f t="array" ref="O256">ROUND(M256+N256,0)</f>
        <v>0</v>
      </c>
      <c r="P256" s="71">
        <f t="array" ref="P256">ROUND(J256-M256,0)</f>
        <v>0</v>
      </c>
      <c r="Q256" s="72">
        <f t="array" ref="Q256">ROUND(K256-N256,0)</f>
        <v>0</v>
      </c>
      <c r="R256" s="73">
        <f t="array" ref="R256">ROUND(P256+Q256,0)</f>
        <v>0</v>
      </c>
      <c r="S256" s="74">
        <f>IF($H253="Before-2004",Q256,0)</f>
        <v>0</v>
      </c>
      <c r="T256" s="74">
        <f t="array" ref="T256">R256-S256</f>
        <v>0</v>
      </c>
      <c r="U256" s="74">
        <f t="array" ref="U256">ROUND(S256+T256,0)</f>
        <v>0</v>
      </c>
      <c r="V256" s="74">
        <f t="array" ref="V256">ROUND(R256-U256,0)</f>
        <v>0</v>
      </c>
      <c r="W256" s="75"/>
      <c r="X256" s="76"/>
      <c r="Y256" s="181"/>
    </row>
    <row r="257" spans="1:25" s="4" customFormat="1" ht="20.25" customHeight="1" thickBot="1">
      <c r="A257" s="5" t="str">
        <f t="shared" si="238"/>
        <v>n</v>
      </c>
      <c r="B257" s="177"/>
      <c r="C257" s="267"/>
      <c r="D257" s="274"/>
      <c r="E257" s="275"/>
      <c r="F257" s="276"/>
      <c r="G257" s="77" t="str">
        <f>IF(AND(A257="n",D253=""),"","Surrender Ar.→")</f>
        <v/>
      </c>
      <c r="H257" s="78" t="s">
        <v>46</v>
      </c>
      <c r="I257" s="79" t="s">
        <v>59</v>
      </c>
      <c r="J257" s="80">
        <f t="array" ref="J257">IF(OR($H257="",$H257="no"),0,IF($I257=$I253,ROUND(J253/2,0),IF($I257=$I254,ROUND(J254/2,0),IF($I257=$I255,ROUND(J255/2,0),ROUND(J256/2,0)))))</f>
        <v>0</v>
      </c>
      <c r="K257" s="81" t="str">
        <f t="array" ref="K257">IF(OR($H257="",$H257="no"),"",IF($I257=$I253,ROUND(K253/2,0),IF($I257=$I254,ROUND(K254/2,0),IF($I257=$I255,ROUND(K255/2,0),ROUND(K256/2,0)))))</f>
        <v/>
      </c>
      <c r="L257" s="82" t="str">
        <f t="array" ref="L257">IF(OR($H257="",$H257="no"),"",ROUND(J257+K257,0))</f>
        <v/>
      </c>
      <c r="M257" s="80" t="str">
        <f t="array" ref="M257">IF(OR($H257="",$H257="no"),"",IF($I257=$I253,ROUND(M253/2,0),IF($I257=$I254,ROUND(M254/2,0),IF($I257=$I255,ROUND(M255/2,0),ROUND(M256/2,0)))))</f>
        <v/>
      </c>
      <c r="N257" s="81" t="str">
        <f t="array" ref="N257">IF(OR($H257="",$H257="no"),"",IF($I257=$I253,ROUND(N253/2,0),IF($I257=$I254,ROUND(N254/2,0),IF($I257=$I255,ROUND(N255/2,0),ROUND(N256/2,0)))))</f>
        <v/>
      </c>
      <c r="O257" s="82" t="str">
        <f t="array" ref="O257">IF(OR($H257="",$H257="no"),"",ROUND(M257+N257,0))</f>
        <v/>
      </c>
      <c r="P257" s="83" t="str">
        <f t="array" ref="P257">IF(OR($H257="",$H257="no"),"",ROUND(J257-M257,0))</f>
        <v/>
      </c>
      <c r="Q257" s="84" t="str">
        <f t="array" ref="Q257">IF(OR($H257="",$H257="no"),"",ROUND(K257-N257,0))</f>
        <v/>
      </c>
      <c r="R257" s="85" t="str">
        <f t="array" ref="R257">IF(OR($H257="",$H257="no"),"",ROUND(P257+Q257,0))</f>
        <v/>
      </c>
      <c r="S257" s="86" t="str">
        <f t="array" ref="S257">IF(OR($H257="",$H257="no"),"",IF($H253="Before-2004",Q257,0))</f>
        <v/>
      </c>
      <c r="T257" s="86" t="str">
        <f t="array" ref="T257">IF(OR($H257="",$H257="no"),"",SUM(R257-S257))</f>
        <v/>
      </c>
      <c r="U257" s="86" t="str">
        <f t="array" ref="U257">IF(OR($H257="",$H257="no"),"",ROUND(S257+T257,0))</f>
        <v/>
      </c>
      <c r="V257" s="86" t="str">
        <f t="array" ref="V257">IF(OR($H257="",$H257="no"),"",ROUND(R257-U257,0))</f>
        <v/>
      </c>
      <c r="W257" s="87"/>
      <c r="X257" s="88"/>
      <c r="Y257" s="181"/>
    </row>
    <row r="258" spans="1:25" ht="73.5" customHeight="1" thickBot="1">
      <c r="B258" s="177"/>
      <c r="C258" s="283" t="s">
        <v>3</v>
      </c>
      <c r="D258" s="284"/>
      <c r="E258" s="284"/>
      <c r="F258" s="284"/>
      <c r="G258" s="284"/>
      <c r="H258" s="89"/>
      <c r="I258" s="90"/>
      <c r="J258" s="91">
        <f t="array" ref="J258">SUM(J8:J257)</f>
        <v>483550</v>
      </c>
      <c r="K258" s="92">
        <f t="array" ref="K258">SUM(K8:K257)</f>
        <v>256282</v>
      </c>
      <c r="L258" s="93">
        <f t="array" ref="L258">SUM(L8:L257)</f>
        <v>739832</v>
      </c>
      <c r="M258" s="91">
        <f t="array" ref="M258">SUM(M8:M257)</f>
        <v>483550</v>
      </c>
      <c r="N258" s="92">
        <f t="array" ref="N258">SUM(N8:N257)</f>
        <v>241775</v>
      </c>
      <c r="O258" s="93">
        <f t="array" ref="O258">SUM(O8:O257)</f>
        <v>725325</v>
      </c>
      <c r="P258" s="91">
        <f t="array" ref="P258">SUM(P8:P257)</f>
        <v>0</v>
      </c>
      <c r="Q258" s="92">
        <f t="array" ref="Q258">SUM(Q8:Q257)</f>
        <v>14507</v>
      </c>
      <c r="R258" s="94">
        <f t="array" ref="R258">SUM(R8:R257)</f>
        <v>14507</v>
      </c>
      <c r="S258" s="95">
        <f t="array" ref="S258">SUM(S8:S257)</f>
        <v>8040</v>
      </c>
      <c r="T258" s="96">
        <f t="array" ref="T258">SUM(T8:T257)</f>
        <v>6467</v>
      </c>
      <c r="U258" s="96">
        <f t="array" ref="U258">SUM(U8:U257)</f>
        <v>14507</v>
      </c>
      <c r="V258" s="96">
        <f t="array" ref="V258">SUM(V8:V257)</f>
        <v>0</v>
      </c>
      <c r="W258" s="97"/>
      <c r="X258" s="98"/>
      <c r="Y258" s="181"/>
    </row>
    <row r="259" spans="1:25" ht="22.5" customHeight="1">
      <c r="B259" s="177"/>
      <c r="C259" s="229" t="s">
        <v>8</v>
      </c>
      <c r="D259" s="230"/>
      <c r="E259" s="230"/>
      <c r="F259" s="230"/>
      <c r="G259" s="230"/>
      <c r="H259" s="230"/>
      <c r="I259" s="231"/>
      <c r="J259" s="231"/>
      <c r="K259" s="231"/>
      <c r="L259" s="231"/>
      <c r="M259" s="231"/>
      <c r="N259" s="231"/>
      <c r="O259" s="231"/>
      <c r="P259" s="231"/>
      <c r="Q259" s="231"/>
      <c r="R259" s="191" t="s">
        <v>17</v>
      </c>
      <c r="S259" s="192"/>
      <c r="T259" s="192"/>
      <c r="U259" s="192"/>
      <c r="V259" s="192"/>
      <c r="W259" s="192"/>
      <c r="X259" s="193"/>
      <c r="Y259" s="181"/>
    </row>
    <row r="260" spans="1:25" ht="22.5" customHeight="1">
      <c r="B260" s="177"/>
      <c r="C260" s="26" t="s">
        <v>4</v>
      </c>
      <c r="D260" s="194" t="s">
        <v>11</v>
      </c>
      <c r="E260" s="195"/>
      <c r="F260" s="195"/>
      <c r="G260" s="195"/>
      <c r="H260" s="195"/>
      <c r="I260" s="196"/>
      <c r="J260" s="170" t="s">
        <v>6</v>
      </c>
      <c r="K260" s="170"/>
      <c r="L260" s="170"/>
      <c r="M260" s="170"/>
      <c r="N260" s="168">
        <f>P258</f>
        <v>0</v>
      </c>
      <c r="O260" s="169"/>
      <c r="P260" s="169"/>
      <c r="Q260" s="169"/>
      <c r="R260" s="203" t="s">
        <v>19</v>
      </c>
      <c r="S260" s="204"/>
      <c r="T260" s="204"/>
      <c r="U260" s="204"/>
      <c r="V260" s="204"/>
      <c r="W260" s="204"/>
      <c r="X260" s="205"/>
      <c r="Y260" s="181"/>
    </row>
    <row r="261" spans="1:25" ht="22.5" customHeight="1">
      <c r="B261" s="177"/>
      <c r="C261" s="27" t="s">
        <v>5</v>
      </c>
      <c r="D261" s="197"/>
      <c r="E261" s="198"/>
      <c r="F261" s="198"/>
      <c r="G261" s="198"/>
      <c r="H261" s="198"/>
      <c r="I261" s="199"/>
      <c r="J261" s="170" t="s">
        <v>7</v>
      </c>
      <c r="K261" s="170"/>
      <c r="L261" s="170"/>
      <c r="M261" s="170"/>
      <c r="N261" s="168">
        <f>Q258</f>
        <v>14507</v>
      </c>
      <c r="O261" s="169"/>
      <c r="P261" s="169"/>
      <c r="Q261" s="169"/>
      <c r="R261" s="203"/>
      <c r="S261" s="204"/>
      <c r="T261" s="204"/>
      <c r="U261" s="204"/>
      <c r="V261" s="204"/>
      <c r="W261" s="204"/>
      <c r="X261" s="205"/>
      <c r="Y261" s="181"/>
    </row>
    <row r="262" spans="1:25" ht="22.5" customHeight="1">
      <c r="B262" s="177"/>
      <c r="C262" s="28"/>
      <c r="D262" s="200"/>
      <c r="E262" s="201"/>
      <c r="F262" s="201"/>
      <c r="G262" s="201"/>
      <c r="H262" s="201"/>
      <c r="I262" s="202"/>
      <c r="J262" s="174" t="s">
        <v>15</v>
      </c>
      <c r="K262" s="174"/>
      <c r="L262" s="174"/>
      <c r="M262" s="174"/>
      <c r="N262" s="175">
        <f>R258</f>
        <v>14507</v>
      </c>
      <c r="O262" s="175"/>
      <c r="P262" s="175"/>
      <c r="Q262" s="175"/>
      <c r="R262" s="206" t="s">
        <v>18</v>
      </c>
      <c r="S262" s="207"/>
      <c r="T262" s="207"/>
      <c r="U262" s="207"/>
      <c r="V262" s="207"/>
      <c r="W262" s="207"/>
      <c r="X262" s="208"/>
      <c r="Y262" s="181"/>
    </row>
    <row r="263" spans="1:25" ht="22.5" customHeight="1">
      <c r="B263" s="177"/>
      <c r="C263" s="26" t="s">
        <v>4</v>
      </c>
      <c r="D263" s="156" t="s">
        <v>9</v>
      </c>
      <c r="E263" s="157"/>
      <c r="F263" s="157"/>
      <c r="G263" s="157"/>
      <c r="H263" s="157"/>
      <c r="I263" s="158"/>
      <c r="J263" s="165" t="s">
        <v>26</v>
      </c>
      <c r="K263" s="166"/>
      <c r="L263" s="166"/>
      <c r="M263" s="167"/>
      <c r="N263" s="168">
        <f>S258</f>
        <v>8040</v>
      </c>
      <c r="O263" s="169"/>
      <c r="P263" s="169"/>
      <c r="Q263" s="169"/>
      <c r="R263" s="206"/>
      <c r="S263" s="207"/>
      <c r="T263" s="207"/>
      <c r="U263" s="207"/>
      <c r="V263" s="207"/>
      <c r="W263" s="207"/>
      <c r="X263" s="208"/>
      <c r="Y263" s="181"/>
    </row>
    <row r="264" spans="1:25" ht="22.5" customHeight="1">
      <c r="B264" s="177"/>
      <c r="C264" s="26" t="s">
        <v>5</v>
      </c>
      <c r="D264" s="159"/>
      <c r="E264" s="160"/>
      <c r="F264" s="160"/>
      <c r="G264" s="160"/>
      <c r="H264" s="160"/>
      <c r="I264" s="161"/>
      <c r="J264" s="170" t="s">
        <v>22</v>
      </c>
      <c r="K264" s="170"/>
      <c r="L264" s="170"/>
      <c r="M264" s="170"/>
      <c r="N264" s="171">
        <f>T258</f>
        <v>6467</v>
      </c>
      <c r="O264" s="172"/>
      <c r="P264" s="172"/>
      <c r="Q264" s="173"/>
      <c r="R264" s="206"/>
      <c r="S264" s="207"/>
      <c r="T264" s="207"/>
      <c r="U264" s="207"/>
      <c r="V264" s="207"/>
      <c r="W264" s="207"/>
      <c r="X264" s="208"/>
      <c r="Y264" s="181"/>
    </row>
    <row r="265" spans="1:25" ht="22.5" customHeight="1" thickBot="1">
      <c r="B265" s="177"/>
      <c r="C265" s="29"/>
      <c r="D265" s="162"/>
      <c r="E265" s="163"/>
      <c r="F265" s="163"/>
      <c r="G265" s="163"/>
      <c r="H265" s="163"/>
      <c r="I265" s="164"/>
      <c r="J265" s="174" t="s">
        <v>16</v>
      </c>
      <c r="K265" s="174"/>
      <c r="L265" s="174"/>
      <c r="M265" s="174"/>
      <c r="N265" s="175">
        <f>U258</f>
        <v>14507</v>
      </c>
      <c r="O265" s="176"/>
      <c r="P265" s="176"/>
      <c r="Q265" s="176"/>
      <c r="R265" s="206"/>
      <c r="S265" s="207"/>
      <c r="T265" s="207"/>
      <c r="U265" s="207"/>
      <c r="V265" s="207"/>
      <c r="W265" s="207"/>
      <c r="X265" s="208"/>
      <c r="Y265" s="181"/>
    </row>
    <row r="266" spans="1:25" ht="21" customHeight="1" thickBot="1">
      <c r="B266" s="177"/>
      <c r="C266" s="212" t="s">
        <v>10</v>
      </c>
      <c r="D266" s="213"/>
      <c r="E266" s="213"/>
      <c r="F266" s="213"/>
      <c r="G266" s="213"/>
      <c r="H266" s="213"/>
      <c r="I266" s="213"/>
      <c r="J266" s="213"/>
      <c r="K266" s="213"/>
      <c r="L266" s="213"/>
      <c r="M266" s="214"/>
      <c r="N266" s="215">
        <f>ROUND(N262-N265,0)</f>
        <v>0</v>
      </c>
      <c r="O266" s="216"/>
      <c r="P266" s="216"/>
      <c r="Q266" s="216"/>
      <c r="R266" s="209"/>
      <c r="S266" s="210"/>
      <c r="T266" s="210"/>
      <c r="U266" s="210"/>
      <c r="V266" s="210"/>
      <c r="W266" s="210"/>
      <c r="X266" s="211"/>
      <c r="Y266" s="181"/>
    </row>
    <row r="267" spans="1:25" ht="12.75">
      <c r="B267" s="155"/>
      <c r="C267" s="155"/>
      <c r="D267" s="155"/>
      <c r="E267" s="155"/>
      <c r="F267" s="155"/>
      <c r="G267" s="155"/>
      <c r="H267" s="155"/>
      <c r="I267" s="155"/>
      <c r="J267" s="155"/>
      <c r="K267" s="155"/>
      <c r="L267" s="155"/>
      <c r="M267" s="155"/>
      <c r="N267" s="155"/>
      <c r="O267" s="155"/>
      <c r="P267" s="155"/>
      <c r="Q267" s="155"/>
      <c r="R267" s="155"/>
      <c r="S267" s="155"/>
      <c r="T267" s="155"/>
      <c r="U267" s="155"/>
      <c r="V267" s="155"/>
      <c r="W267" s="155"/>
      <c r="X267" s="155"/>
      <c r="Y267" s="155"/>
    </row>
    <row r="268" spans="1:25" ht="12.75" hidden="1"/>
    <row r="269" spans="1:25" ht="12.75" hidden="1"/>
    <row r="270" spans="1:25" ht="12.75" hidden="1"/>
    <row r="271" spans="1:25" ht="12.75" hidden="1"/>
    <row r="272" spans="1:25" ht="12.75" hidden="1"/>
    <row r="273" ht="12.75" hidden="1"/>
    <row r="274" ht="12.75" hidden="1"/>
    <row r="275" ht="12.75" hidden="1"/>
    <row r="276" ht="12.75" hidden="1"/>
    <row r="277" ht="12.75" hidden="1"/>
    <row r="278" ht="12.75" hidden="1"/>
    <row r="279" ht="12.75" hidden="1"/>
    <row r="280" ht="12.75" hidden="1"/>
    <row r="281" ht="12.75" hidden="1"/>
    <row r="282" ht="12.75" hidden="1"/>
    <row r="283" ht="12.75" hidden="1"/>
    <row r="284" ht="12.75" hidden="1"/>
    <row r="285" ht="12.75" hidden="1"/>
    <row r="286" ht="12.75" hidden="1"/>
    <row r="287" ht="12.75" hidden="1"/>
    <row r="288" ht="12.75" hidden="1"/>
    <row r="289" ht="12.75" hidden="1"/>
    <row r="290" ht="12.75" hidden="1"/>
    <row r="291" ht="12.75" hidden="1"/>
    <row r="292" ht="12.75" hidden="1"/>
    <row r="293" ht="12.75" hidden="1"/>
    <row r="294" ht="12.75" hidden="1"/>
    <row r="295" ht="12.75" hidden="1"/>
    <row r="296" ht="12.75" hidden="1"/>
    <row r="297" ht="12.75" hidden="1"/>
    <row r="298" ht="12.75" hidden="1"/>
    <row r="299" ht="12.75" hidden="1"/>
    <row r="300" ht="12.75" hidden="1"/>
    <row r="301" ht="12.75" hidden="1"/>
    <row r="302" ht="12.75" hidden="1"/>
    <row r="303" ht="12.75" hidden="1"/>
    <row r="304" ht="12.75" hidden="1"/>
    <row r="305" ht="12.75" hidden="1"/>
    <row r="306" ht="12.75" hidden="1"/>
    <row r="307" ht="12.75" hidden="1"/>
    <row r="308" ht="12.75" hidden="1"/>
    <row r="309" ht="12.75" hidden="1"/>
    <row r="310" ht="12.75" hidden="1"/>
    <row r="311" ht="12.75" hidden="1"/>
    <row r="312" ht="12.75" hidden="1"/>
    <row r="313" ht="12.75" hidden="1"/>
    <row r="314" ht="12.75" hidden="1"/>
    <row r="315" ht="12.75" hidden="1"/>
    <row r="316" ht="12.75" hidden="1"/>
    <row r="317" ht="12.75" hidden="1"/>
    <row r="318" ht="12.75" hidden="1"/>
    <row r="319" ht="12.75" hidden="1"/>
    <row r="320" ht="12.75" hidden="1"/>
    <row r="321" ht="12.75" hidden="1"/>
    <row r="322" ht="12.75" hidden="1"/>
    <row r="323" ht="12.75" hidden="1"/>
    <row r="324" ht="12.75" hidden="1"/>
    <row r="325" ht="12.75" hidden="1"/>
    <row r="326" ht="12.75" hidden="1"/>
    <row r="327" ht="12.75" hidden="1"/>
    <row r="328" ht="12.75" hidden="1"/>
    <row r="329" ht="12.75" hidden="1"/>
    <row r="330" ht="12.75" hidden="1"/>
    <row r="331" ht="12.75" hidden="1"/>
    <row r="332" ht="12.75" hidden="1"/>
    <row r="333" ht="12.75" hidden="1"/>
    <row r="334" ht="12.75" hidden="1"/>
    <row r="335" ht="12.75" hidden="1"/>
    <row r="336" ht="12.75" hidden="1"/>
    <row r="337" ht="12.75" hidden="1"/>
    <row r="338" ht="12.75" hidden="1"/>
    <row r="339" ht="12.75" hidden="1"/>
    <row r="340" ht="12.75" hidden="1"/>
    <row r="341" ht="12.75" hidden="1"/>
    <row r="342" ht="12.75" hidden="1"/>
    <row r="343" ht="12.75" hidden="1"/>
    <row r="344" ht="12.75" hidden="1"/>
    <row r="345" ht="12.75" hidden="1"/>
    <row r="346" ht="12.75" hidden="1"/>
    <row r="347" ht="12.75" hidden="1"/>
    <row r="348" ht="12.75" hidden="1"/>
    <row r="349" ht="12.75" hidden="1"/>
    <row r="350" ht="12.75" hidden="1"/>
    <row r="351" ht="12.75" hidden="1"/>
    <row r="352" ht="12.75" hidden="1"/>
    <row r="353" ht="12.75" hidden="1"/>
    <row r="354" ht="12.75" hidden="1"/>
    <row r="355" ht="12.75" hidden="1"/>
    <row r="356" ht="12.75" hidden="1"/>
    <row r="357" ht="12.75" hidden="1"/>
    <row r="358" ht="12.75" hidden="1"/>
    <row r="359" ht="12.75" hidden="1"/>
    <row r="360" ht="12.75" hidden="1"/>
    <row r="361" ht="12.75" hidden="1"/>
    <row r="362" ht="12.75" hidden="1"/>
    <row r="363" ht="12.75" hidden="1"/>
    <row r="364" ht="12.75" hidden="1"/>
    <row r="365" ht="12.75" hidden="1"/>
    <row r="366" ht="12.75" hidden="1"/>
    <row r="367" ht="12.75" hidden="1"/>
    <row r="368" ht="12.75" hidden="1"/>
    <row r="369" ht="12.75" hidden="1"/>
    <row r="370" ht="12.75" hidden="1"/>
    <row r="371" ht="12.75" hidden="1"/>
    <row r="372" ht="12.75" hidden="1"/>
    <row r="373" ht="12.75" hidden="1"/>
    <row r="374" ht="12.75" hidden="1"/>
    <row r="375" ht="12.75" hidden="1"/>
    <row r="376" ht="12.75" hidden="1"/>
    <row r="377" ht="12.75" hidden="1"/>
    <row r="378" ht="12.75" hidden="1"/>
    <row r="379" ht="12.75" hidden="1"/>
    <row r="380" ht="12.75" hidden="1"/>
    <row r="381" ht="12.75" hidden="1"/>
    <row r="382" ht="12.75" hidden="1"/>
    <row r="383" ht="12.75" hidden="1"/>
    <row r="384" ht="12.75" hidden="1"/>
    <row r="385" ht="12.75" hidden="1"/>
    <row r="386" ht="12.75" hidden="1"/>
    <row r="387" ht="12.75" hidden="1"/>
    <row r="388" ht="12.75" hidden="1"/>
    <row r="389" ht="12.75" hidden="1"/>
    <row r="390" ht="12.75" hidden="1"/>
    <row r="391" ht="12.75" hidden="1"/>
    <row r="392" ht="12.75" hidden="1"/>
    <row r="393" ht="12.75" hidden="1"/>
    <row r="394" ht="12.75" hidden="1"/>
    <row r="395" ht="12.75" hidden="1"/>
    <row r="396" ht="12.75" hidden="1"/>
    <row r="397" ht="12.75" hidden="1"/>
    <row r="398" ht="12.75" hidden="1"/>
    <row r="399" ht="12.75" hidden="1"/>
    <row r="400" ht="12.75" hidden="1"/>
    <row r="401" ht="12.75" hidden="1"/>
    <row r="402" ht="12.75" hidden="1"/>
    <row r="403" ht="12.75" hidden="1"/>
    <row r="404" ht="12.75" hidden="1"/>
    <row r="405" ht="12.75" hidden="1"/>
    <row r="406" ht="12.75" hidden="1"/>
    <row r="407" ht="12.75" hidden="1"/>
    <row r="408" ht="12.75" hidden="1"/>
    <row r="409" ht="12.75" hidden="1"/>
    <row r="410" ht="12.75" hidden="1"/>
    <row r="411" ht="12.75" hidden="1"/>
    <row r="412" ht="12.75" hidden="1"/>
    <row r="413" ht="12.75" hidden="1"/>
    <row r="414" ht="12.75" hidden="1"/>
    <row r="415" ht="12.75" hidden="1"/>
    <row r="416" ht="12.75" hidden="1"/>
    <row r="417" ht="12.75" hidden="1"/>
    <row r="418" ht="12.75" hidden="1"/>
    <row r="419" ht="12.75" hidden="1"/>
    <row r="420" ht="12.75" hidden="1"/>
    <row r="421" ht="12.75" hidden="1"/>
    <row r="422" ht="12.75" hidden="1"/>
    <row r="423" ht="12.75" hidden="1"/>
    <row r="424" ht="12.75" hidden="1"/>
    <row r="425" ht="12.75" hidden="1"/>
    <row r="426" ht="12.75" hidden="1"/>
    <row r="427" ht="12.75" hidden="1"/>
    <row r="428" ht="0" hidden="1" customHeight="1"/>
    <row r="429" ht="0" hidden="1" customHeight="1"/>
    <row r="430" ht="0" hidden="1" customHeight="1"/>
    <row r="431" ht="0" hidden="1" customHeight="1"/>
    <row r="432" ht="0" hidden="1" customHeight="1"/>
    <row r="433" ht="0" hidden="1" customHeight="1"/>
    <row r="434" ht="0" hidden="1" customHeight="1"/>
  </sheetData>
  <sheetProtection password="E8FA" sheet="1" objects="1" scenarios="1" formatCells="0" formatColumns="0" formatRows="0"/>
  <mergeCells count="249">
    <mergeCell ref="C243:C247"/>
    <mergeCell ref="D243:F247"/>
    <mergeCell ref="G243:G246"/>
    <mergeCell ref="H243:H246"/>
    <mergeCell ref="C248:C252"/>
    <mergeCell ref="D248:F252"/>
    <mergeCell ref="G248:G251"/>
    <mergeCell ref="H248:H251"/>
    <mergeCell ref="C253:C257"/>
    <mergeCell ref="D253:F257"/>
    <mergeCell ref="G253:G256"/>
    <mergeCell ref="H253:H256"/>
    <mergeCell ref="C228:C232"/>
    <mergeCell ref="D228:F232"/>
    <mergeCell ref="G228:G231"/>
    <mergeCell ref="H228:H231"/>
    <mergeCell ref="C233:C237"/>
    <mergeCell ref="D233:F237"/>
    <mergeCell ref="G233:G236"/>
    <mergeCell ref="H233:H236"/>
    <mergeCell ref="C238:C242"/>
    <mergeCell ref="D238:F242"/>
    <mergeCell ref="G238:G241"/>
    <mergeCell ref="H238:H241"/>
    <mergeCell ref="G218:G221"/>
    <mergeCell ref="H218:H221"/>
    <mergeCell ref="C223:C227"/>
    <mergeCell ref="D223:F227"/>
    <mergeCell ref="G223:G226"/>
    <mergeCell ref="H223:H226"/>
    <mergeCell ref="G193:G196"/>
    <mergeCell ref="H193:H196"/>
    <mergeCell ref="C198:C202"/>
    <mergeCell ref="D198:F202"/>
    <mergeCell ref="G198:G201"/>
    <mergeCell ref="H198:H201"/>
    <mergeCell ref="D193:F197"/>
    <mergeCell ref="J262:M262"/>
    <mergeCell ref="N265:Q265"/>
    <mergeCell ref="C266:M266"/>
    <mergeCell ref="N266:Q266"/>
    <mergeCell ref="B267:Y267"/>
    <mergeCell ref="N262:Q262"/>
    <mergeCell ref="R262:X266"/>
    <mergeCell ref="J263:M263"/>
    <mergeCell ref="N263:Q263"/>
    <mergeCell ref="J264:M264"/>
    <mergeCell ref="N264:Q264"/>
    <mergeCell ref="J265:M265"/>
    <mergeCell ref="Y1:Y266"/>
    <mergeCell ref="C2:X2"/>
    <mergeCell ref="C3:X3"/>
    <mergeCell ref="C4:X4"/>
    <mergeCell ref="C5:C7"/>
    <mergeCell ref="D5:F7"/>
    <mergeCell ref="G5:G7"/>
    <mergeCell ref="H5:H7"/>
    <mergeCell ref="I5:I7"/>
    <mergeCell ref="J5:L5"/>
    <mergeCell ref="M5:O5"/>
    <mergeCell ref="P5:R5"/>
    <mergeCell ref="G28:G31"/>
    <mergeCell ref="H28:H31"/>
    <mergeCell ref="J260:M260"/>
    <mergeCell ref="N260:Q260"/>
    <mergeCell ref="R260:X261"/>
    <mergeCell ref="J261:M261"/>
    <mergeCell ref="N261:Q261"/>
    <mergeCell ref="C258:G258"/>
    <mergeCell ref="C259:Q259"/>
    <mergeCell ref="R259:X259"/>
    <mergeCell ref="C78:C82"/>
    <mergeCell ref="D78:F82"/>
    <mergeCell ref="G88:G91"/>
    <mergeCell ref="H88:H91"/>
    <mergeCell ref="G128:G131"/>
    <mergeCell ref="H128:H131"/>
    <mergeCell ref="G148:G151"/>
    <mergeCell ref="H148:H151"/>
    <mergeCell ref="G168:G171"/>
    <mergeCell ref="H168:H171"/>
    <mergeCell ref="G188:G191"/>
    <mergeCell ref="H188:H191"/>
    <mergeCell ref="C218:C222"/>
    <mergeCell ref="D218:F222"/>
    <mergeCell ref="G8:G11"/>
    <mergeCell ref="H8:H11"/>
    <mergeCell ref="X5:X7"/>
    <mergeCell ref="J6:J7"/>
    <mergeCell ref="L6:L7"/>
    <mergeCell ref="M6:M7"/>
    <mergeCell ref="O6:O7"/>
    <mergeCell ref="P6:P7"/>
    <mergeCell ref="Q6:Q7"/>
    <mergeCell ref="R6:R7"/>
    <mergeCell ref="S5:S7"/>
    <mergeCell ref="T5:T7"/>
    <mergeCell ref="U5:U7"/>
    <mergeCell ref="V5:V7"/>
    <mergeCell ref="W5:W7"/>
    <mergeCell ref="C73:C77"/>
    <mergeCell ref="D73:F77"/>
    <mergeCell ref="G73:G76"/>
    <mergeCell ref="H73:H76"/>
    <mergeCell ref="G48:G51"/>
    <mergeCell ref="H48:H51"/>
    <mergeCell ref="C53:C57"/>
    <mergeCell ref="D53:F57"/>
    <mergeCell ref="G53:G56"/>
    <mergeCell ref="H53:H56"/>
    <mergeCell ref="C58:C62"/>
    <mergeCell ref="D58:F62"/>
    <mergeCell ref="G58:G61"/>
    <mergeCell ref="H58:H61"/>
    <mergeCell ref="C63:C67"/>
    <mergeCell ref="D63:F67"/>
    <mergeCell ref="G63:G66"/>
    <mergeCell ref="H63:H66"/>
    <mergeCell ref="C68:C72"/>
    <mergeCell ref="D68:F72"/>
    <mergeCell ref="G68:G71"/>
    <mergeCell ref="H68:H71"/>
    <mergeCell ref="G108:G111"/>
    <mergeCell ref="H108:H111"/>
    <mergeCell ref="C98:C102"/>
    <mergeCell ref="D98:F102"/>
    <mergeCell ref="G98:G101"/>
    <mergeCell ref="H98:H101"/>
    <mergeCell ref="C103:C107"/>
    <mergeCell ref="D103:F107"/>
    <mergeCell ref="G103:G106"/>
    <mergeCell ref="H103:H106"/>
    <mergeCell ref="C108:C112"/>
    <mergeCell ref="D108:F112"/>
    <mergeCell ref="C1:X1"/>
    <mergeCell ref="D260:I262"/>
    <mergeCell ref="D263:I265"/>
    <mergeCell ref="C8:C12"/>
    <mergeCell ref="D8:F12"/>
    <mergeCell ref="C13:C17"/>
    <mergeCell ref="D13:F17"/>
    <mergeCell ref="G13:G16"/>
    <mergeCell ref="H13:H16"/>
    <mergeCell ref="C18:C22"/>
    <mergeCell ref="D18:F22"/>
    <mergeCell ref="G18:G21"/>
    <mergeCell ref="H18:H21"/>
    <mergeCell ref="C23:C27"/>
    <mergeCell ref="D23:F27"/>
    <mergeCell ref="G23:G26"/>
    <mergeCell ref="H23:H26"/>
    <mergeCell ref="C28:C32"/>
    <mergeCell ref="D28:F32"/>
    <mergeCell ref="C33:C37"/>
    <mergeCell ref="D33:F37"/>
    <mergeCell ref="G33:G36"/>
    <mergeCell ref="H33:H36"/>
    <mergeCell ref="C38:C42"/>
    <mergeCell ref="D38:F42"/>
    <mergeCell ref="G38:G41"/>
    <mergeCell ref="H38:H41"/>
    <mergeCell ref="C43:C47"/>
    <mergeCell ref="D43:F47"/>
    <mergeCell ref="G43:G46"/>
    <mergeCell ref="H43:H46"/>
    <mergeCell ref="C48:C52"/>
    <mergeCell ref="D48:F52"/>
    <mergeCell ref="G78:G81"/>
    <mergeCell ref="H78:H81"/>
    <mergeCell ref="C83:C87"/>
    <mergeCell ref="D83:F87"/>
    <mergeCell ref="G83:G86"/>
    <mergeCell ref="H83:H86"/>
    <mergeCell ref="C88:C92"/>
    <mergeCell ref="D88:F92"/>
    <mergeCell ref="C93:C97"/>
    <mergeCell ref="D93:F97"/>
    <mergeCell ref="G93:G96"/>
    <mergeCell ref="H93:H96"/>
    <mergeCell ref="D113:F117"/>
    <mergeCell ref="G113:G116"/>
    <mergeCell ref="H113:H116"/>
    <mergeCell ref="C118:C122"/>
    <mergeCell ref="D118:F122"/>
    <mergeCell ref="G118:G121"/>
    <mergeCell ref="H118:H121"/>
    <mergeCell ref="C123:C127"/>
    <mergeCell ref="D123:F127"/>
    <mergeCell ref="G123:G126"/>
    <mergeCell ref="H123:H126"/>
    <mergeCell ref="C113:C117"/>
    <mergeCell ref="C173:C177"/>
    <mergeCell ref="D173:F177"/>
    <mergeCell ref="G173:G176"/>
    <mergeCell ref="H173:H176"/>
    <mergeCell ref="C128:C132"/>
    <mergeCell ref="D128:F132"/>
    <mergeCell ref="C133:C137"/>
    <mergeCell ref="D133:F137"/>
    <mergeCell ref="G133:G136"/>
    <mergeCell ref="H133:H136"/>
    <mergeCell ref="C138:C142"/>
    <mergeCell ref="D138:F142"/>
    <mergeCell ref="G138:G141"/>
    <mergeCell ref="H138:H141"/>
    <mergeCell ref="D163:F167"/>
    <mergeCell ref="G163:G166"/>
    <mergeCell ref="D148:F152"/>
    <mergeCell ref="C153:C157"/>
    <mergeCell ref="D153:F157"/>
    <mergeCell ref="G153:G156"/>
    <mergeCell ref="H153:H156"/>
    <mergeCell ref="C158:C162"/>
    <mergeCell ref="D158:F162"/>
    <mergeCell ref="G158:G161"/>
    <mergeCell ref="C143:C147"/>
    <mergeCell ref="D143:F147"/>
    <mergeCell ref="G143:G146"/>
    <mergeCell ref="H143:H146"/>
    <mergeCell ref="C148:C152"/>
    <mergeCell ref="C163:C167"/>
    <mergeCell ref="H163:H166"/>
    <mergeCell ref="C168:C172"/>
    <mergeCell ref="D168:F172"/>
    <mergeCell ref="H158:H161"/>
    <mergeCell ref="B1:B266"/>
    <mergeCell ref="C203:C207"/>
    <mergeCell ref="D203:F207"/>
    <mergeCell ref="G203:G206"/>
    <mergeCell ref="H203:H206"/>
    <mergeCell ref="C208:C212"/>
    <mergeCell ref="D208:F212"/>
    <mergeCell ref="G208:G211"/>
    <mergeCell ref="H208:H211"/>
    <mergeCell ref="C213:C217"/>
    <mergeCell ref="D213:F217"/>
    <mergeCell ref="G213:G216"/>
    <mergeCell ref="H213:H216"/>
    <mergeCell ref="C188:C192"/>
    <mergeCell ref="D188:F192"/>
    <mergeCell ref="C193:C197"/>
    <mergeCell ref="C178:C182"/>
    <mergeCell ref="D178:F182"/>
    <mergeCell ref="G178:G181"/>
    <mergeCell ref="H178:H181"/>
    <mergeCell ref="C183:C187"/>
    <mergeCell ref="D183:F187"/>
    <mergeCell ref="G183:G186"/>
    <mergeCell ref="H183:H186"/>
  </mergeCells>
  <conditionalFormatting sqref="A8:B257 I8:X257">
    <cfRule type="expression" dxfId="5" priority="4">
      <formula>$A8="N"</formula>
    </cfRule>
  </conditionalFormatting>
  <conditionalFormatting sqref="H12:I257">
    <cfRule type="expression" dxfId="4" priority="3">
      <formula>$H12="No"</formula>
    </cfRule>
  </conditionalFormatting>
  <conditionalFormatting sqref="A8:B257 D8:F257 G8:G11 G13:G16 G18:G21 G23:G26 G28:G31 G33:G36 G38:G41 G43:G46 G48:G51 G53:G56 G58:G61 G63:G66 G68:G71 G73:G76 G78:G81 G83:G86 G88:G91 G93:G96 G98:G101 G103:G106 G108:G111 G113:G116 G118:G121 G123:G126 G128:G131 G133:G136 G138:G141 G143:G146 G148:G151 G153:G156 G158:G161 G163:G166 G168:G171 G173:G176 G178:G181 G183:G186 G188:G191 G193:G196 G198:G201 G203:G206 G208:G211 G213:G216 G218:G221 G223:G226 G228:G231 G233:G236 G238:G241 G243:G246 G248:G251 G253:G256 H8:X257">
    <cfRule type="expression" dxfId="3" priority="1">
      <formula>$A8="n"</formula>
    </cfRule>
  </conditionalFormatting>
  <dataValidations count="4">
    <dataValidation type="list" allowBlank="1" showInputMessage="1" showErrorMessage="1" sqref="I12 I17 I22 I27 I32 I37 I42 I47 I52 I57 I62 I67 I72 I77 I82 I87 I92 I97 I102 I107 I112 I117 I122 I127 I132 I137 I142 I147 I152 I157 I162 I167 I172 I177 I182 I187 I192 I197 I202 I207 I212 I217 I222 I227 I232 I237 I242 I247 I252 I257">
      <formula1>$I8:$I11</formula1>
    </dataValidation>
    <dataValidation type="list" allowBlank="1" showInputMessage="1" showErrorMessage="1" sqref="H8:H11 H13:H16 H18:H21 H23:H26 H28:H31 H33:H36 H38:H41 H43:H46 H48:H51 H53:H56 H58:H61 H63:H66 H68:H71 H73:H76 H78:H81 H83:H86 H88:H91 H93:H96 H98:H101 H103:H106 H108:H111 H113:H116 H118:H121 H123:H126 H128:H131 H133:H136 H138:H141 H143:H146 H148:H151 H153:H156 H158:H161 H163:H166 H168:H171 H173:H176 H178:H181 H183:H186 H188:H191 H193:H196 H198:H201 H203:H206 H208:H211 H213:H216 H218:H221 H223:H226 H228:H231 H233:H236 H238:H241 H243:H246 H248:H251 H253:H256">
      <formula1>"After-2004,Before-2004"</formula1>
    </dataValidation>
    <dataValidation type="list" allowBlank="1" showInputMessage="1" showErrorMessage="1" sqref="H12 H17 H22 H27 H32 H37 H42 H47 H52 H57 H62 H67 H72 H77 H82 H87 H92 H97 H102 H107 H112 H117 H122 H127 H132 H137 H142 H147 H152 H157 H162 H167 H172 H177 H182 H187 H192 H197 H202 H207 H212 H217 H222 H227 H232 H237 H242 H247 H252 H257">
      <formula1>"Yes,No"</formula1>
    </dataValidation>
    <dataValidation type="list" allowBlank="1" showInputMessage="1" showErrorMessage="1" sqref="C3:X3">
      <formula1>"DA AREAR,SURENDER AREAR"</formula1>
    </dataValidation>
  </dataValidations>
  <pageMargins left="0.35433070866141736" right="0.15748031496062992" top="0.19685039370078741" bottom="0.19685039370078741" header="0.15748031496062992" footer="0.15748031496062992"/>
  <pageSetup paperSize="9" scale="59" orientation="landscape" r:id="rId1"/>
</worksheet>
</file>

<file path=xl/worksheets/sheet4.xml><?xml version="1.0" encoding="utf-8"?>
<worksheet xmlns="http://schemas.openxmlformats.org/spreadsheetml/2006/main" xmlns:r="http://schemas.openxmlformats.org/officeDocument/2006/relationships">
  <sheetPr>
    <tabColor rgb="FFFF0000"/>
  </sheetPr>
  <dimension ref="A1:XEN194"/>
  <sheetViews>
    <sheetView topLeftCell="B1" zoomScale="70" workbookViewId="0">
      <selection activeCell="I10" sqref="I10"/>
    </sheetView>
  </sheetViews>
  <sheetFormatPr defaultColWidth="0" defaultRowHeight="0" customHeight="1" zeroHeight="1"/>
  <cols>
    <col min="1" max="1" width="7.5703125" style="1" hidden="1" customWidth="1"/>
    <col min="2" max="2" width="7.42578125" style="1" customWidth="1"/>
    <col min="3" max="3" width="5.42578125" style="1" customWidth="1"/>
    <col min="4" max="4" width="2.5703125" style="1" customWidth="1"/>
    <col min="5" max="6" width="17.85546875" style="1" customWidth="1"/>
    <col min="7" max="7" width="21.85546875" style="1" customWidth="1"/>
    <col min="8" max="8" width="17.5703125" style="1" customWidth="1"/>
    <col min="9" max="9" width="12.85546875" style="1" customWidth="1"/>
    <col min="10" max="20" width="9.5703125" style="1" customWidth="1"/>
    <col min="21" max="21" width="10.7109375" style="1" customWidth="1"/>
    <col min="22" max="22" width="12.7109375" style="1" customWidth="1"/>
    <col min="23" max="23" width="16" style="1" customWidth="1"/>
    <col min="24" max="24" width="7.85546875" style="1" customWidth="1"/>
    <col min="25" max="16368" width="7.85546875" style="1" hidden="1"/>
    <col min="16369" max="16384" width="4" style="1" hidden="1"/>
  </cols>
  <sheetData>
    <row r="1" spans="1:24" ht="15" customHeight="1" thickBot="1">
      <c r="B1" s="155"/>
      <c r="C1" s="317"/>
      <c r="D1" s="318"/>
      <c r="E1" s="318"/>
      <c r="F1" s="318"/>
      <c r="G1" s="318"/>
      <c r="H1" s="318"/>
      <c r="I1" s="318"/>
      <c r="J1" s="318"/>
      <c r="K1" s="318"/>
      <c r="L1" s="318"/>
      <c r="M1" s="318"/>
      <c r="N1" s="318"/>
      <c r="O1" s="318"/>
      <c r="P1" s="318"/>
      <c r="Q1" s="318"/>
      <c r="R1" s="318"/>
      <c r="S1" s="318"/>
      <c r="T1" s="318"/>
      <c r="U1" s="318"/>
      <c r="V1" s="318"/>
      <c r="W1" s="319"/>
      <c r="X1" s="2"/>
    </row>
    <row r="2" spans="1:24" ht="34.5" customHeight="1">
      <c r="B2" s="155"/>
      <c r="C2" s="329" t="s">
        <v>51</v>
      </c>
      <c r="D2" s="330"/>
      <c r="E2" s="330"/>
      <c r="F2" s="330"/>
      <c r="G2" s="330"/>
      <c r="H2" s="330"/>
      <c r="I2" s="330"/>
      <c r="J2" s="330"/>
      <c r="K2" s="330"/>
      <c r="L2" s="330"/>
      <c r="M2" s="330"/>
      <c r="N2" s="330"/>
      <c r="O2" s="330"/>
      <c r="P2" s="330"/>
      <c r="Q2" s="330"/>
      <c r="R2" s="330"/>
      <c r="S2" s="330"/>
      <c r="T2" s="330"/>
      <c r="U2" s="330"/>
      <c r="V2" s="330"/>
      <c r="W2" s="331"/>
      <c r="X2" s="113"/>
    </row>
    <row r="3" spans="1:24" ht="18.75" customHeight="1">
      <c r="B3" s="155"/>
      <c r="C3" s="332" t="s">
        <v>37</v>
      </c>
      <c r="D3" s="333"/>
      <c r="E3" s="333"/>
      <c r="F3" s="333"/>
      <c r="G3" s="333"/>
      <c r="H3" s="333"/>
      <c r="I3" s="333"/>
      <c r="J3" s="333"/>
      <c r="K3" s="333"/>
      <c r="L3" s="333"/>
      <c r="M3" s="333"/>
      <c r="N3" s="333"/>
      <c r="O3" s="333"/>
      <c r="P3" s="333"/>
      <c r="Q3" s="333"/>
      <c r="R3" s="333"/>
      <c r="S3" s="333"/>
      <c r="T3" s="333"/>
      <c r="U3" s="333"/>
      <c r="V3" s="333"/>
      <c r="W3" s="334"/>
      <c r="X3" s="113"/>
    </row>
    <row r="4" spans="1:24" ht="64.5" customHeight="1" thickBot="1">
      <c r="B4" s="155"/>
      <c r="C4" s="335" t="s">
        <v>60</v>
      </c>
      <c r="D4" s="336"/>
      <c r="E4" s="336"/>
      <c r="F4" s="336"/>
      <c r="G4" s="336"/>
      <c r="H4" s="336"/>
      <c r="I4" s="336"/>
      <c r="J4" s="336"/>
      <c r="K4" s="336"/>
      <c r="L4" s="336"/>
      <c r="M4" s="336"/>
      <c r="N4" s="336"/>
      <c r="O4" s="336"/>
      <c r="P4" s="336"/>
      <c r="Q4" s="336"/>
      <c r="R4" s="336"/>
      <c r="S4" s="336"/>
      <c r="T4" s="336"/>
      <c r="U4" s="336"/>
      <c r="V4" s="336"/>
      <c r="W4" s="337"/>
      <c r="X4" s="113"/>
    </row>
    <row r="5" spans="1:24" ht="32.25" customHeight="1">
      <c r="B5" s="155"/>
      <c r="C5" s="358" t="s">
        <v>12</v>
      </c>
      <c r="D5" s="306" t="s">
        <v>20</v>
      </c>
      <c r="E5" s="306"/>
      <c r="F5" s="306"/>
      <c r="G5" s="306" t="s">
        <v>21</v>
      </c>
      <c r="H5" s="306" t="s">
        <v>38</v>
      </c>
      <c r="I5" s="309" t="s">
        <v>36</v>
      </c>
      <c r="J5" s="258" t="s">
        <v>23</v>
      </c>
      <c r="K5" s="259"/>
      <c r="L5" s="260"/>
      <c r="M5" s="258" t="s">
        <v>24</v>
      </c>
      <c r="N5" s="259"/>
      <c r="O5" s="260"/>
      <c r="P5" s="258" t="s">
        <v>25</v>
      </c>
      <c r="Q5" s="259"/>
      <c r="R5" s="260"/>
      <c r="S5" s="294" t="s">
        <v>40</v>
      </c>
      <c r="T5" s="343" t="s">
        <v>13</v>
      </c>
      <c r="U5" s="314" t="s">
        <v>14</v>
      </c>
      <c r="V5" s="343" t="s">
        <v>30</v>
      </c>
      <c r="W5" s="340" t="s">
        <v>31</v>
      </c>
      <c r="X5" s="113"/>
    </row>
    <row r="6" spans="1:24" ht="32.25" customHeight="1">
      <c r="B6" s="155"/>
      <c r="C6" s="359"/>
      <c r="D6" s="307"/>
      <c r="E6" s="307"/>
      <c r="F6" s="307"/>
      <c r="G6" s="307"/>
      <c r="H6" s="346"/>
      <c r="I6" s="310"/>
      <c r="J6" s="312" t="s">
        <v>0</v>
      </c>
      <c r="K6" s="115" t="s">
        <v>1</v>
      </c>
      <c r="L6" s="302" t="s">
        <v>2</v>
      </c>
      <c r="M6" s="312" t="s">
        <v>0</v>
      </c>
      <c r="N6" s="115" t="s">
        <v>1</v>
      </c>
      <c r="O6" s="302" t="s">
        <v>2</v>
      </c>
      <c r="P6" s="312" t="s">
        <v>0</v>
      </c>
      <c r="Q6" s="351" t="s">
        <v>1</v>
      </c>
      <c r="R6" s="302" t="s">
        <v>2</v>
      </c>
      <c r="S6" s="295"/>
      <c r="T6" s="344"/>
      <c r="U6" s="315"/>
      <c r="V6" s="344"/>
      <c r="W6" s="341"/>
      <c r="X6" s="113"/>
    </row>
    <row r="7" spans="1:24" ht="32.25" customHeight="1" thickBot="1">
      <c r="B7" s="155"/>
      <c r="C7" s="360"/>
      <c r="D7" s="308"/>
      <c r="E7" s="308"/>
      <c r="F7" s="308"/>
      <c r="G7" s="308"/>
      <c r="H7" s="347"/>
      <c r="I7" s="311"/>
      <c r="J7" s="313"/>
      <c r="K7" s="125">
        <v>0.53</v>
      </c>
      <c r="L7" s="303"/>
      <c r="M7" s="313"/>
      <c r="N7" s="125">
        <v>0.5</v>
      </c>
      <c r="O7" s="303"/>
      <c r="P7" s="313"/>
      <c r="Q7" s="352"/>
      <c r="R7" s="303"/>
      <c r="S7" s="296"/>
      <c r="T7" s="345"/>
      <c r="U7" s="316"/>
      <c r="V7" s="345"/>
      <c r="W7" s="342"/>
      <c r="X7" s="113"/>
    </row>
    <row r="8" spans="1:24" s="4" customFormat="1" ht="55.5" customHeight="1">
      <c r="A8" s="5" t="str">
        <f>IF(C8&gt;=1,"y","n")</f>
        <v>y</v>
      </c>
      <c r="B8" s="111"/>
      <c r="C8" s="140">
        <v>1</v>
      </c>
      <c r="D8" s="339" t="s">
        <v>44</v>
      </c>
      <c r="E8" s="339"/>
      <c r="F8" s="339"/>
      <c r="G8" s="122" t="s">
        <v>52</v>
      </c>
      <c r="H8" s="122">
        <v>25500</v>
      </c>
      <c r="I8" s="127">
        <v>45170</v>
      </c>
      <c r="J8" s="131">
        <f>ROUND(H8/2,0)</f>
        <v>12750</v>
      </c>
      <c r="K8" s="12">
        <f t="array" ref="K8">ROUND(J8*$K$7,0)</f>
        <v>6758</v>
      </c>
      <c r="L8" s="39">
        <f t="array" ref="L8">ROUND(J8+K8,0)</f>
        <v>19508</v>
      </c>
      <c r="M8" s="40">
        <f t="array" ref="M8">J8</f>
        <v>12750</v>
      </c>
      <c r="N8" s="12">
        <f t="array" ref="N8">ROUND(M8*$N$7,0)</f>
        <v>6375</v>
      </c>
      <c r="O8" s="39">
        <f t="array" ref="O8">ROUND(M8+N8,0)</f>
        <v>19125</v>
      </c>
      <c r="P8" s="40">
        <f t="array" ref="P8">ROUND(J8-M8,0)</f>
        <v>0</v>
      </c>
      <c r="Q8" s="12">
        <f t="array" ref="Q8">ROUND(K8-N8,0)</f>
        <v>383</v>
      </c>
      <c r="R8" s="39">
        <f t="array" ref="R8">ROUND(P8+Q8,0)</f>
        <v>383</v>
      </c>
      <c r="S8" s="129">
        <f>R8</f>
        <v>383</v>
      </c>
      <c r="T8" s="123">
        <f>S8</f>
        <v>383</v>
      </c>
      <c r="U8" s="123">
        <f t="array" ref="U8">ROUND(R8-T8,0)</f>
        <v>0</v>
      </c>
      <c r="V8" s="126"/>
      <c r="W8" s="148"/>
      <c r="X8" s="11"/>
    </row>
    <row r="9" spans="1:24" s="4" customFormat="1" ht="55.5" customHeight="1">
      <c r="A9" s="5" t="str">
        <f t="shared" ref="A9" si="0">IF(C9&gt;=1,"y","n")</f>
        <v>y</v>
      </c>
      <c r="B9" s="111"/>
      <c r="C9" s="141">
        <v>2</v>
      </c>
      <c r="D9" s="305" t="s">
        <v>43</v>
      </c>
      <c r="E9" s="305"/>
      <c r="F9" s="305"/>
      <c r="G9" s="116" t="s">
        <v>53</v>
      </c>
      <c r="H9" s="116">
        <v>67000</v>
      </c>
      <c r="I9" s="128">
        <v>45139</v>
      </c>
      <c r="J9" s="132">
        <f>ROUND(H9/2,0)</f>
        <v>33500</v>
      </c>
      <c r="K9" s="117">
        <f t="array" ref="K9">ROUND(J9*$K$7,0)</f>
        <v>17755</v>
      </c>
      <c r="L9" s="133">
        <f t="array" ref="L9">ROUND(J9+K9,0)</f>
        <v>51255</v>
      </c>
      <c r="M9" s="134">
        <f t="array" ref="M9">J9</f>
        <v>33500</v>
      </c>
      <c r="N9" s="117">
        <f t="array" ref="N9">ROUND(M9*$N$7,0)</f>
        <v>16750</v>
      </c>
      <c r="O9" s="133">
        <f t="array" ref="O9">ROUND(M9+N9,0)</f>
        <v>50250</v>
      </c>
      <c r="P9" s="134">
        <f t="array" ref="P9">ROUND(J9-M9,0)</f>
        <v>0</v>
      </c>
      <c r="Q9" s="117">
        <f t="array" ref="Q9">ROUND(K9-N9,0)</f>
        <v>1005</v>
      </c>
      <c r="R9" s="133">
        <f t="array" ref="R9">ROUND(P9+Q9,0)</f>
        <v>1005</v>
      </c>
      <c r="S9" s="129">
        <f>R9</f>
        <v>1005</v>
      </c>
      <c r="T9" s="118">
        <f t="shared" ref="S9:T17" si="1">S9</f>
        <v>1005</v>
      </c>
      <c r="U9" s="118">
        <f t="array" ref="U9">ROUND(R9-T9,0)</f>
        <v>0</v>
      </c>
      <c r="V9" s="120"/>
      <c r="W9" s="149"/>
      <c r="X9" s="22"/>
    </row>
    <row r="10" spans="1:24" s="4" customFormat="1" ht="55.5" customHeight="1">
      <c r="A10" s="5" t="str">
        <f t="shared" ref="A10" si="2">IF(C10&gt;=1,"y","n")</f>
        <v>y</v>
      </c>
      <c r="B10" s="111"/>
      <c r="C10" s="141">
        <v>3</v>
      </c>
      <c r="D10" s="305" t="s">
        <v>57</v>
      </c>
      <c r="E10" s="305"/>
      <c r="F10" s="305"/>
      <c r="G10" s="116" t="s">
        <v>54</v>
      </c>
      <c r="H10" s="116">
        <v>71300</v>
      </c>
      <c r="I10" s="128">
        <v>45170</v>
      </c>
      <c r="J10" s="132">
        <f t="shared" ref="J10" si="3">ROUND(H10/2,0)</f>
        <v>35650</v>
      </c>
      <c r="K10" s="117">
        <f t="array" ref="K10">ROUND(J10*$K$7,0)</f>
        <v>18895</v>
      </c>
      <c r="L10" s="133">
        <f t="array" ref="L10">ROUND(J10+K10,0)</f>
        <v>54545</v>
      </c>
      <c r="M10" s="134">
        <f t="array" ref="M10">J10</f>
        <v>35650</v>
      </c>
      <c r="N10" s="117">
        <f t="array" ref="N10">ROUND(M10*$N$7,0)</f>
        <v>17825</v>
      </c>
      <c r="O10" s="133">
        <f t="array" ref="O10">ROUND(M10+N10,0)</f>
        <v>53475</v>
      </c>
      <c r="P10" s="134">
        <f t="array" ref="P10">ROUND(J10-M10,0)</f>
        <v>0</v>
      </c>
      <c r="Q10" s="117">
        <f t="array" ref="Q10">ROUND(K10-N10,0)</f>
        <v>1070</v>
      </c>
      <c r="R10" s="133">
        <f t="array" ref="R10">ROUND(P10+Q10,0)</f>
        <v>1070</v>
      </c>
      <c r="S10" s="130">
        <f t="shared" si="1"/>
        <v>1070</v>
      </c>
      <c r="T10" s="118">
        <f t="shared" si="1"/>
        <v>1070</v>
      </c>
      <c r="U10" s="118">
        <f t="array" ref="U10">ROUND(R10-T10,0)</f>
        <v>0</v>
      </c>
      <c r="V10" s="120"/>
      <c r="W10" s="149"/>
      <c r="X10" s="22"/>
    </row>
    <row r="11" spans="1:24" s="4" customFormat="1" ht="43.5" customHeight="1">
      <c r="A11" s="5" t="str">
        <f t="shared" ref="A11" si="4">IF(C11&gt;=1,"y","n")</f>
        <v>n</v>
      </c>
      <c r="B11" s="111"/>
      <c r="C11" s="141"/>
      <c r="D11" s="305"/>
      <c r="E11" s="305"/>
      <c r="F11" s="305"/>
      <c r="G11" s="116"/>
      <c r="H11" s="121"/>
      <c r="I11" s="128"/>
      <c r="J11" s="132">
        <f t="shared" ref="J11:J17" si="5">ROUND(H11/2,0)</f>
        <v>0</v>
      </c>
      <c r="K11" s="117">
        <f t="array" ref="K11">ROUND(J11*$K$7,0)</f>
        <v>0</v>
      </c>
      <c r="L11" s="133">
        <f t="array" ref="L11">ROUND(J11+K11,0)</f>
        <v>0</v>
      </c>
      <c r="M11" s="134">
        <f t="array" ref="M11">J11</f>
        <v>0</v>
      </c>
      <c r="N11" s="117">
        <f t="array" ref="N11">ROUND(M11*$N$7,0)</f>
        <v>0</v>
      </c>
      <c r="O11" s="133">
        <f t="array" ref="O11">ROUND(M11+N11,0)</f>
        <v>0</v>
      </c>
      <c r="P11" s="134">
        <f t="array" ref="P11">ROUND(J11-M11,0)</f>
        <v>0</v>
      </c>
      <c r="Q11" s="117">
        <f t="array" ref="Q11">ROUND(K11-N11,0)</f>
        <v>0</v>
      </c>
      <c r="R11" s="133">
        <f t="array" ref="R11">ROUND(P11+Q11,0)</f>
        <v>0</v>
      </c>
      <c r="S11" s="130">
        <f t="shared" si="1"/>
        <v>0</v>
      </c>
      <c r="T11" s="118">
        <f t="shared" si="1"/>
        <v>0</v>
      </c>
      <c r="U11" s="118">
        <f t="array" ref="U11">ROUND(R11-T11,0)</f>
        <v>0</v>
      </c>
      <c r="V11" s="119"/>
      <c r="W11" s="142"/>
      <c r="X11" s="22"/>
    </row>
    <row r="12" spans="1:24" s="4" customFormat="1" ht="43.5" customHeight="1">
      <c r="A12" s="5"/>
      <c r="B12" s="111"/>
      <c r="C12" s="141"/>
      <c r="D12" s="305"/>
      <c r="E12" s="305"/>
      <c r="F12" s="305"/>
      <c r="G12" s="116"/>
      <c r="H12" s="116"/>
      <c r="I12" s="128"/>
      <c r="J12" s="132">
        <f t="shared" si="5"/>
        <v>0</v>
      </c>
      <c r="K12" s="117">
        <f t="array" ref="K12">ROUND(J12*$K$7,0)</f>
        <v>0</v>
      </c>
      <c r="L12" s="133">
        <f t="array" ref="L12">ROUND(J12+K12,0)</f>
        <v>0</v>
      </c>
      <c r="M12" s="134">
        <f t="array" ref="M12">J12</f>
        <v>0</v>
      </c>
      <c r="N12" s="117">
        <f t="array" ref="N12">ROUND(M12*$N$7,0)</f>
        <v>0</v>
      </c>
      <c r="O12" s="133">
        <f t="array" ref="O12">ROUND(M12+N12,0)</f>
        <v>0</v>
      </c>
      <c r="P12" s="134">
        <f t="array" ref="P12">ROUND(J12-M12,0)</f>
        <v>0</v>
      </c>
      <c r="Q12" s="117">
        <f t="array" ref="Q12">ROUND(K12-N12,0)</f>
        <v>0</v>
      </c>
      <c r="R12" s="133">
        <f t="array" ref="R12">ROUND(P12+Q12,0)</f>
        <v>0</v>
      </c>
      <c r="S12" s="130">
        <f t="shared" si="1"/>
        <v>0</v>
      </c>
      <c r="T12" s="118">
        <f t="shared" si="1"/>
        <v>0</v>
      </c>
      <c r="U12" s="118">
        <f t="array" ref="U12">ROUND(R12-T12,0)</f>
        <v>0</v>
      </c>
      <c r="V12" s="119"/>
      <c r="W12" s="142"/>
      <c r="X12" s="22"/>
    </row>
    <row r="13" spans="1:24" s="4" customFormat="1" ht="43.5" customHeight="1">
      <c r="A13" s="5"/>
      <c r="B13" s="111"/>
      <c r="C13" s="141"/>
      <c r="D13" s="305"/>
      <c r="E13" s="305"/>
      <c r="F13" s="305"/>
      <c r="G13" s="116"/>
      <c r="H13" s="116"/>
      <c r="I13" s="128"/>
      <c r="J13" s="132">
        <f t="shared" si="5"/>
        <v>0</v>
      </c>
      <c r="K13" s="117">
        <f t="array" ref="K13">ROUND(J13*$K$7,0)</f>
        <v>0</v>
      </c>
      <c r="L13" s="133">
        <f t="array" ref="L13">ROUND(J13+K13,0)</f>
        <v>0</v>
      </c>
      <c r="M13" s="134">
        <f t="array" ref="M13">J13</f>
        <v>0</v>
      </c>
      <c r="N13" s="117">
        <f t="array" ref="N13">ROUND(M13*$N$7,0)</f>
        <v>0</v>
      </c>
      <c r="O13" s="133">
        <f t="array" ref="O13">ROUND(M13+N13,0)</f>
        <v>0</v>
      </c>
      <c r="P13" s="134">
        <f t="array" ref="P13">ROUND(J13-M13,0)</f>
        <v>0</v>
      </c>
      <c r="Q13" s="117">
        <f t="array" ref="Q13">ROUND(K13-N13,0)</f>
        <v>0</v>
      </c>
      <c r="R13" s="133">
        <f t="array" ref="R13">ROUND(P13+Q13,0)</f>
        <v>0</v>
      </c>
      <c r="S13" s="130">
        <f t="shared" si="1"/>
        <v>0</v>
      </c>
      <c r="T13" s="118">
        <f t="shared" si="1"/>
        <v>0</v>
      </c>
      <c r="U13" s="118">
        <f t="array" ref="U13">ROUND(R13-T13,0)</f>
        <v>0</v>
      </c>
      <c r="V13" s="119"/>
      <c r="W13" s="142"/>
      <c r="X13" s="22"/>
    </row>
    <row r="14" spans="1:24" s="4" customFormat="1" ht="43.5" customHeight="1">
      <c r="A14" s="5"/>
      <c r="B14" s="111"/>
      <c r="C14" s="141"/>
      <c r="D14" s="305"/>
      <c r="E14" s="305"/>
      <c r="F14" s="305"/>
      <c r="G14" s="116"/>
      <c r="H14" s="116"/>
      <c r="I14" s="128"/>
      <c r="J14" s="132">
        <f t="shared" si="5"/>
        <v>0</v>
      </c>
      <c r="K14" s="117">
        <f t="array" ref="K14">ROUND(J14*$K$7,0)</f>
        <v>0</v>
      </c>
      <c r="L14" s="133">
        <f t="array" ref="L14">ROUND(J14+K14,0)</f>
        <v>0</v>
      </c>
      <c r="M14" s="134">
        <f t="array" ref="M14">J14</f>
        <v>0</v>
      </c>
      <c r="N14" s="117">
        <f t="array" ref="N14">ROUND(M14*$N$7,0)</f>
        <v>0</v>
      </c>
      <c r="O14" s="133">
        <f t="array" ref="O14">ROUND(M14+N14,0)</f>
        <v>0</v>
      </c>
      <c r="P14" s="134">
        <f t="array" ref="P14">ROUND(J14-M14,0)</f>
        <v>0</v>
      </c>
      <c r="Q14" s="117">
        <f t="array" ref="Q14">ROUND(K14-N14,0)</f>
        <v>0</v>
      </c>
      <c r="R14" s="133">
        <f t="array" ref="R14">ROUND(P14+Q14,0)</f>
        <v>0</v>
      </c>
      <c r="S14" s="130">
        <f t="shared" si="1"/>
        <v>0</v>
      </c>
      <c r="T14" s="118">
        <f t="shared" si="1"/>
        <v>0</v>
      </c>
      <c r="U14" s="118">
        <f t="array" ref="U14">ROUND(R14-T14,0)</f>
        <v>0</v>
      </c>
      <c r="V14" s="119"/>
      <c r="W14" s="142"/>
      <c r="X14" s="22"/>
    </row>
    <row r="15" spans="1:24" s="4" customFormat="1" ht="43.5" customHeight="1">
      <c r="A15" s="5"/>
      <c r="B15" s="111"/>
      <c r="C15" s="141"/>
      <c r="D15" s="305"/>
      <c r="E15" s="305"/>
      <c r="F15" s="305"/>
      <c r="G15" s="116"/>
      <c r="H15" s="116"/>
      <c r="I15" s="128"/>
      <c r="J15" s="132">
        <f t="shared" si="5"/>
        <v>0</v>
      </c>
      <c r="K15" s="117">
        <f t="array" ref="K15">ROUND(J15*$K$7,0)</f>
        <v>0</v>
      </c>
      <c r="L15" s="133">
        <f t="array" ref="L15">ROUND(J15+K15,0)</f>
        <v>0</v>
      </c>
      <c r="M15" s="134">
        <f t="array" ref="M15">J15</f>
        <v>0</v>
      </c>
      <c r="N15" s="117">
        <f t="array" ref="N15">ROUND(M15*$N$7,0)</f>
        <v>0</v>
      </c>
      <c r="O15" s="133">
        <f t="array" ref="O15">ROUND(M15+N15,0)</f>
        <v>0</v>
      </c>
      <c r="P15" s="134">
        <f t="array" ref="P15">ROUND(J15-M15,0)</f>
        <v>0</v>
      </c>
      <c r="Q15" s="117">
        <f t="array" ref="Q15">ROUND(K15-N15,0)</f>
        <v>0</v>
      </c>
      <c r="R15" s="133">
        <f t="array" ref="R15">ROUND(P15+Q15,0)</f>
        <v>0</v>
      </c>
      <c r="S15" s="130">
        <f t="shared" si="1"/>
        <v>0</v>
      </c>
      <c r="T15" s="118">
        <f t="shared" si="1"/>
        <v>0</v>
      </c>
      <c r="U15" s="118">
        <f t="array" ref="U15">ROUND(R15-T15,0)</f>
        <v>0</v>
      </c>
      <c r="V15" s="119"/>
      <c r="W15" s="142"/>
      <c r="X15" s="22"/>
    </row>
    <row r="16" spans="1:24" s="4" customFormat="1" ht="43.5" customHeight="1">
      <c r="A16" s="5"/>
      <c r="B16" s="111"/>
      <c r="C16" s="141"/>
      <c r="D16" s="305"/>
      <c r="E16" s="305"/>
      <c r="F16" s="305"/>
      <c r="G16" s="116"/>
      <c r="H16" s="116"/>
      <c r="I16" s="128"/>
      <c r="J16" s="132">
        <f t="shared" si="5"/>
        <v>0</v>
      </c>
      <c r="K16" s="117">
        <f t="array" ref="K16">ROUND(J16*$K$7,0)</f>
        <v>0</v>
      </c>
      <c r="L16" s="133">
        <f t="array" ref="L16">ROUND(J16+K16,0)</f>
        <v>0</v>
      </c>
      <c r="M16" s="134">
        <f t="array" ref="M16">J16</f>
        <v>0</v>
      </c>
      <c r="N16" s="117">
        <f t="array" ref="N16">ROUND(M16*$N$7,0)</f>
        <v>0</v>
      </c>
      <c r="O16" s="133">
        <f t="array" ref="O16">ROUND(M16+N16,0)</f>
        <v>0</v>
      </c>
      <c r="P16" s="134">
        <f t="array" ref="P16">ROUND(J16-M16,0)</f>
        <v>0</v>
      </c>
      <c r="Q16" s="117">
        <f t="array" ref="Q16">ROUND(K16-N16,0)</f>
        <v>0</v>
      </c>
      <c r="R16" s="133">
        <f t="array" ref="R16">ROUND(P16+Q16,0)</f>
        <v>0</v>
      </c>
      <c r="S16" s="130">
        <f t="shared" si="1"/>
        <v>0</v>
      </c>
      <c r="T16" s="118">
        <f t="shared" si="1"/>
        <v>0</v>
      </c>
      <c r="U16" s="118">
        <f t="array" ref="U16">ROUND(R16-T16,0)</f>
        <v>0</v>
      </c>
      <c r="V16" s="119"/>
      <c r="W16" s="142"/>
      <c r="X16" s="22"/>
    </row>
    <row r="17" spans="1:24" s="4" customFormat="1" ht="43.5" customHeight="1" thickBot="1">
      <c r="A17" s="5" t="str">
        <f t="shared" ref="A17" si="6">IF(C17&gt;=1,"y","n")</f>
        <v>n</v>
      </c>
      <c r="B17" s="111"/>
      <c r="C17" s="143"/>
      <c r="D17" s="361"/>
      <c r="E17" s="361"/>
      <c r="F17" s="361"/>
      <c r="G17" s="136"/>
      <c r="H17" s="136"/>
      <c r="I17" s="145"/>
      <c r="J17" s="147">
        <f t="shared" si="5"/>
        <v>0</v>
      </c>
      <c r="K17" s="46">
        <f t="array" ref="K17">ROUND(J17*$K$7,0)</f>
        <v>0</v>
      </c>
      <c r="L17" s="43">
        <f t="array" ref="L17">ROUND(J17+K17,0)</f>
        <v>0</v>
      </c>
      <c r="M17" s="45">
        <f t="array" ref="M17">J17</f>
        <v>0</v>
      </c>
      <c r="N17" s="46">
        <f t="array" ref="N17">ROUND(M17*$N$7,0)</f>
        <v>0</v>
      </c>
      <c r="O17" s="43">
        <f t="array" ref="O17">ROUND(M17+N17,0)</f>
        <v>0</v>
      </c>
      <c r="P17" s="45">
        <f t="array" ref="P17">ROUND(J17-M17,0)</f>
        <v>0</v>
      </c>
      <c r="Q17" s="46">
        <f t="array" ref="Q17">ROUND(K17-N17,0)</f>
        <v>0</v>
      </c>
      <c r="R17" s="43">
        <f t="array" ref="R17">ROUND(P17+Q17,0)</f>
        <v>0</v>
      </c>
      <c r="S17" s="146">
        <f t="shared" si="1"/>
        <v>0</v>
      </c>
      <c r="T17" s="135">
        <f t="shared" si="1"/>
        <v>0</v>
      </c>
      <c r="U17" s="135">
        <f t="array" ref="U17">ROUND(R17-T17,0)</f>
        <v>0</v>
      </c>
      <c r="V17" s="137"/>
      <c r="W17" s="144"/>
      <c r="X17" s="22"/>
    </row>
    <row r="18" spans="1:24" ht="69" customHeight="1" thickBot="1">
      <c r="B18" s="338"/>
      <c r="C18" s="348" t="s">
        <v>3</v>
      </c>
      <c r="D18" s="349"/>
      <c r="E18" s="349"/>
      <c r="F18" s="349"/>
      <c r="G18" s="349"/>
      <c r="H18" s="349"/>
      <c r="I18" s="350"/>
      <c r="J18" s="107">
        <f>SUM(J8:J10)</f>
        <v>81900</v>
      </c>
      <c r="K18" s="108">
        <f t="shared" ref="K18:U18" si="7">SUM(K8:K10)</f>
        <v>43408</v>
      </c>
      <c r="L18" s="109">
        <f t="shared" si="7"/>
        <v>125308</v>
      </c>
      <c r="M18" s="107">
        <f t="shared" si="7"/>
        <v>81900</v>
      </c>
      <c r="N18" s="108">
        <f t="shared" si="7"/>
        <v>40950</v>
      </c>
      <c r="O18" s="109">
        <f t="shared" si="7"/>
        <v>122850</v>
      </c>
      <c r="P18" s="107">
        <f t="shared" si="7"/>
        <v>0</v>
      </c>
      <c r="Q18" s="108">
        <f t="shared" si="7"/>
        <v>2458</v>
      </c>
      <c r="R18" s="109">
        <f t="shared" si="7"/>
        <v>2458</v>
      </c>
      <c r="S18" s="110">
        <f t="shared" si="7"/>
        <v>2458</v>
      </c>
      <c r="T18" s="108">
        <f t="shared" si="7"/>
        <v>2458</v>
      </c>
      <c r="U18" s="108">
        <f t="shared" si="7"/>
        <v>0</v>
      </c>
      <c r="V18" s="138"/>
      <c r="W18" s="139"/>
      <c r="X18" s="114"/>
    </row>
    <row r="19" spans="1:24" ht="69" customHeight="1" thickBot="1">
      <c r="B19" s="338"/>
      <c r="C19" s="362" t="s">
        <v>55</v>
      </c>
      <c r="D19" s="363"/>
      <c r="E19" s="363"/>
      <c r="F19" s="363"/>
      <c r="G19" s="363"/>
      <c r="H19" s="363"/>
      <c r="I19" s="363"/>
      <c r="J19" s="363"/>
      <c r="K19" s="363"/>
      <c r="L19" s="363"/>
      <c r="M19" s="363"/>
      <c r="N19" s="363"/>
      <c r="O19" s="363"/>
      <c r="P19" s="363"/>
      <c r="Q19" s="363"/>
      <c r="R19" s="363"/>
      <c r="S19" s="363"/>
      <c r="T19" s="363"/>
      <c r="U19" s="363"/>
      <c r="V19" s="363"/>
      <c r="W19" s="364"/>
      <c r="X19" s="114"/>
    </row>
    <row r="20" spans="1:24" ht="18" customHeight="1">
      <c r="B20" s="338"/>
      <c r="C20" s="353" t="s">
        <v>8</v>
      </c>
      <c r="D20" s="354"/>
      <c r="E20" s="354"/>
      <c r="F20" s="354"/>
      <c r="G20" s="354"/>
      <c r="H20" s="354"/>
      <c r="I20" s="354"/>
      <c r="J20" s="354"/>
      <c r="K20" s="354"/>
      <c r="L20" s="354"/>
      <c r="M20" s="354"/>
      <c r="N20" s="354"/>
      <c r="O20" s="354"/>
      <c r="P20" s="354"/>
      <c r="Q20" s="354"/>
      <c r="R20" s="355"/>
      <c r="S20" s="356"/>
      <c r="T20" s="356"/>
      <c r="U20" s="356"/>
      <c r="V20" s="356"/>
      <c r="W20" s="357"/>
      <c r="X20" s="114"/>
    </row>
    <row r="21" spans="1:24" ht="24.75" customHeight="1">
      <c r="B21" s="338"/>
      <c r="C21" s="26" t="s">
        <v>4</v>
      </c>
      <c r="D21" s="320" t="s">
        <v>11</v>
      </c>
      <c r="E21" s="321"/>
      <c r="F21" s="321"/>
      <c r="G21" s="321"/>
      <c r="H21" s="321"/>
      <c r="I21" s="322"/>
      <c r="J21" s="170" t="s">
        <v>6</v>
      </c>
      <c r="K21" s="170"/>
      <c r="L21" s="170"/>
      <c r="M21" s="170"/>
      <c r="N21" s="299">
        <f>P18</f>
        <v>0</v>
      </c>
      <c r="O21" s="300"/>
      <c r="P21" s="300"/>
      <c r="Q21" s="300"/>
      <c r="R21" s="203"/>
      <c r="S21" s="204"/>
      <c r="T21" s="204"/>
      <c r="U21" s="204"/>
      <c r="V21" s="204"/>
      <c r="W21" s="205"/>
      <c r="X21" s="114"/>
    </row>
    <row r="22" spans="1:24" ht="24.75" customHeight="1">
      <c r="B22" s="338"/>
      <c r="C22" s="27" t="s">
        <v>5</v>
      </c>
      <c r="D22" s="323"/>
      <c r="E22" s="324"/>
      <c r="F22" s="324"/>
      <c r="G22" s="324"/>
      <c r="H22" s="324"/>
      <c r="I22" s="325"/>
      <c r="J22" s="170" t="s">
        <v>7</v>
      </c>
      <c r="K22" s="170"/>
      <c r="L22" s="170"/>
      <c r="M22" s="170"/>
      <c r="N22" s="299">
        <f>Q18</f>
        <v>2458</v>
      </c>
      <c r="O22" s="300"/>
      <c r="P22" s="300"/>
      <c r="Q22" s="300"/>
      <c r="R22" s="203"/>
      <c r="S22" s="204"/>
      <c r="T22" s="204"/>
      <c r="U22" s="204"/>
      <c r="V22" s="204"/>
      <c r="W22" s="205"/>
      <c r="X22" s="114"/>
    </row>
    <row r="23" spans="1:24" ht="24.75" customHeight="1">
      <c r="B23" s="338"/>
      <c r="C23" s="28"/>
      <c r="D23" s="326"/>
      <c r="E23" s="327"/>
      <c r="F23" s="327"/>
      <c r="G23" s="327"/>
      <c r="H23" s="327"/>
      <c r="I23" s="328"/>
      <c r="J23" s="174" t="s">
        <v>15</v>
      </c>
      <c r="K23" s="174"/>
      <c r="L23" s="174"/>
      <c r="M23" s="174"/>
      <c r="N23" s="297">
        <f>R18</f>
        <v>2458</v>
      </c>
      <c r="O23" s="297"/>
      <c r="P23" s="297"/>
      <c r="Q23" s="297"/>
      <c r="R23" s="206" t="s">
        <v>18</v>
      </c>
      <c r="S23" s="207"/>
      <c r="T23" s="207"/>
      <c r="U23" s="207"/>
      <c r="V23" s="207"/>
      <c r="W23" s="208"/>
      <c r="X23" s="114"/>
    </row>
    <row r="24" spans="1:24" ht="24.75" customHeight="1">
      <c r="B24" s="338"/>
      <c r="C24" s="26" t="s">
        <v>4</v>
      </c>
      <c r="D24" s="285" t="s">
        <v>9</v>
      </c>
      <c r="E24" s="286"/>
      <c r="F24" s="286"/>
      <c r="G24" s="286"/>
      <c r="H24" s="286"/>
      <c r="I24" s="287"/>
      <c r="J24" s="301" t="s">
        <v>39</v>
      </c>
      <c r="K24" s="166"/>
      <c r="L24" s="166"/>
      <c r="M24" s="167"/>
      <c r="N24" s="299">
        <f>S18</f>
        <v>2458</v>
      </c>
      <c r="O24" s="300"/>
      <c r="P24" s="300"/>
      <c r="Q24" s="300"/>
      <c r="R24" s="206"/>
      <c r="S24" s="207"/>
      <c r="T24" s="207"/>
      <c r="U24" s="207"/>
      <c r="V24" s="207"/>
      <c r="W24" s="208"/>
      <c r="X24" s="114"/>
    </row>
    <row r="25" spans="1:24" ht="24.75" customHeight="1" thickBot="1">
      <c r="B25" s="338"/>
      <c r="C25" s="29"/>
      <c r="D25" s="288"/>
      <c r="E25" s="289"/>
      <c r="F25" s="289"/>
      <c r="G25" s="289"/>
      <c r="H25" s="289"/>
      <c r="I25" s="290"/>
      <c r="J25" s="174" t="s">
        <v>16</v>
      </c>
      <c r="K25" s="174"/>
      <c r="L25" s="174"/>
      <c r="M25" s="174"/>
      <c r="N25" s="297">
        <f>T18</f>
        <v>2458</v>
      </c>
      <c r="O25" s="298"/>
      <c r="P25" s="298"/>
      <c r="Q25" s="298"/>
      <c r="R25" s="206"/>
      <c r="S25" s="207"/>
      <c r="T25" s="207"/>
      <c r="U25" s="207"/>
      <c r="V25" s="207"/>
      <c r="W25" s="208"/>
      <c r="X25" s="114"/>
    </row>
    <row r="26" spans="1:24" ht="33" customHeight="1" thickBot="1">
      <c r="B26" s="338"/>
      <c r="C26" s="291" t="s">
        <v>10</v>
      </c>
      <c r="D26" s="292"/>
      <c r="E26" s="292"/>
      <c r="F26" s="293"/>
      <c r="G26" s="293"/>
      <c r="H26" s="293"/>
      <c r="I26" s="293"/>
      <c r="J26" s="293"/>
      <c r="K26" s="293"/>
      <c r="L26" s="293"/>
      <c r="M26" s="293"/>
      <c r="N26" s="304">
        <f>ROUND(N23-N25,0)</f>
        <v>0</v>
      </c>
      <c r="O26" s="293"/>
      <c r="P26" s="293"/>
      <c r="Q26" s="293"/>
      <c r="R26" s="209"/>
      <c r="S26" s="210"/>
      <c r="T26" s="210"/>
      <c r="U26" s="210"/>
      <c r="V26" s="210"/>
      <c r="W26" s="211"/>
      <c r="X26" s="114"/>
    </row>
    <row r="27" spans="1:24" ht="12.75">
      <c r="B27" s="155"/>
      <c r="C27" s="155"/>
      <c r="D27" s="155"/>
      <c r="E27" s="155"/>
      <c r="F27" s="155"/>
      <c r="G27" s="155"/>
      <c r="H27" s="155"/>
      <c r="I27" s="155"/>
      <c r="J27" s="155"/>
      <c r="K27" s="155"/>
      <c r="L27" s="155"/>
      <c r="M27" s="155"/>
      <c r="N27" s="155"/>
      <c r="O27" s="155"/>
      <c r="P27" s="155"/>
      <c r="Q27" s="155"/>
      <c r="R27" s="155"/>
      <c r="S27" s="155"/>
      <c r="T27" s="155"/>
      <c r="U27" s="155"/>
      <c r="V27" s="155"/>
      <c r="W27" s="155"/>
      <c r="X27" s="155"/>
    </row>
    <row r="28" spans="1:24" ht="12.75" hidden="1"/>
    <row r="29" spans="1:24" ht="12.75" hidden="1"/>
    <row r="30" spans="1:24" ht="12.75" hidden="1"/>
    <row r="31" spans="1:24" ht="12.75" hidden="1"/>
    <row r="32" spans="1:24" ht="12.75" hidden="1"/>
    <row r="33" ht="12.75" hidden="1"/>
    <row r="34" ht="12.75" hidden="1"/>
    <row r="35" ht="12.75" hidden="1"/>
    <row r="36" ht="12.75" hidden="1"/>
    <row r="37" ht="12.75" hidden="1"/>
    <row r="38" ht="12.75" hidden="1"/>
    <row r="39" ht="12.75" hidden="1"/>
    <row r="40" ht="12.75" hidden="1"/>
    <row r="41" ht="12.75" hidden="1"/>
    <row r="42" ht="12.75" hidden="1"/>
    <row r="43" ht="12.75" hidden="1"/>
    <row r="44" ht="12.75" hidden="1"/>
    <row r="45" ht="12.75" hidden="1"/>
    <row r="46" ht="12.75" hidden="1"/>
    <row r="47" ht="12.75" hidden="1"/>
    <row r="48" ht="12.75" hidden="1"/>
    <row r="49" ht="12.75" hidden="1"/>
    <row r="50" ht="12.75" hidden="1"/>
    <row r="51" ht="12.75" hidden="1"/>
    <row r="52" ht="12.75" hidden="1"/>
    <row r="53" ht="12.75" hidden="1"/>
    <row r="54" ht="12.75" hidden="1"/>
    <row r="55" ht="12.75" hidden="1"/>
    <row r="56" ht="12.75" hidden="1"/>
    <row r="57" ht="12.75" hidden="1"/>
    <row r="58" ht="12.75" hidden="1"/>
    <row r="59" ht="12.75" hidden="1"/>
    <row r="60" ht="12.75" hidden="1"/>
    <row r="61" ht="12.75" hidden="1"/>
    <row r="62" ht="12.75" hidden="1"/>
    <row r="63" ht="12.75" hidden="1"/>
    <row r="64" ht="12.75" hidden="1"/>
    <row r="65" ht="12.75" hidden="1"/>
    <row r="66" ht="12.75" hidden="1"/>
    <row r="67" ht="12.75" hidden="1"/>
    <row r="68" ht="12.75" hidden="1"/>
    <row r="69" ht="12.75" hidden="1"/>
    <row r="70" ht="12.75" hidden="1"/>
    <row r="71" ht="12.75" hidden="1"/>
    <row r="72" ht="12.75" hidden="1"/>
    <row r="73" ht="12.75" hidden="1"/>
    <row r="74" ht="12.75" hidden="1"/>
    <row r="75" ht="12.75" hidden="1"/>
    <row r="76" ht="12.75" hidden="1"/>
    <row r="77" ht="12.75" hidden="1"/>
    <row r="78" ht="12.75" hidden="1"/>
    <row r="79" ht="12.75" hidden="1"/>
    <row r="80" ht="12.75" hidden="1"/>
    <row r="81" ht="12.75" hidden="1"/>
    <row r="82" ht="12.75" hidden="1"/>
    <row r="83" ht="12.75" hidden="1"/>
    <row r="84" ht="12.75" hidden="1"/>
    <row r="85" ht="12.75" hidden="1"/>
    <row r="86" ht="12.75" hidden="1"/>
    <row r="87" ht="12.75" hidden="1"/>
    <row r="88" ht="12.75" hidden="1"/>
    <row r="89" ht="12.75" hidden="1"/>
    <row r="90" ht="12.75" hidden="1"/>
    <row r="91" ht="12.75" hidden="1"/>
    <row r="92" ht="12.75" hidden="1"/>
    <row r="93" ht="12.75" hidden="1"/>
    <row r="94" ht="12.75" hidden="1"/>
    <row r="95" ht="12.75" hidden="1"/>
    <row r="96" ht="12.75" hidden="1"/>
    <row r="97" ht="12.75" hidden="1"/>
    <row r="98" ht="12.75" hidden="1"/>
    <row r="99" ht="12.75" hidden="1"/>
    <row r="100" ht="12.75" hidden="1"/>
    <row r="101" ht="12.75" hidden="1"/>
    <row r="102" ht="12.75" hidden="1"/>
    <row r="103" ht="12.75" hidden="1"/>
    <row r="104" ht="12.75" hidden="1"/>
    <row r="105" ht="12.75" hidden="1"/>
    <row r="106" ht="12.75" hidden="1"/>
    <row r="107" ht="12.75" hidden="1"/>
    <row r="108" ht="12.75" hidden="1"/>
    <row r="109" ht="12.75" hidden="1"/>
    <row r="110" ht="12.75" hidden="1"/>
    <row r="111" ht="12.75" hidden="1"/>
    <row r="112" ht="12.75" hidden="1"/>
    <row r="113" ht="12.75" hidden="1"/>
    <row r="114" ht="12.75" hidden="1"/>
    <row r="115" ht="12.75" hidden="1"/>
    <row r="116" ht="12.75" hidden="1"/>
    <row r="117" ht="12.75" hidden="1"/>
    <row r="118" ht="12.75" hidden="1"/>
    <row r="119" ht="12.75" hidden="1"/>
    <row r="120" ht="12.75" hidden="1"/>
    <row r="121" ht="12.75" hidden="1"/>
    <row r="122" ht="12.75" hidden="1"/>
    <row r="123" ht="12.75" hidden="1"/>
    <row r="124" ht="12.75" hidden="1"/>
    <row r="125" ht="12.75" hidden="1"/>
    <row r="126" ht="12.75" hidden="1"/>
    <row r="127" ht="12.75" hidden="1"/>
    <row r="128" ht="12.75" hidden="1"/>
    <row r="129" ht="12.75" hidden="1"/>
    <row r="130" ht="12.75" hidden="1"/>
    <row r="131" ht="12.75" hidden="1"/>
    <row r="132" ht="12.75" hidden="1"/>
    <row r="133" ht="12.75" hidden="1"/>
    <row r="134" ht="12.75" hidden="1"/>
    <row r="135" ht="12.75" hidden="1"/>
    <row r="136" ht="12.75" hidden="1"/>
    <row r="137" ht="12.75" hidden="1"/>
    <row r="138" ht="12.75" hidden="1"/>
    <row r="139" ht="12.75" hidden="1"/>
    <row r="140" ht="12.75" hidden="1"/>
    <row r="141" ht="12.75" hidden="1"/>
    <row r="142" ht="12.75" hidden="1"/>
    <row r="143" ht="12.75" hidden="1"/>
    <row r="144" ht="12.75" hidden="1"/>
    <row r="145" ht="12.75" hidden="1"/>
    <row r="146" ht="12.75" hidden="1"/>
    <row r="147" ht="12.75" hidden="1"/>
    <row r="148" ht="12.75" hidden="1"/>
    <row r="149" ht="12.75" hidden="1"/>
    <row r="150" ht="12.75" hidden="1"/>
    <row r="151" ht="12.75" hidden="1"/>
    <row r="152" ht="12.75" hidden="1"/>
    <row r="153" ht="12.75" hidden="1"/>
    <row r="154" ht="12.75" hidden="1"/>
    <row r="155" ht="12.75" hidden="1"/>
    <row r="156" ht="12.75" hidden="1"/>
    <row r="157" ht="12.75" hidden="1"/>
    <row r="158" ht="12.75" hidden="1"/>
    <row r="159" ht="12.75" hidden="1"/>
    <row r="160" ht="12.75" hidden="1"/>
    <row r="161" ht="12.75" hidden="1"/>
    <row r="162" ht="12.75" hidden="1"/>
    <row r="163" ht="12.75" hidden="1"/>
    <row r="164" ht="12.75" hidden="1"/>
    <row r="165" ht="12.75" hidden="1"/>
    <row r="166" ht="12.75" hidden="1"/>
    <row r="167" ht="12.75" hidden="1"/>
    <row r="168" ht="12.75" hidden="1"/>
    <row r="169" ht="12.75" hidden="1"/>
    <row r="170" ht="12.75" hidden="1"/>
    <row r="171" ht="12.75" hidden="1"/>
    <row r="172" ht="12.75" hidden="1"/>
    <row r="173" ht="12.75" hidden="1"/>
    <row r="174" ht="12.75" hidden="1"/>
    <row r="175" ht="12.75" hidden="1"/>
    <row r="176" ht="12.75" hidden="1"/>
    <row r="177" ht="12.75" hidden="1"/>
    <row r="178" ht="12.75" hidden="1"/>
    <row r="179" ht="12.75" hidden="1"/>
    <row r="180" ht="12.75" hidden="1"/>
    <row r="181" ht="12.75" hidden="1"/>
    <row r="182" ht="12.75" hidden="1"/>
    <row r="183" ht="12.75" hidden="1"/>
    <row r="184" ht="12.75" hidden="1"/>
    <row r="185" ht="12.75" hidden="1"/>
    <row r="186" ht="12.75" hidden="1"/>
    <row r="187" ht="12.75" hidden="1"/>
    <row r="188" ht="0" hidden="1" customHeight="1"/>
    <row r="189" ht="0" hidden="1" customHeight="1"/>
    <row r="190" ht="0" hidden="1" customHeight="1"/>
    <row r="191" ht="0" hidden="1" customHeight="1"/>
    <row r="192" ht="0" hidden="1" customHeight="1"/>
    <row r="193" ht="0" hidden="1" customHeight="1"/>
    <row r="194" ht="0" hidden="1" customHeight="1"/>
  </sheetData>
  <sheetProtection password="E8FA" sheet="1" objects="1" scenarios="1" formatColumns="0" formatRows="0"/>
  <mergeCells count="57">
    <mergeCell ref="T5:T7"/>
    <mergeCell ref="R20:W20"/>
    <mergeCell ref="C5:C7"/>
    <mergeCell ref="D11:F11"/>
    <mergeCell ref="D5:F7"/>
    <mergeCell ref="D15:F15"/>
    <mergeCell ref="D16:F16"/>
    <mergeCell ref="D17:F17"/>
    <mergeCell ref="C19:W19"/>
    <mergeCell ref="N24:Q24"/>
    <mergeCell ref="J23:M23"/>
    <mergeCell ref="J22:M22"/>
    <mergeCell ref="B27:X27"/>
    <mergeCell ref="W5:W7"/>
    <mergeCell ref="V5:V7"/>
    <mergeCell ref="M5:O5"/>
    <mergeCell ref="J5:L5"/>
    <mergeCell ref="H5:H7"/>
    <mergeCell ref="C18:I18"/>
    <mergeCell ref="J21:M21"/>
    <mergeCell ref="Q6:Q7"/>
    <mergeCell ref="C20:Q20"/>
    <mergeCell ref="J6:J7"/>
    <mergeCell ref="O6:O7"/>
    <mergeCell ref="D12:F12"/>
    <mergeCell ref="B1:B7"/>
    <mergeCell ref="U5:U7"/>
    <mergeCell ref="N23:Q23"/>
    <mergeCell ref="C1:W1"/>
    <mergeCell ref="D21:I23"/>
    <mergeCell ref="C2:W2"/>
    <mergeCell ref="C3:W3"/>
    <mergeCell ref="C4:W4"/>
    <mergeCell ref="B18:B26"/>
    <mergeCell ref="R23:W26"/>
    <mergeCell ref="L6:L7"/>
    <mergeCell ref="P6:P7"/>
    <mergeCell ref="R21:W22"/>
    <mergeCell ref="D8:F8"/>
    <mergeCell ref="D13:F13"/>
    <mergeCell ref="D14:F14"/>
    <mergeCell ref="D24:I25"/>
    <mergeCell ref="C26:M26"/>
    <mergeCell ref="S5:S7"/>
    <mergeCell ref="N25:Q25"/>
    <mergeCell ref="J25:M25"/>
    <mergeCell ref="P5:R5"/>
    <mergeCell ref="N21:Q21"/>
    <mergeCell ref="J24:M24"/>
    <mergeCell ref="R6:R7"/>
    <mergeCell ref="N26:Q26"/>
    <mergeCell ref="D9:F9"/>
    <mergeCell ref="D10:F10"/>
    <mergeCell ref="G5:G7"/>
    <mergeCell ref="N22:Q22"/>
    <mergeCell ref="I5:I7"/>
    <mergeCell ref="M6:M7"/>
  </mergeCells>
  <conditionalFormatting sqref="C8:D17 D9:F17 G8:W17">
    <cfRule type="expression" dxfId="2" priority="1">
      <formula>$C8=0</formula>
    </cfRule>
  </conditionalFormatting>
  <dataValidations count="1">
    <dataValidation type="list" allowBlank="1" showInputMessage="1" showErrorMessage="1" sqref="C3:W3">
      <formula1>"DA AREAR,SURRENDER AREAR"</formula1>
    </dataValidation>
  </dataValidations>
  <pageMargins left="0.35433070866141736" right="0.15748031496062992" top="0.19685039370078741" bottom="0.19685039370078741" header="0.15748031496062992" footer="0.15748031496062992"/>
  <pageSetup paperSize="9" scale="59" orientation="landscape" r:id="rId1"/>
</worksheet>
</file>

<file path=xl/worksheets/sheet5.xml><?xml version="1.0" encoding="utf-8"?>
<worksheet xmlns="http://schemas.openxmlformats.org/spreadsheetml/2006/main" xmlns:r="http://schemas.openxmlformats.org/officeDocument/2006/relationships">
  <sheetPr>
    <tabColor rgb="FFFF0000"/>
  </sheetPr>
  <dimension ref="A1:XEN185"/>
  <sheetViews>
    <sheetView topLeftCell="B1" zoomScale="70" workbookViewId="0">
      <selection activeCell="C10" sqref="C10:W10"/>
    </sheetView>
  </sheetViews>
  <sheetFormatPr defaultColWidth="0" defaultRowHeight="0" customHeight="1" zeroHeight="1"/>
  <cols>
    <col min="1" max="1" width="7.5703125" style="1" hidden="1" customWidth="1"/>
    <col min="2" max="2" width="7.42578125" style="1" customWidth="1"/>
    <col min="3" max="3" width="5.42578125" style="1" customWidth="1"/>
    <col min="4" max="4" width="2.5703125" style="1" customWidth="1"/>
    <col min="5" max="6" width="17.85546875" style="1" customWidth="1"/>
    <col min="7" max="7" width="21.85546875" style="1" customWidth="1"/>
    <col min="8" max="8" width="17.5703125" style="1" customWidth="1"/>
    <col min="9" max="9" width="12.85546875" style="1" customWidth="1"/>
    <col min="10" max="20" width="9.5703125" style="1" customWidth="1"/>
    <col min="21" max="21" width="10.7109375" style="1" customWidth="1"/>
    <col min="22" max="22" width="12.7109375" style="1" customWidth="1"/>
    <col min="23" max="23" width="16" style="1" customWidth="1"/>
    <col min="24" max="24" width="7.85546875" style="1" customWidth="1"/>
    <col min="25" max="16368" width="7.85546875" style="1" hidden="1"/>
    <col min="16369" max="16384" width="4" style="1" hidden="1"/>
  </cols>
  <sheetData>
    <row r="1" spans="1:24" ht="15" customHeight="1" thickBot="1">
      <c r="B1" s="155"/>
      <c r="C1" s="317"/>
      <c r="D1" s="318"/>
      <c r="E1" s="318"/>
      <c r="F1" s="318"/>
      <c r="G1" s="318"/>
      <c r="H1" s="318"/>
      <c r="I1" s="318"/>
      <c r="J1" s="318"/>
      <c r="K1" s="318"/>
      <c r="L1" s="318"/>
      <c r="M1" s="318"/>
      <c r="N1" s="318"/>
      <c r="O1" s="318"/>
      <c r="P1" s="318"/>
      <c r="Q1" s="318"/>
      <c r="R1" s="318"/>
      <c r="S1" s="318"/>
      <c r="T1" s="318"/>
      <c r="U1" s="318"/>
      <c r="V1" s="318"/>
      <c r="W1" s="319"/>
      <c r="X1" s="2"/>
    </row>
    <row r="2" spans="1:24" ht="34.5" customHeight="1">
      <c r="B2" s="155"/>
      <c r="C2" s="329" t="s">
        <v>51</v>
      </c>
      <c r="D2" s="330"/>
      <c r="E2" s="330"/>
      <c r="F2" s="330"/>
      <c r="G2" s="330"/>
      <c r="H2" s="330"/>
      <c r="I2" s="330"/>
      <c r="J2" s="330"/>
      <c r="K2" s="330"/>
      <c r="L2" s="330"/>
      <c r="M2" s="330"/>
      <c r="N2" s="330"/>
      <c r="O2" s="330"/>
      <c r="P2" s="330"/>
      <c r="Q2" s="330"/>
      <c r="R2" s="330"/>
      <c r="S2" s="330"/>
      <c r="T2" s="330"/>
      <c r="U2" s="330"/>
      <c r="V2" s="330"/>
      <c r="W2" s="331"/>
      <c r="X2" s="2"/>
    </row>
    <row r="3" spans="1:24" ht="18.75" customHeight="1">
      <c r="B3" s="155"/>
      <c r="C3" s="332" t="s">
        <v>37</v>
      </c>
      <c r="D3" s="333"/>
      <c r="E3" s="333"/>
      <c r="F3" s="333"/>
      <c r="G3" s="333"/>
      <c r="H3" s="333"/>
      <c r="I3" s="333"/>
      <c r="J3" s="333"/>
      <c r="K3" s="333"/>
      <c r="L3" s="333"/>
      <c r="M3" s="333"/>
      <c r="N3" s="333"/>
      <c r="O3" s="333"/>
      <c r="P3" s="333"/>
      <c r="Q3" s="333"/>
      <c r="R3" s="333"/>
      <c r="S3" s="333"/>
      <c r="T3" s="333"/>
      <c r="U3" s="333"/>
      <c r="V3" s="333"/>
      <c r="W3" s="334"/>
      <c r="X3" s="2"/>
    </row>
    <row r="4" spans="1:24" ht="71.25" customHeight="1" thickBot="1">
      <c r="B4" s="155"/>
      <c r="C4" s="335" t="s">
        <v>60</v>
      </c>
      <c r="D4" s="336"/>
      <c r="E4" s="336"/>
      <c r="F4" s="336"/>
      <c r="G4" s="336"/>
      <c r="H4" s="336"/>
      <c r="I4" s="336"/>
      <c r="J4" s="336"/>
      <c r="K4" s="336"/>
      <c r="L4" s="336"/>
      <c r="M4" s="336"/>
      <c r="N4" s="336"/>
      <c r="O4" s="336"/>
      <c r="P4" s="336"/>
      <c r="Q4" s="336"/>
      <c r="R4" s="336"/>
      <c r="S4" s="336"/>
      <c r="T4" s="336"/>
      <c r="U4" s="336"/>
      <c r="V4" s="336"/>
      <c r="W4" s="337"/>
      <c r="X4" s="2"/>
    </row>
    <row r="5" spans="1:24" ht="32.25" customHeight="1">
      <c r="B5" s="155"/>
      <c r="C5" s="358" t="s">
        <v>12</v>
      </c>
      <c r="D5" s="306" t="s">
        <v>20</v>
      </c>
      <c r="E5" s="306"/>
      <c r="F5" s="306"/>
      <c r="G5" s="306" t="s">
        <v>21</v>
      </c>
      <c r="H5" s="306" t="s">
        <v>38</v>
      </c>
      <c r="I5" s="309" t="s">
        <v>36</v>
      </c>
      <c r="J5" s="258" t="s">
        <v>23</v>
      </c>
      <c r="K5" s="259"/>
      <c r="L5" s="260"/>
      <c r="M5" s="258" t="s">
        <v>24</v>
      </c>
      <c r="N5" s="259"/>
      <c r="O5" s="260"/>
      <c r="P5" s="258" t="s">
        <v>25</v>
      </c>
      <c r="Q5" s="259"/>
      <c r="R5" s="260"/>
      <c r="S5" s="294" t="s">
        <v>40</v>
      </c>
      <c r="T5" s="343" t="s">
        <v>13</v>
      </c>
      <c r="U5" s="314" t="s">
        <v>14</v>
      </c>
      <c r="V5" s="343" t="s">
        <v>30</v>
      </c>
      <c r="W5" s="340" t="s">
        <v>31</v>
      </c>
      <c r="X5" s="113"/>
    </row>
    <row r="6" spans="1:24" ht="32.25" customHeight="1">
      <c r="B6" s="155"/>
      <c r="C6" s="359"/>
      <c r="D6" s="307"/>
      <c r="E6" s="307"/>
      <c r="F6" s="307"/>
      <c r="G6" s="307"/>
      <c r="H6" s="346"/>
      <c r="I6" s="310"/>
      <c r="J6" s="312" t="s">
        <v>0</v>
      </c>
      <c r="K6" s="115" t="s">
        <v>1</v>
      </c>
      <c r="L6" s="302" t="s">
        <v>2</v>
      </c>
      <c r="M6" s="312" t="s">
        <v>0</v>
      </c>
      <c r="N6" s="115" t="s">
        <v>1</v>
      </c>
      <c r="O6" s="302" t="s">
        <v>2</v>
      </c>
      <c r="P6" s="312" t="s">
        <v>0</v>
      </c>
      <c r="Q6" s="351" t="s">
        <v>1</v>
      </c>
      <c r="R6" s="302" t="s">
        <v>2</v>
      </c>
      <c r="S6" s="295"/>
      <c r="T6" s="344"/>
      <c r="U6" s="315"/>
      <c r="V6" s="344"/>
      <c r="W6" s="341"/>
      <c r="X6" s="113"/>
    </row>
    <row r="7" spans="1:24" ht="32.25" customHeight="1" thickBot="1">
      <c r="B7" s="155"/>
      <c r="C7" s="360"/>
      <c r="D7" s="308"/>
      <c r="E7" s="308"/>
      <c r="F7" s="308"/>
      <c r="G7" s="308"/>
      <c r="H7" s="347"/>
      <c r="I7" s="311"/>
      <c r="J7" s="313"/>
      <c r="K7" s="125">
        <v>0.53</v>
      </c>
      <c r="L7" s="303"/>
      <c r="M7" s="313"/>
      <c r="N7" s="125">
        <v>0.5</v>
      </c>
      <c r="O7" s="303"/>
      <c r="P7" s="313"/>
      <c r="Q7" s="352"/>
      <c r="R7" s="303"/>
      <c r="S7" s="296"/>
      <c r="T7" s="345"/>
      <c r="U7" s="316"/>
      <c r="V7" s="345"/>
      <c r="W7" s="342"/>
      <c r="X7" s="113"/>
    </row>
    <row r="8" spans="1:24" s="4" customFormat="1" ht="60.75" customHeight="1" thickBot="1">
      <c r="A8" s="5" t="str">
        <f>IF(C8&gt;=1,"y","n")</f>
        <v>y</v>
      </c>
      <c r="B8" s="111"/>
      <c r="C8" s="140">
        <v>1</v>
      </c>
      <c r="D8" s="339" t="s">
        <v>44</v>
      </c>
      <c r="E8" s="339"/>
      <c r="F8" s="339"/>
      <c r="G8" s="122" t="s">
        <v>52</v>
      </c>
      <c r="H8" s="122">
        <v>37900</v>
      </c>
      <c r="I8" s="127">
        <v>45505</v>
      </c>
      <c r="J8" s="131">
        <f>ROUND(H8/2,0)</f>
        <v>18950</v>
      </c>
      <c r="K8" s="12">
        <f t="array" ref="K8">ROUND(J8*$K$7,0)</f>
        <v>10044</v>
      </c>
      <c r="L8" s="39">
        <f t="array" ref="L8">ROUND(J8+K8,0)</f>
        <v>28994</v>
      </c>
      <c r="M8" s="40">
        <f t="array" ref="M8">J8</f>
        <v>18950</v>
      </c>
      <c r="N8" s="12">
        <f t="array" ref="N8">ROUND(M8*$N$7,0)</f>
        <v>9475</v>
      </c>
      <c r="O8" s="39">
        <f t="array" ref="O8">ROUND(M8+N8,0)</f>
        <v>28425</v>
      </c>
      <c r="P8" s="40">
        <f t="array" ref="P8">ROUND(J8-M8,0)</f>
        <v>0</v>
      </c>
      <c r="Q8" s="12">
        <f t="array" ref="Q8">ROUND(K8-N8,0)</f>
        <v>569</v>
      </c>
      <c r="R8" s="39">
        <f t="array" ref="R8">ROUND(P8+Q8,0)</f>
        <v>569</v>
      </c>
      <c r="S8" s="129">
        <v>0</v>
      </c>
      <c r="T8" s="123">
        <f>S8</f>
        <v>0</v>
      </c>
      <c r="U8" s="123">
        <f t="array" ref="U8">ROUND(R8-T8,0)</f>
        <v>569</v>
      </c>
      <c r="V8" s="124"/>
      <c r="W8" s="148"/>
      <c r="X8" s="11"/>
    </row>
    <row r="9" spans="1:24" ht="69" customHeight="1" thickBot="1">
      <c r="B9" s="338"/>
      <c r="C9" s="348" t="s">
        <v>3</v>
      </c>
      <c r="D9" s="349"/>
      <c r="E9" s="349"/>
      <c r="F9" s="349"/>
      <c r="G9" s="349"/>
      <c r="H9" s="349"/>
      <c r="I9" s="350"/>
      <c r="J9" s="107">
        <f>SUM(J8:J8)</f>
        <v>18950</v>
      </c>
      <c r="K9" s="108">
        <f>SUM(K8:K8)</f>
        <v>10044</v>
      </c>
      <c r="L9" s="109">
        <f>SUM(L8:L8)</f>
        <v>28994</v>
      </c>
      <c r="M9" s="107">
        <f>SUM(M8:M8)</f>
        <v>18950</v>
      </c>
      <c r="N9" s="108">
        <f>SUM(N8:N8)</f>
        <v>9475</v>
      </c>
      <c r="O9" s="109">
        <f>SUM(O8:O8)</f>
        <v>28425</v>
      </c>
      <c r="P9" s="107">
        <f>SUM(P8:P8)</f>
        <v>0</v>
      </c>
      <c r="Q9" s="108">
        <f>SUM(Q8:Q8)</f>
        <v>569</v>
      </c>
      <c r="R9" s="109">
        <f>SUM(R8:R8)</f>
        <v>569</v>
      </c>
      <c r="S9" s="110">
        <f>SUM(S8:S8)</f>
        <v>0</v>
      </c>
      <c r="T9" s="108">
        <f>SUM(T8:T8)</f>
        <v>0</v>
      </c>
      <c r="U9" s="108">
        <f>SUM(U8:U8)</f>
        <v>569</v>
      </c>
      <c r="V9" s="138"/>
      <c r="W9" s="139"/>
      <c r="X9" s="114"/>
    </row>
    <row r="10" spans="1:24" ht="69" customHeight="1" thickBot="1">
      <c r="B10" s="177"/>
      <c r="C10" s="362" t="s">
        <v>61</v>
      </c>
      <c r="D10" s="363"/>
      <c r="E10" s="363"/>
      <c r="F10" s="363"/>
      <c r="G10" s="363"/>
      <c r="H10" s="363"/>
      <c r="I10" s="363"/>
      <c r="J10" s="363"/>
      <c r="K10" s="363"/>
      <c r="L10" s="363"/>
      <c r="M10" s="363"/>
      <c r="N10" s="363"/>
      <c r="O10" s="363"/>
      <c r="P10" s="363"/>
      <c r="Q10" s="363"/>
      <c r="R10" s="363"/>
      <c r="S10" s="363"/>
      <c r="T10" s="363"/>
      <c r="U10" s="363"/>
      <c r="V10" s="363"/>
      <c r="W10" s="364"/>
      <c r="X10" s="25"/>
    </row>
    <row r="11" spans="1:24" ht="18" customHeight="1">
      <c r="B11" s="177"/>
      <c r="C11" s="353" t="s">
        <v>8</v>
      </c>
      <c r="D11" s="354"/>
      <c r="E11" s="354"/>
      <c r="F11" s="354"/>
      <c r="G11" s="354"/>
      <c r="H11" s="354"/>
      <c r="I11" s="354"/>
      <c r="J11" s="354"/>
      <c r="K11" s="354"/>
      <c r="L11" s="354"/>
      <c r="M11" s="354"/>
      <c r="N11" s="354"/>
      <c r="O11" s="354"/>
      <c r="P11" s="354"/>
      <c r="Q11" s="354"/>
      <c r="R11" s="367" t="s">
        <v>18</v>
      </c>
      <c r="S11" s="368"/>
      <c r="T11" s="368"/>
      <c r="U11" s="368"/>
      <c r="V11" s="368"/>
      <c r="W11" s="369"/>
      <c r="X11" s="25"/>
    </row>
    <row r="12" spans="1:24" ht="24.75" customHeight="1">
      <c r="B12" s="177"/>
      <c r="C12" s="26" t="s">
        <v>4</v>
      </c>
      <c r="D12" s="320" t="s">
        <v>11</v>
      </c>
      <c r="E12" s="321"/>
      <c r="F12" s="321"/>
      <c r="G12" s="321"/>
      <c r="H12" s="321"/>
      <c r="I12" s="322"/>
      <c r="J12" s="170" t="s">
        <v>6</v>
      </c>
      <c r="K12" s="170"/>
      <c r="L12" s="170"/>
      <c r="M12" s="170"/>
      <c r="N12" s="299">
        <f>P9</f>
        <v>0</v>
      </c>
      <c r="O12" s="300"/>
      <c r="P12" s="300"/>
      <c r="Q12" s="300"/>
      <c r="R12" s="206"/>
      <c r="S12" s="207"/>
      <c r="T12" s="207"/>
      <c r="U12" s="207"/>
      <c r="V12" s="207"/>
      <c r="W12" s="208"/>
      <c r="X12" s="25"/>
    </row>
    <row r="13" spans="1:24" ht="24.75" customHeight="1">
      <c r="B13" s="177"/>
      <c r="C13" s="27" t="s">
        <v>5</v>
      </c>
      <c r="D13" s="323"/>
      <c r="E13" s="324"/>
      <c r="F13" s="324"/>
      <c r="G13" s="324"/>
      <c r="H13" s="324"/>
      <c r="I13" s="325"/>
      <c r="J13" s="170" t="s">
        <v>7</v>
      </c>
      <c r="K13" s="170"/>
      <c r="L13" s="170"/>
      <c r="M13" s="170"/>
      <c r="N13" s="299">
        <f>Q9</f>
        <v>569</v>
      </c>
      <c r="O13" s="300"/>
      <c r="P13" s="300"/>
      <c r="Q13" s="300"/>
      <c r="R13" s="206"/>
      <c r="S13" s="207"/>
      <c r="T13" s="207"/>
      <c r="U13" s="207"/>
      <c r="V13" s="207"/>
      <c r="W13" s="208"/>
      <c r="X13" s="25"/>
    </row>
    <row r="14" spans="1:24" ht="24.75" customHeight="1">
      <c r="B14" s="177"/>
      <c r="C14" s="28"/>
      <c r="D14" s="326"/>
      <c r="E14" s="327"/>
      <c r="F14" s="327"/>
      <c r="G14" s="327"/>
      <c r="H14" s="327"/>
      <c r="I14" s="328"/>
      <c r="J14" s="174" t="s">
        <v>15</v>
      </c>
      <c r="K14" s="174"/>
      <c r="L14" s="174"/>
      <c r="M14" s="174"/>
      <c r="N14" s="297">
        <f>R9</f>
        <v>569</v>
      </c>
      <c r="O14" s="297"/>
      <c r="P14" s="297"/>
      <c r="Q14" s="297"/>
      <c r="R14" s="206"/>
      <c r="S14" s="207"/>
      <c r="T14" s="207"/>
      <c r="U14" s="207"/>
      <c r="V14" s="207"/>
      <c r="W14" s="208"/>
      <c r="X14" s="25"/>
    </row>
    <row r="15" spans="1:24" ht="24.75" customHeight="1">
      <c r="B15" s="177"/>
      <c r="C15" s="26" t="s">
        <v>4</v>
      </c>
      <c r="D15" s="285" t="s">
        <v>9</v>
      </c>
      <c r="E15" s="286"/>
      <c r="F15" s="286"/>
      <c r="G15" s="286"/>
      <c r="H15" s="286"/>
      <c r="I15" s="287"/>
      <c r="J15" s="301" t="s">
        <v>39</v>
      </c>
      <c r="K15" s="166"/>
      <c r="L15" s="166"/>
      <c r="M15" s="167"/>
      <c r="N15" s="299">
        <f>S9</f>
        <v>0</v>
      </c>
      <c r="O15" s="300"/>
      <c r="P15" s="300"/>
      <c r="Q15" s="300"/>
      <c r="R15" s="206"/>
      <c r="S15" s="207"/>
      <c r="T15" s="207"/>
      <c r="U15" s="207"/>
      <c r="V15" s="207"/>
      <c r="W15" s="208"/>
      <c r="X15" s="25"/>
    </row>
    <row r="16" spans="1:24" ht="24.75" customHeight="1" thickBot="1">
      <c r="B16" s="177"/>
      <c r="C16" s="29"/>
      <c r="D16" s="288"/>
      <c r="E16" s="289"/>
      <c r="F16" s="289"/>
      <c r="G16" s="289"/>
      <c r="H16" s="289"/>
      <c r="I16" s="290"/>
      <c r="J16" s="174" t="s">
        <v>16</v>
      </c>
      <c r="K16" s="174"/>
      <c r="L16" s="174"/>
      <c r="M16" s="174"/>
      <c r="N16" s="297">
        <f>T9</f>
        <v>0</v>
      </c>
      <c r="O16" s="298"/>
      <c r="P16" s="298"/>
      <c r="Q16" s="298"/>
      <c r="R16" s="206"/>
      <c r="S16" s="207"/>
      <c r="T16" s="207"/>
      <c r="U16" s="207"/>
      <c r="V16" s="207"/>
      <c r="W16" s="208"/>
      <c r="X16" s="25"/>
    </row>
    <row r="17" spans="2:24" ht="33" customHeight="1" thickBot="1">
      <c r="B17" s="177"/>
      <c r="C17" s="291" t="s">
        <v>10</v>
      </c>
      <c r="D17" s="292"/>
      <c r="E17" s="292"/>
      <c r="F17" s="293"/>
      <c r="G17" s="293"/>
      <c r="H17" s="293"/>
      <c r="I17" s="293"/>
      <c r="J17" s="293"/>
      <c r="K17" s="293"/>
      <c r="L17" s="293"/>
      <c r="M17" s="293"/>
      <c r="N17" s="304">
        <f>ROUND(N14-N16,0)</f>
        <v>569</v>
      </c>
      <c r="O17" s="293"/>
      <c r="P17" s="293"/>
      <c r="Q17" s="293"/>
      <c r="R17" s="209"/>
      <c r="S17" s="210"/>
      <c r="T17" s="210"/>
      <c r="U17" s="210"/>
      <c r="V17" s="210"/>
      <c r="W17" s="211"/>
      <c r="X17" s="25"/>
    </row>
    <row r="18" spans="2:24" ht="12.75">
      <c r="B18" s="155"/>
      <c r="C18" s="155"/>
      <c r="D18" s="155"/>
      <c r="E18" s="155"/>
      <c r="F18" s="155"/>
      <c r="G18" s="155"/>
      <c r="H18" s="155"/>
      <c r="I18" s="155"/>
      <c r="J18" s="155"/>
      <c r="K18" s="155"/>
      <c r="L18" s="155"/>
      <c r="M18" s="155"/>
      <c r="N18" s="155"/>
      <c r="O18" s="155"/>
      <c r="P18" s="155"/>
      <c r="Q18" s="155"/>
      <c r="R18" s="155"/>
      <c r="S18" s="155"/>
      <c r="T18" s="155"/>
      <c r="U18" s="155"/>
      <c r="V18" s="155"/>
      <c r="W18" s="155"/>
      <c r="X18" s="155"/>
    </row>
    <row r="19" spans="2:24" ht="12.75" hidden="1"/>
    <row r="20" spans="2:24" ht="12.75" hidden="1"/>
    <row r="21" spans="2:24" ht="12.75" hidden="1"/>
    <row r="22" spans="2:24" ht="12.75" hidden="1"/>
    <row r="23" spans="2:24" ht="12.75" hidden="1"/>
    <row r="24" spans="2:24" ht="12.75" hidden="1"/>
    <row r="25" spans="2:24" ht="12.75" hidden="1"/>
    <row r="26" spans="2:24" ht="12.75" hidden="1"/>
    <row r="27" spans="2:24" ht="12.75" hidden="1"/>
    <row r="28" spans="2:24" ht="12.75" hidden="1"/>
    <row r="29" spans="2:24" ht="12.75" hidden="1"/>
    <row r="30" spans="2:24" ht="12.75" hidden="1"/>
    <row r="31" spans="2:24" ht="12.75" hidden="1"/>
    <row r="32" spans="2:24" ht="12.75" hidden="1"/>
    <row r="33" ht="12.75" hidden="1"/>
    <row r="34" ht="12.75" hidden="1"/>
    <row r="35" ht="12.75" hidden="1"/>
    <row r="36" ht="12.75" hidden="1"/>
    <row r="37" ht="12.75" hidden="1"/>
    <row r="38" ht="12.75" hidden="1"/>
    <row r="39" ht="12.75" hidden="1"/>
    <row r="40" ht="12.75" hidden="1"/>
    <row r="41" ht="12.75" hidden="1"/>
    <row r="42" ht="12.75" hidden="1"/>
    <row r="43" ht="12.75" hidden="1"/>
    <row r="44" ht="12.75" hidden="1"/>
    <row r="45" ht="12.75" hidden="1"/>
    <row r="46" ht="12.75" hidden="1"/>
    <row r="47" ht="12.75" hidden="1"/>
    <row r="48" ht="12.75" hidden="1"/>
    <row r="49" ht="12.75" hidden="1"/>
    <row r="50" ht="12.75" hidden="1"/>
    <row r="51" ht="12.75" hidden="1"/>
    <row r="52" ht="12.75" hidden="1"/>
    <row r="53" ht="12.75" hidden="1"/>
    <row r="54" ht="12.75" hidden="1"/>
    <row r="55" ht="12.75" hidden="1"/>
    <row r="56" ht="12.75" hidden="1"/>
    <row r="57" ht="12.75" hidden="1"/>
    <row r="58" ht="12.75" hidden="1"/>
    <row r="59" ht="12.75" hidden="1"/>
    <row r="60" ht="12.75" hidden="1"/>
    <row r="61" ht="12.75" hidden="1"/>
    <row r="62" ht="12.75" hidden="1"/>
    <row r="63" ht="12.75" hidden="1"/>
    <row r="64" ht="12.75" hidden="1"/>
    <row r="65" ht="12.75" hidden="1"/>
    <row r="66" ht="12.75" hidden="1"/>
    <row r="67" ht="12.75" hidden="1"/>
    <row r="68" ht="12.75" hidden="1"/>
    <row r="69" ht="12.75" hidden="1"/>
    <row r="70" ht="12.75" hidden="1"/>
    <row r="71" ht="12.75" hidden="1"/>
    <row r="72" ht="12.75" hidden="1"/>
    <row r="73" ht="12.75" hidden="1"/>
    <row r="74" ht="12.75" hidden="1"/>
    <row r="75" ht="12.75" hidden="1"/>
    <row r="76" ht="12.75" hidden="1"/>
    <row r="77" ht="12.75" hidden="1"/>
    <row r="78" ht="12.75" hidden="1"/>
    <row r="79" ht="12.75" hidden="1"/>
    <row r="80" ht="12.75" hidden="1"/>
    <row r="81" ht="12.75" hidden="1"/>
    <row r="82" ht="12.75" hidden="1"/>
    <row r="83" ht="12.75" hidden="1"/>
    <row r="84" ht="12.75" hidden="1"/>
    <row r="85" ht="12.75" hidden="1"/>
    <row r="86" ht="12.75" hidden="1"/>
    <row r="87" ht="12.75" hidden="1"/>
    <row r="88" ht="12.75" hidden="1"/>
    <row r="89" ht="12.75" hidden="1"/>
    <row r="90" ht="12.75" hidden="1"/>
    <row r="91" ht="12.75" hidden="1"/>
    <row r="92" ht="12.75" hidden="1"/>
    <row r="93" ht="12.75" hidden="1"/>
    <row r="94" ht="12.75" hidden="1"/>
    <row r="95" ht="12.75" hidden="1"/>
    <row r="96" ht="12.75" hidden="1"/>
    <row r="97" ht="12.75" hidden="1"/>
    <row r="98" ht="12.75" hidden="1"/>
    <row r="99" ht="12.75" hidden="1"/>
    <row r="100" ht="12.75" hidden="1"/>
    <row r="101" ht="12.75" hidden="1"/>
    <row r="102" ht="12.75" hidden="1"/>
    <row r="103" ht="12.75" hidden="1"/>
    <row r="104" ht="12.75" hidden="1"/>
    <row r="105" ht="12.75" hidden="1"/>
    <row r="106" ht="12.75" hidden="1"/>
    <row r="107" ht="12.75" hidden="1"/>
    <row r="108" ht="12.75" hidden="1"/>
    <row r="109" ht="12.75" hidden="1"/>
    <row r="110" ht="12.75" hidden="1"/>
    <row r="111" ht="12.75" hidden="1"/>
    <row r="112" ht="12.75" hidden="1"/>
    <row r="113" ht="12.75" hidden="1"/>
    <row r="114" ht="12.75" hidden="1"/>
    <row r="115" ht="12.75" hidden="1"/>
    <row r="116" ht="12.75" hidden="1"/>
    <row r="117" ht="12.75" hidden="1"/>
    <row r="118" ht="12.75" hidden="1"/>
    <row r="119" ht="12.75" hidden="1"/>
    <row r="120" ht="12.75" hidden="1"/>
    <row r="121" ht="12.75" hidden="1"/>
    <row r="122" ht="12.75" hidden="1"/>
    <row r="123" ht="12.75" hidden="1"/>
    <row r="124" ht="12.75" hidden="1"/>
    <row r="125" ht="12.75" hidden="1"/>
    <row r="126" ht="12.75" hidden="1"/>
    <row r="127" ht="12.75" hidden="1"/>
    <row r="128" ht="12.75" hidden="1"/>
    <row r="129" ht="12.75" hidden="1"/>
    <row r="130" ht="12.75" hidden="1"/>
    <row r="131" ht="12.75" hidden="1"/>
    <row r="132" ht="12.75" hidden="1"/>
    <row r="133" ht="12.75" hidden="1"/>
    <row r="134" ht="12.75" hidden="1"/>
    <row r="135" ht="12.75" hidden="1"/>
    <row r="136" ht="12.75" hidden="1"/>
    <row r="137" ht="12.75" hidden="1"/>
    <row r="138" ht="12.75" hidden="1"/>
    <row r="139" ht="12.75" hidden="1"/>
    <row r="140" ht="12.75" hidden="1"/>
    <row r="141" ht="12.75" hidden="1"/>
    <row r="142" ht="12.75" hidden="1"/>
    <row r="143" ht="12.75" hidden="1"/>
    <row r="144" ht="12.75" hidden="1"/>
    <row r="145" ht="12.75" hidden="1"/>
    <row r="146" ht="12.75" hidden="1"/>
    <row r="147" ht="12.75" hidden="1"/>
    <row r="148" ht="12.75" hidden="1"/>
    <row r="149" ht="12.75" hidden="1"/>
    <row r="150" ht="12.75" hidden="1"/>
    <row r="151" ht="12.75" hidden="1"/>
    <row r="152" ht="12.75" hidden="1"/>
    <row r="153" ht="12.75" hidden="1"/>
    <row r="154" ht="12.75" hidden="1"/>
    <row r="155" ht="12.75" hidden="1"/>
    <row r="156" ht="12.75" hidden="1"/>
    <row r="157" ht="12.75" hidden="1"/>
    <row r="158" ht="12.75" hidden="1"/>
    <row r="159" ht="12.75" hidden="1"/>
    <row r="160" ht="12.75" hidden="1"/>
    <row r="161" ht="12.75" hidden="1"/>
    <row r="162" ht="12.75" hidden="1"/>
    <row r="163" ht="12.75" hidden="1"/>
    <row r="164" ht="12.75" hidden="1"/>
    <row r="165" ht="12.75" hidden="1"/>
    <row r="166" ht="12.75" hidden="1"/>
    <row r="167" ht="12.75" hidden="1"/>
    <row r="168" ht="12.75" hidden="1"/>
    <row r="169" ht="12.75" hidden="1"/>
    <row r="170" ht="12.75" hidden="1"/>
    <row r="171" ht="12.75" hidden="1"/>
    <row r="172" ht="12.75" hidden="1"/>
    <row r="173" ht="12.75" hidden="1"/>
    <row r="174" ht="12.75" hidden="1"/>
    <row r="175" ht="12.75" hidden="1"/>
    <row r="176" ht="12.75" hidden="1"/>
    <row r="177" ht="12.75" hidden="1"/>
    <row r="178" ht="12.75" hidden="1"/>
    <row r="179" ht="0" hidden="1" customHeight="1"/>
    <row r="180" ht="0" hidden="1" customHeight="1"/>
    <row r="181" ht="0" hidden="1" customHeight="1"/>
    <row r="182" ht="0" hidden="1" customHeight="1"/>
    <row r="183" ht="0" hidden="1" customHeight="1"/>
    <row r="184" ht="0" hidden="1" customHeight="1"/>
    <row r="185" ht="0" hidden="1" customHeight="1"/>
  </sheetData>
  <sheetProtection password="E8FA" sheet="1" objects="1" scenarios="1" formatColumns="0" formatRows="0"/>
  <mergeCells count="46">
    <mergeCell ref="B1:B7"/>
    <mergeCell ref="C1:W1"/>
    <mergeCell ref="C2:W2"/>
    <mergeCell ref="C3:W3"/>
    <mergeCell ref="C4:W4"/>
    <mergeCell ref="C5:C7"/>
    <mergeCell ref="D5:F7"/>
    <mergeCell ref="G5:G7"/>
    <mergeCell ref="H5:H7"/>
    <mergeCell ref="I5:I7"/>
    <mergeCell ref="V5:V7"/>
    <mergeCell ref="W5:W7"/>
    <mergeCell ref="J6:J7"/>
    <mergeCell ref="L6:L7"/>
    <mergeCell ref="M6:M7"/>
    <mergeCell ref="O6:O7"/>
    <mergeCell ref="P6:P7"/>
    <mergeCell ref="Q6:Q7"/>
    <mergeCell ref="R6:R7"/>
    <mergeCell ref="J5:L5"/>
    <mergeCell ref="M5:O5"/>
    <mergeCell ref="P5:R5"/>
    <mergeCell ref="S5:S7"/>
    <mergeCell ref="T5:T7"/>
    <mergeCell ref="U5:U7"/>
    <mergeCell ref="D8:F8"/>
    <mergeCell ref="B9:B17"/>
    <mergeCell ref="C9:I9"/>
    <mergeCell ref="C11:Q11"/>
    <mergeCell ref="D15:I16"/>
    <mergeCell ref="J15:M15"/>
    <mergeCell ref="N15:Q15"/>
    <mergeCell ref="C10:W10"/>
    <mergeCell ref="D12:I14"/>
    <mergeCell ref="J12:M12"/>
    <mergeCell ref="N12:Q12"/>
    <mergeCell ref="J13:M13"/>
    <mergeCell ref="N13:Q13"/>
    <mergeCell ref="J14:M14"/>
    <mergeCell ref="N14:Q14"/>
    <mergeCell ref="R11:W17"/>
    <mergeCell ref="J16:M16"/>
    <mergeCell ref="N16:Q16"/>
    <mergeCell ref="C17:M17"/>
    <mergeCell ref="N17:Q17"/>
    <mergeCell ref="B18:X18"/>
  </mergeCells>
  <conditionalFormatting sqref="C8:W8">
    <cfRule type="expression" dxfId="1" priority="1">
      <formula>$C8=0</formula>
    </cfRule>
  </conditionalFormatting>
  <dataValidations count="1">
    <dataValidation type="list" allowBlank="1" showInputMessage="1" showErrorMessage="1" sqref="C3:W3">
      <formula1>"DA AREAR,SURRENDER AREAR"</formula1>
    </dataValidation>
  </dataValidations>
  <pageMargins left="0.35433070866141736" right="0.15748031496062992" top="0.19685039370078741" bottom="0.19685039370078741" header="0.15748031496062992" footer="0.15748031496062992"/>
  <pageSetup paperSize="9" scale="59" orientation="landscape" r:id="rId1"/>
</worksheet>
</file>

<file path=xl/worksheets/sheet6.xml><?xml version="1.0" encoding="utf-8"?>
<worksheet xmlns="http://schemas.openxmlformats.org/spreadsheetml/2006/main" xmlns:r="http://schemas.openxmlformats.org/officeDocument/2006/relationships">
  <sheetPr>
    <tabColor rgb="FFFF0000"/>
  </sheetPr>
  <dimension ref="A1:XEN185"/>
  <sheetViews>
    <sheetView topLeftCell="B1" zoomScale="70" workbookViewId="0">
      <selection activeCell="C3" sqref="C3:W3"/>
    </sheetView>
  </sheetViews>
  <sheetFormatPr defaultColWidth="0" defaultRowHeight="0" customHeight="1" zeroHeight="1"/>
  <cols>
    <col min="1" max="1" width="7.5703125" style="1" hidden="1" customWidth="1"/>
    <col min="2" max="2" width="7.42578125" style="1" customWidth="1"/>
    <col min="3" max="3" width="5.42578125" style="1" customWidth="1"/>
    <col min="4" max="4" width="2.5703125" style="1" customWidth="1"/>
    <col min="5" max="5" width="27" style="1" customWidth="1"/>
    <col min="6" max="6" width="17.85546875" style="1" customWidth="1"/>
    <col min="7" max="7" width="17.7109375" style="1" customWidth="1"/>
    <col min="8" max="8" width="13.42578125" style="1" customWidth="1"/>
    <col min="9" max="9" width="14.42578125" style="1" customWidth="1"/>
    <col min="10" max="20" width="9.5703125" style="1" customWidth="1"/>
    <col min="21" max="21" width="10.7109375" style="1" customWidth="1"/>
    <col min="22" max="22" width="12.7109375" style="1" customWidth="1"/>
    <col min="23" max="23" width="16" style="1" customWidth="1"/>
    <col min="24" max="24" width="7.85546875" style="1" customWidth="1"/>
    <col min="25" max="16368" width="7.85546875" style="1" hidden="1"/>
    <col min="16369" max="16384" width="4" style="1" hidden="1"/>
  </cols>
  <sheetData>
    <row r="1" spans="1:24" ht="15" customHeight="1" thickBot="1">
      <c r="B1" s="155"/>
      <c r="C1" s="317"/>
      <c r="D1" s="318"/>
      <c r="E1" s="318"/>
      <c r="F1" s="318"/>
      <c r="G1" s="318"/>
      <c r="H1" s="318"/>
      <c r="I1" s="318"/>
      <c r="J1" s="318"/>
      <c r="K1" s="318"/>
      <c r="L1" s="318"/>
      <c r="M1" s="318"/>
      <c r="N1" s="318"/>
      <c r="O1" s="318"/>
      <c r="P1" s="318"/>
      <c r="Q1" s="318"/>
      <c r="R1" s="318"/>
      <c r="S1" s="318"/>
      <c r="T1" s="318"/>
      <c r="U1" s="318"/>
      <c r="V1" s="318"/>
      <c r="W1" s="319"/>
      <c r="X1" s="2"/>
    </row>
    <row r="2" spans="1:24" ht="34.5" customHeight="1">
      <c r="B2" s="155"/>
      <c r="C2" s="329" t="s">
        <v>51</v>
      </c>
      <c r="D2" s="330"/>
      <c r="E2" s="330"/>
      <c r="F2" s="330"/>
      <c r="G2" s="330"/>
      <c r="H2" s="330"/>
      <c r="I2" s="330"/>
      <c r="J2" s="330"/>
      <c r="K2" s="330"/>
      <c r="L2" s="330"/>
      <c r="M2" s="330"/>
      <c r="N2" s="330"/>
      <c r="O2" s="330"/>
      <c r="P2" s="330"/>
      <c r="Q2" s="330"/>
      <c r="R2" s="330"/>
      <c r="S2" s="330"/>
      <c r="T2" s="330"/>
      <c r="U2" s="330"/>
      <c r="V2" s="330"/>
      <c r="W2" s="331"/>
      <c r="X2" s="2"/>
    </row>
    <row r="3" spans="1:24" ht="18.75" customHeight="1">
      <c r="B3" s="155"/>
      <c r="C3" s="332" t="s">
        <v>68</v>
      </c>
      <c r="D3" s="333"/>
      <c r="E3" s="333"/>
      <c r="F3" s="333"/>
      <c r="G3" s="333"/>
      <c r="H3" s="333"/>
      <c r="I3" s="333"/>
      <c r="J3" s="333"/>
      <c r="K3" s="333"/>
      <c r="L3" s="333"/>
      <c r="M3" s="333"/>
      <c r="N3" s="333"/>
      <c r="O3" s="333"/>
      <c r="P3" s="333"/>
      <c r="Q3" s="333"/>
      <c r="R3" s="333"/>
      <c r="S3" s="333"/>
      <c r="T3" s="333"/>
      <c r="U3" s="333"/>
      <c r="V3" s="333"/>
      <c r="W3" s="334"/>
      <c r="X3" s="2"/>
    </row>
    <row r="4" spans="1:24" ht="71.25" customHeight="1" thickBot="1">
      <c r="B4" s="155"/>
      <c r="C4" s="335" t="s">
        <v>62</v>
      </c>
      <c r="D4" s="336"/>
      <c r="E4" s="336"/>
      <c r="F4" s="336"/>
      <c r="G4" s="336"/>
      <c r="H4" s="336"/>
      <c r="I4" s="336"/>
      <c r="J4" s="336"/>
      <c r="K4" s="336"/>
      <c r="L4" s="336"/>
      <c r="M4" s="336"/>
      <c r="N4" s="336"/>
      <c r="O4" s="336"/>
      <c r="P4" s="336"/>
      <c r="Q4" s="336"/>
      <c r="R4" s="336"/>
      <c r="S4" s="336"/>
      <c r="T4" s="336"/>
      <c r="U4" s="336"/>
      <c r="V4" s="336"/>
      <c r="W4" s="337"/>
      <c r="X4" s="2"/>
    </row>
    <row r="5" spans="1:24" ht="32.25" customHeight="1">
      <c r="B5" s="155"/>
      <c r="C5" s="358" t="s">
        <v>12</v>
      </c>
      <c r="D5" s="370" t="s">
        <v>20</v>
      </c>
      <c r="E5" s="371"/>
      <c r="F5" s="306" t="s">
        <v>21</v>
      </c>
      <c r="G5" s="306" t="s">
        <v>38</v>
      </c>
      <c r="H5" s="309" t="s">
        <v>63</v>
      </c>
      <c r="I5" s="309" t="s">
        <v>64</v>
      </c>
      <c r="J5" s="258" t="s">
        <v>23</v>
      </c>
      <c r="K5" s="259"/>
      <c r="L5" s="260"/>
      <c r="M5" s="258" t="s">
        <v>24</v>
      </c>
      <c r="N5" s="259"/>
      <c r="O5" s="260"/>
      <c r="P5" s="258" t="s">
        <v>25</v>
      </c>
      <c r="Q5" s="259"/>
      <c r="R5" s="260"/>
      <c r="S5" s="294" t="s">
        <v>40</v>
      </c>
      <c r="T5" s="343" t="s">
        <v>13</v>
      </c>
      <c r="U5" s="314" t="s">
        <v>14</v>
      </c>
      <c r="V5" s="343" t="s">
        <v>65</v>
      </c>
      <c r="W5" s="387" t="s">
        <v>66</v>
      </c>
      <c r="X5" s="113"/>
    </row>
    <row r="6" spans="1:24" ht="32.25" customHeight="1">
      <c r="B6" s="155"/>
      <c r="C6" s="359"/>
      <c r="D6" s="372"/>
      <c r="E6" s="373"/>
      <c r="F6" s="307"/>
      <c r="G6" s="346"/>
      <c r="H6" s="310"/>
      <c r="I6" s="310"/>
      <c r="J6" s="312" t="s">
        <v>0</v>
      </c>
      <c r="K6" s="115" t="s">
        <v>1</v>
      </c>
      <c r="L6" s="302" t="s">
        <v>2</v>
      </c>
      <c r="M6" s="312" t="s">
        <v>0</v>
      </c>
      <c r="N6" s="115" t="s">
        <v>1</v>
      </c>
      <c r="O6" s="302" t="s">
        <v>2</v>
      </c>
      <c r="P6" s="312" t="s">
        <v>0</v>
      </c>
      <c r="Q6" s="351" t="s">
        <v>1</v>
      </c>
      <c r="R6" s="302" t="s">
        <v>2</v>
      </c>
      <c r="S6" s="295"/>
      <c r="T6" s="344"/>
      <c r="U6" s="315"/>
      <c r="V6" s="344"/>
      <c r="W6" s="388"/>
      <c r="X6" s="113"/>
    </row>
    <row r="7" spans="1:24" ht="32.25" customHeight="1" thickBot="1">
      <c r="B7" s="155"/>
      <c r="C7" s="360"/>
      <c r="D7" s="374"/>
      <c r="E7" s="375"/>
      <c r="F7" s="308"/>
      <c r="G7" s="347"/>
      <c r="H7" s="311"/>
      <c r="I7" s="311"/>
      <c r="J7" s="313"/>
      <c r="K7" s="125">
        <v>0.53</v>
      </c>
      <c r="L7" s="303"/>
      <c r="M7" s="313"/>
      <c r="N7" s="125">
        <v>0.5</v>
      </c>
      <c r="O7" s="303"/>
      <c r="P7" s="313"/>
      <c r="Q7" s="352"/>
      <c r="R7" s="303"/>
      <c r="S7" s="296"/>
      <c r="T7" s="345"/>
      <c r="U7" s="316"/>
      <c r="V7" s="345"/>
      <c r="W7" s="389"/>
      <c r="X7" s="113"/>
    </row>
    <row r="8" spans="1:24" s="4" customFormat="1" ht="60.75" customHeight="1" thickBot="1">
      <c r="A8" s="5" t="str">
        <f>IF(C8&gt;=1,"y","n")</f>
        <v>y</v>
      </c>
      <c r="B8" s="112"/>
      <c r="C8" s="390">
        <v>1</v>
      </c>
      <c r="D8" s="376" t="s">
        <v>44</v>
      </c>
      <c r="E8" s="377"/>
      <c r="F8" s="378" t="s">
        <v>52</v>
      </c>
      <c r="G8" s="378">
        <v>37900</v>
      </c>
      <c r="H8" s="379">
        <v>45505</v>
      </c>
      <c r="I8" s="380">
        <v>300</v>
      </c>
      <c r="J8" s="381">
        <f>ROUND((I8/30)*G8,0)</f>
        <v>379000</v>
      </c>
      <c r="K8" s="382">
        <f t="array" ref="K8">ROUND(J8*$K$7,0)</f>
        <v>200870</v>
      </c>
      <c r="L8" s="383">
        <f t="array" ref="L8">ROUND(J8+K8,0)</f>
        <v>579870</v>
      </c>
      <c r="M8" s="384">
        <f t="array" ref="M8">J8</f>
        <v>379000</v>
      </c>
      <c r="N8" s="382">
        <f t="array" ref="N8">ROUND(M8*$N$7,0)</f>
        <v>189500</v>
      </c>
      <c r="O8" s="383">
        <f t="array" ref="O8">ROUND(M8+N8,0)</f>
        <v>568500</v>
      </c>
      <c r="P8" s="384">
        <f t="array" ref="P8">ROUND(J8-M8,0)</f>
        <v>0</v>
      </c>
      <c r="Q8" s="382">
        <f t="array" ref="Q8">ROUND(K8-N8,0)</f>
        <v>11370</v>
      </c>
      <c r="R8" s="383">
        <f t="array" ref="R8">ROUND(P8+Q8,0)</f>
        <v>11370</v>
      </c>
      <c r="S8" s="385">
        <v>0</v>
      </c>
      <c r="T8" s="386">
        <f>S8</f>
        <v>0</v>
      </c>
      <c r="U8" s="386">
        <f t="array" ref="U8">ROUND(R8-T8,0)</f>
        <v>11370</v>
      </c>
      <c r="V8" s="124"/>
      <c r="W8" s="148"/>
      <c r="X8" s="11"/>
    </row>
    <row r="9" spans="1:24" ht="69" customHeight="1" thickBot="1">
      <c r="B9" s="338"/>
      <c r="C9" s="348" t="s">
        <v>3</v>
      </c>
      <c r="D9" s="349"/>
      <c r="E9" s="349"/>
      <c r="F9" s="349"/>
      <c r="G9" s="349"/>
      <c r="H9" s="349"/>
      <c r="I9" s="350"/>
      <c r="J9" s="391">
        <f>SUM(J8:J8)</f>
        <v>379000</v>
      </c>
      <c r="K9" s="138">
        <f>SUM(K8:K8)</f>
        <v>200870</v>
      </c>
      <c r="L9" s="392">
        <f>SUM(L8:L8)</f>
        <v>579870</v>
      </c>
      <c r="M9" s="391">
        <f>SUM(M8:M8)</f>
        <v>379000</v>
      </c>
      <c r="N9" s="138">
        <f>SUM(N8:N8)</f>
        <v>189500</v>
      </c>
      <c r="O9" s="392">
        <f>SUM(O8:O8)</f>
        <v>568500</v>
      </c>
      <c r="P9" s="391">
        <f>SUM(P8:P8)</f>
        <v>0</v>
      </c>
      <c r="Q9" s="138">
        <f>SUM(Q8:Q8)</f>
        <v>11370</v>
      </c>
      <c r="R9" s="392">
        <f>SUM(R8:R8)</f>
        <v>11370</v>
      </c>
      <c r="S9" s="393">
        <f>SUM(S8:S8)</f>
        <v>0</v>
      </c>
      <c r="T9" s="138">
        <f>SUM(T8:T8)</f>
        <v>0</v>
      </c>
      <c r="U9" s="138">
        <f>SUM(U8:U8)</f>
        <v>11370</v>
      </c>
      <c r="V9" s="138"/>
      <c r="W9" s="139"/>
      <c r="X9" s="114"/>
    </row>
    <row r="10" spans="1:24" ht="54" customHeight="1" thickBot="1">
      <c r="B10" s="177"/>
      <c r="C10" s="394" t="s">
        <v>67</v>
      </c>
      <c r="D10" s="395"/>
      <c r="E10" s="395"/>
      <c r="F10" s="395"/>
      <c r="G10" s="395"/>
      <c r="H10" s="395"/>
      <c r="I10" s="395"/>
      <c r="J10" s="395"/>
      <c r="K10" s="395"/>
      <c r="L10" s="395"/>
      <c r="M10" s="395"/>
      <c r="N10" s="395"/>
      <c r="O10" s="395"/>
      <c r="P10" s="395"/>
      <c r="Q10" s="395"/>
      <c r="R10" s="395"/>
      <c r="S10" s="395"/>
      <c r="T10" s="395"/>
      <c r="U10" s="395"/>
      <c r="V10" s="395"/>
      <c r="W10" s="396"/>
      <c r="X10" s="25"/>
    </row>
    <row r="11" spans="1:24" ht="18" customHeight="1">
      <c r="B11" s="177"/>
      <c r="C11" s="353" t="s">
        <v>8</v>
      </c>
      <c r="D11" s="354"/>
      <c r="E11" s="354"/>
      <c r="F11" s="354"/>
      <c r="G11" s="354"/>
      <c r="H11" s="354"/>
      <c r="I11" s="354"/>
      <c r="J11" s="354"/>
      <c r="K11" s="354"/>
      <c r="L11" s="354"/>
      <c r="M11" s="354"/>
      <c r="N11" s="354"/>
      <c r="O11" s="354"/>
      <c r="P11" s="354"/>
      <c r="Q11" s="354"/>
      <c r="R11" s="367" t="s">
        <v>18</v>
      </c>
      <c r="S11" s="368"/>
      <c r="T11" s="368"/>
      <c r="U11" s="368"/>
      <c r="V11" s="368"/>
      <c r="W11" s="369"/>
      <c r="X11" s="25"/>
    </row>
    <row r="12" spans="1:24" ht="24.75" customHeight="1">
      <c r="B12" s="177"/>
      <c r="C12" s="26" t="s">
        <v>4</v>
      </c>
      <c r="D12" s="320" t="s">
        <v>11</v>
      </c>
      <c r="E12" s="321"/>
      <c r="F12" s="321"/>
      <c r="G12" s="321"/>
      <c r="H12" s="321"/>
      <c r="I12" s="322"/>
      <c r="J12" s="170" t="s">
        <v>6</v>
      </c>
      <c r="K12" s="170"/>
      <c r="L12" s="170"/>
      <c r="M12" s="170"/>
      <c r="N12" s="299">
        <f>P9</f>
        <v>0</v>
      </c>
      <c r="O12" s="300"/>
      <c r="P12" s="300"/>
      <c r="Q12" s="300"/>
      <c r="R12" s="206"/>
      <c r="S12" s="207"/>
      <c r="T12" s="207"/>
      <c r="U12" s="207"/>
      <c r="V12" s="207"/>
      <c r="W12" s="208"/>
      <c r="X12" s="25"/>
    </row>
    <row r="13" spans="1:24" ht="24.75" customHeight="1">
      <c r="B13" s="177"/>
      <c r="C13" s="27" t="s">
        <v>5</v>
      </c>
      <c r="D13" s="323"/>
      <c r="E13" s="324"/>
      <c r="F13" s="324"/>
      <c r="G13" s="324"/>
      <c r="H13" s="324"/>
      <c r="I13" s="325"/>
      <c r="J13" s="170" t="s">
        <v>7</v>
      </c>
      <c r="K13" s="170"/>
      <c r="L13" s="170"/>
      <c r="M13" s="170"/>
      <c r="N13" s="299">
        <f>Q9</f>
        <v>11370</v>
      </c>
      <c r="O13" s="300"/>
      <c r="P13" s="300"/>
      <c r="Q13" s="300"/>
      <c r="R13" s="206"/>
      <c r="S13" s="207"/>
      <c r="T13" s="207"/>
      <c r="U13" s="207"/>
      <c r="V13" s="207"/>
      <c r="W13" s="208"/>
      <c r="X13" s="25"/>
    </row>
    <row r="14" spans="1:24" ht="24.75" customHeight="1">
      <c r="B14" s="177"/>
      <c r="C14" s="28"/>
      <c r="D14" s="326"/>
      <c r="E14" s="327"/>
      <c r="F14" s="327"/>
      <c r="G14" s="327"/>
      <c r="H14" s="327"/>
      <c r="I14" s="328"/>
      <c r="J14" s="174" t="s">
        <v>15</v>
      </c>
      <c r="K14" s="174"/>
      <c r="L14" s="174"/>
      <c r="M14" s="174"/>
      <c r="N14" s="297">
        <f>R9</f>
        <v>11370</v>
      </c>
      <c r="O14" s="297"/>
      <c r="P14" s="297"/>
      <c r="Q14" s="297"/>
      <c r="R14" s="206"/>
      <c r="S14" s="207"/>
      <c r="T14" s="207"/>
      <c r="U14" s="207"/>
      <c r="V14" s="207"/>
      <c r="W14" s="208"/>
      <c r="X14" s="25"/>
    </row>
    <row r="15" spans="1:24" ht="24.75" customHeight="1">
      <c r="B15" s="177"/>
      <c r="C15" s="26" t="s">
        <v>4</v>
      </c>
      <c r="D15" s="285" t="s">
        <v>9</v>
      </c>
      <c r="E15" s="286"/>
      <c r="F15" s="286"/>
      <c r="G15" s="286"/>
      <c r="H15" s="286"/>
      <c r="I15" s="287"/>
      <c r="J15" s="301" t="s">
        <v>39</v>
      </c>
      <c r="K15" s="166"/>
      <c r="L15" s="166"/>
      <c r="M15" s="167"/>
      <c r="N15" s="299">
        <f>S9</f>
        <v>0</v>
      </c>
      <c r="O15" s="300"/>
      <c r="P15" s="300"/>
      <c r="Q15" s="300"/>
      <c r="R15" s="206"/>
      <c r="S15" s="207"/>
      <c r="T15" s="207"/>
      <c r="U15" s="207"/>
      <c r="V15" s="207"/>
      <c r="W15" s="208"/>
      <c r="X15" s="25"/>
    </row>
    <row r="16" spans="1:24" ht="24.75" customHeight="1" thickBot="1">
      <c r="B16" s="177"/>
      <c r="C16" s="29"/>
      <c r="D16" s="288"/>
      <c r="E16" s="289"/>
      <c r="F16" s="289"/>
      <c r="G16" s="289"/>
      <c r="H16" s="289"/>
      <c r="I16" s="290"/>
      <c r="J16" s="174" t="s">
        <v>16</v>
      </c>
      <c r="K16" s="174"/>
      <c r="L16" s="174"/>
      <c r="M16" s="174"/>
      <c r="N16" s="297">
        <f>T9</f>
        <v>0</v>
      </c>
      <c r="O16" s="298"/>
      <c r="P16" s="298"/>
      <c r="Q16" s="298"/>
      <c r="R16" s="206"/>
      <c r="S16" s="207"/>
      <c r="T16" s="207"/>
      <c r="U16" s="207"/>
      <c r="V16" s="207"/>
      <c r="W16" s="208"/>
      <c r="X16" s="25"/>
    </row>
    <row r="17" spans="2:24" ht="33" customHeight="1" thickBot="1">
      <c r="B17" s="177"/>
      <c r="C17" s="291" t="s">
        <v>10</v>
      </c>
      <c r="D17" s="292"/>
      <c r="E17" s="292"/>
      <c r="F17" s="293"/>
      <c r="G17" s="293"/>
      <c r="H17" s="293"/>
      <c r="I17" s="293"/>
      <c r="J17" s="293"/>
      <c r="K17" s="293"/>
      <c r="L17" s="293"/>
      <c r="M17" s="293"/>
      <c r="N17" s="304">
        <f>ROUND(N14-N16,0)</f>
        <v>11370</v>
      </c>
      <c r="O17" s="293"/>
      <c r="P17" s="293"/>
      <c r="Q17" s="293"/>
      <c r="R17" s="209"/>
      <c r="S17" s="210"/>
      <c r="T17" s="210"/>
      <c r="U17" s="210"/>
      <c r="V17" s="210"/>
      <c r="W17" s="211"/>
      <c r="X17" s="25"/>
    </row>
    <row r="18" spans="2:24" ht="12.75">
      <c r="B18" s="155"/>
      <c r="C18" s="155"/>
      <c r="D18" s="155"/>
      <c r="E18" s="155"/>
      <c r="F18" s="155"/>
      <c r="G18" s="155"/>
      <c r="H18" s="155"/>
      <c r="I18" s="155"/>
      <c r="J18" s="155"/>
      <c r="K18" s="155"/>
      <c r="L18" s="155"/>
      <c r="M18" s="155"/>
      <c r="N18" s="155"/>
      <c r="O18" s="155"/>
      <c r="P18" s="155"/>
      <c r="Q18" s="155"/>
      <c r="R18" s="155"/>
      <c r="S18" s="155"/>
      <c r="T18" s="155"/>
      <c r="U18" s="155"/>
      <c r="V18" s="155"/>
      <c r="W18" s="155"/>
      <c r="X18" s="155"/>
    </row>
    <row r="19" spans="2:24" ht="12.75" hidden="1"/>
    <row r="20" spans="2:24" ht="12.75" hidden="1"/>
    <row r="21" spans="2:24" ht="12.75" hidden="1"/>
    <row r="22" spans="2:24" ht="12.75" hidden="1"/>
    <row r="23" spans="2:24" ht="12.75" hidden="1"/>
    <row r="24" spans="2:24" ht="12.75" hidden="1"/>
    <row r="25" spans="2:24" ht="12.75" hidden="1"/>
    <row r="26" spans="2:24" ht="12.75" hidden="1"/>
    <row r="27" spans="2:24" ht="12.75" hidden="1"/>
    <row r="28" spans="2:24" ht="12.75" hidden="1"/>
    <row r="29" spans="2:24" ht="12.75" hidden="1"/>
    <row r="30" spans="2:24" ht="12.75" hidden="1"/>
    <row r="31" spans="2:24" ht="12.75" hidden="1"/>
    <row r="32" spans="2:24" ht="12.75" hidden="1"/>
    <row r="33" ht="12.75" hidden="1"/>
    <row r="34" ht="12.75" hidden="1"/>
    <row r="35" ht="12.75" hidden="1"/>
    <row r="36" ht="12.75" hidden="1"/>
    <row r="37" ht="12.75" hidden="1"/>
    <row r="38" ht="12.75" hidden="1"/>
    <row r="39" ht="12.75" hidden="1"/>
    <row r="40" ht="12.75" hidden="1"/>
    <row r="41" ht="12.75" hidden="1"/>
    <row r="42" ht="12.75" hidden="1"/>
    <row r="43" ht="12.75" hidden="1"/>
    <row r="44" ht="12.75" hidden="1"/>
    <row r="45" ht="12.75" hidden="1"/>
    <row r="46" ht="12.75" hidden="1"/>
    <row r="47" ht="12.75" hidden="1"/>
    <row r="48" ht="12.75" hidden="1"/>
    <row r="49" ht="12.75" hidden="1"/>
    <row r="50" ht="12.75" hidden="1"/>
    <row r="51" ht="12.75" hidden="1"/>
    <row r="52" ht="12.75" hidden="1"/>
    <row r="53" ht="12.75" hidden="1"/>
    <row r="54" ht="12.75" hidden="1"/>
    <row r="55" ht="12.75" hidden="1"/>
    <row r="56" ht="12.75" hidden="1"/>
    <row r="57" ht="12.75" hidden="1"/>
    <row r="58" ht="12.75" hidden="1"/>
    <row r="59" ht="12.75" hidden="1"/>
    <row r="60" ht="12.75" hidden="1"/>
    <row r="61" ht="12.75" hidden="1"/>
    <row r="62" ht="12.75" hidden="1"/>
    <row r="63" ht="12.75" hidden="1"/>
    <row r="64" ht="12.75" hidden="1"/>
    <row r="65" ht="12.75" hidden="1"/>
    <row r="66" ht="12.75" hidden="1"/>
    <row r="67" ht="12.75" hidden="1"/>
    <row r="68" ht="12.75" hidden="1"/>
    <row r="69" ht="12.75" hidden="1"/>
    <row r="70" ht="12.75" hidden="1"/>
    <row r="71" ht="12.75" hidden="1"/>
    <row r="72" ht="12.75" hidden="1"/>
    <row r="73" ht="12.75" hidden="1"/>
    <row r="74" ht="12.75" hidden="1"/>
    <row r="75" ht="12.75" hidden="1"/>
    <row r="76" ht="12.75" hidden="1"/>
    <row r="77" ht="12.75" hidden="1"/>
    <row r="78" ht="12.75" hidden="1"/>
    <row r="79" ht="12.75" hidden="1"/>
    <row r="80" ht="12.75" hidden="1"/>
    <row r="81" ht="12.75" hidden="1"/>
    <row r="82" ht="12.75" hidden="1"/>
    <row r="83" ht="12.75" hidden="1"/>
    <row r="84" ht="12.75" hidden="1"/>
    <row r="85" ht="12.75" hidden="1"/>
    <row r="86" ht="12.75" hidden="1"/>
    <row r="87" ht="12.75" hidden="1"/>
    <row r="88" ht="12.75" hidden="1"/>
    <row r="89" ht="12.75" hidden="1"/>
    <row r="90" ht="12.75" hidden="1"/>
    <row r="91" ht="12.75" hidden="1"/>
    <row r="92" ht="12.75" hidden="1"/>
    <row r="93" ht="12.75" hidden="1"/>
    <row r="94" ht="12.75" hidden="1"/>
    <row r="95" ht="12.75" hidden="1"/>
    <row r="96" ht="12.75" hidden="1"/>
    <row r="97" ht="12.75" hidden="1"/>
    <row r="98" ht="12.75" hidden="1"/>
    <row r="99" ht="12.75" hidden="1"/>
    <row r="100" ht="12.75" hidden="1"/>
    <row r="101" ht="12.75" hidden="1"/>
    <row r="102" ht="12.75" hidden="1"/>
    <row r="103" ht="12.75" hidden="1"/>
    <row r="104" ht="12.75" hidden="1"/>
    <row r="105" ht="12.75" hidden="1"/>
    <row r="106" ht="12.75" hidden="1"/>
    <row r="107" ht="12.75" hidden="1"/>
    <row r="108" ht="12.75" hidden="1"/>
    <row r="109" ht="12.75" hidden="1"/>
    <row r="110" ht="12.75" hidden="1"/>
    <row r="111" ht="12.75" hidden="1"/>
    <row r="112" ht="12.75" hidden="1"/>
    <row r="113" ht="12.75" hidden="1"/>
    <row r="114" ht="12.75" hidden="1"/>
    <row r="115" ht="12.75" hidden="1"/>
    <row r="116" ht="12.75" hidden="1"/>
    <row r="117" ht="12.75" hidden="1"/>
    <row r="118" ht="12.75" hidden="1"/>
    <row r="119" ht="12.75" hidden="1"/>
    <row r="120" ht="12.75" hidden="1"/>
    <row r="121" ht="12.75" hidden="1"/>
    <row r="122" ht="12.75" hidden="1"/>
    <row r="123" ht="12.75" hidden="1"/>
    <row r="124" ht="12.75" hidden="1"/>
    <row r="125" ht="12.75" hidden="1"/>
    <row r="126" ht="12.75" hidden="1"/>
    <row r="127" ht="12.75" hidden="1"/>
    <row r="128" ht="12.75" hidden="1"/>
    <row r="129" ht="12.75" hidden="1"/>
    <row r="130" ht="12.75" hidden="1"/>
    <row r="131" ht="12.75" hidden="1"/>
    <row r="132" ht="12.75" hidden="1"/>
    <row r="133" ht="12.75" hidden="1"/>
    <row r="134" ht="12.75" hidden="1"/>
    <row r="135" ht="12.75" hidden="1"/>
    <row r="136" ht="12.75" hidden="1"/>
    <row r="137" ht="12.75" hidden="1"/>
    <row r="138" ht="12.75" hidden="1"/>
    <row r="139" ht="12.75" hidden="1"/>
    <row r="140" ht="12.75" hidden="1"/>
    <row r="141" ht="12.75" hidden="1"/>
    <row r="142" ht="12.75" hidden="1"/>
    <row r="143" ht="12.75" hidden="1"/>
    <row r="144" ht="12.75" hidden="1"/>
    <row r="145" ht="12.75" hidden="1"/>
    <row r="146" ht="12.75" hidden="1"/>
    <row r="147" ht="12.75" hidden="1"/>
    <row r="148" ht="12.75" hidden="1"/>
    <row r="149" ht="12.75" hidden="1"/>
    <row r="150" ht="12.75" hidden="1"/>
    <row r="151" ht="12.75" hidden="1"/>
    <row r="152" ht="12.75" hidden="1"/>
    <row r="153" ht="12.75" hidden="1"/>
    <row r="154" ht="12.75" hidden="1"/>
    <row r="155" ht="12.75" hidden="1"/>
    <row r="156" ht="12.75" hidden="1"/>
    <row r="157" ht="12.75" hidden="1"/>
    <row r="158" ht="12.75" hidden="1"/>
    <row r="159" ht="12.75" hidden="1"/>
    <row r="160" ht="12.75" hidden="1"/>
    <row r="161" ht="12.75" hidden="1"/>
    <row r="162" ht="12.75" hidden="1"/>
    <row r="163" ht="12.75" hidden="1"/>
    <row r="164" ht="12.75" hidden="1"/>
    <row r="165" ht="12.75" hidden="1"/>
    <row r="166" ht="12.75" hidden="1"/>
    <row r="167" ht="12.75" hidden="1"/>
    <row r="168" ht="12.75" hidden="1"/>
    <row r="169" ht="12.75" hidden="1"/>
    <row r="170" ht="12.75" hidden="1"/>
    <row r="171" ht="12.75" hidden="1"/>
    <row r="172" ht="12.75" hidden="1"/>
    <row r="173" ht="12.75" hidden="1"/>
    <row r="174" ht="12.75" hidden="1"/>
    <row r="175" ht="12.75" hidden="1"/>
    <row r="176" ht="12.75" hidden="1"/>
    <row r="177" ht="12.75" hidden="1"/>
    <row r="178" ht="12.75" hidden="1"/>
    <row r="179" ht="0" hidden="1" customHeight="1"/>
    <row r="180" ht="0" hidden="1" customHeight="1"/>
    <row r="181" ht="0" hidden="1" customHeight="1"/>
    <row r="182" ht="0" hidden="1" customHeight="1"/>
    <row r="183" ht="0" hidden="1" customHeight="1"/>
    <row r="184" ht="0" hidden="1" customHeight="1"/>
    <row r="185" ht="0" hidden="1" customHeight="1"/>
  </sheetData>
  <sheetProtection password="E8FA" sheet="1" objects="1" scenarios="1" formatColumns="0" formatRows="0"/>
  <mergeCells count="47">
    <mergeCell ref="C17:M17"/>
    <mergeCell ref="N17:Q17"/>
    <mergeCell ref="B18:X18"/>
    <mergeCell ref="D8:E8"/>
    <mergeCell ref="D5:E7"/>
    <mergeCell ref="F5:F7"/>
    <mergeCell ref="N13:Q13"/>
    <mergeCell ref="J14:M14"/>
    <mergeCell ref="N14:Q14"/>
    <mergeCell ref="D15:I16"/>
    <mergeCell ref="J15:M15"/>
    <mergeCell ref="N15:Q15"/>
    <mergeCell ref="J16:M16"/>
    <mergeCell ref="N16:Q16"/>
    <mergeCell ref="B9:B17"/>
    <mergeCell ref="C9:I9"/>
    <mergeCell ref="C10:W10"/>
    <mergeCell ref="C11:Q11"/>
    <mergeCell ref="R11:W17"/>
    <mergeCell ref="D12:I14"/>
    <mergeCell ref="J12:M12"/>
    <mergeCell ref="N12:Q12"/>
    <mergeCell ref="J13:M13"/>
    <mergeCell ref="V5:V7"/>
    <mergeCell ref="W5:W7"/>
    <mergeCell ref="J6:J7"/>
    <mergeCell ref="L6:L7"/>
    <mergeCell ref="M6:M7"/>
    <mergeCell ref="O6:O7"/>
    <mergeCell ref="P6:P7"/>
    <mergeCell ref="Q6:Q7"/>
    <mergeCell ref="R6:R7"/>
    <mergeCell ref="J5:L5"/>
    <mergeCell ref="M5:O5"/>
    <mergeCell ref="P5:R5"/>
    <mergeCell ref="S5:S7"/>
    <mergeCell ref="T5:T7"/>
    <mergeCell ref="U5:U7"/>
    <mergeCell ref="B1:B7"/>
    <mergeCell ref="C1:W1"/>
    <mergeCell ref="C2:W2"/>
    <mergeCell ref="C3:W3"/>
    <mergeCell ref="C4:W4"/>
    <mergeCell ref="C5:C7"/>
    <mergeCell ref="G5:G7"/>
    <mergeCell ref="H5:H7"/>
    <mergeCell ref="I5:I7"/>
  </mergeCells>
  <conditionalFormatting sqref="C8:D8 F8:W8">
    <cfRule type="expression" dxfId="0" priority="1">
      <formula>$C8=0</formula>
    </cfRule>
  </conditionalFormatting>
  <dataValidations count="1">
    <dataValidation type="list" allowBlank="1" showInputMessage="1" showErrorMessage="1" sqref="C3:W3">
      <formula1>"DA AREAR,SURRENDER AREAR,LEAVE ENCASHMENT DA ARREAR"</formula1>
    </dataValidation>
  </dataValidations>
  <pageMargins left="0.35433070866141736" right="0.15748031496062992" top="0.19685039370078741" bottom="0.19685039370078741" header="0.15748031496062992" footer="0.15748031496062992"/>
  <pageSetup paperSize="9" scale="59" orientation="landscape" r:id="rId1"/>
</worksheet>
</file>

<file path=docProps/app.xml><?xml version="1.0" encoding="utf-8"?>
<Properties xmlns="http://schemas.openxmlformats.org/officeDocument/2006/extended-properties" xmlns:vt="http://schemas.openxmlformats.org/officeDocument/2006/docPropsVTypes">
  <Application>Kingsoft Office</Application>
  <DocSecurity>0</DocSecurity>
  <ScaleCrop>false</ScaleCrop>
  <HeadingPairs>
    <vt:vector size="4" baseType="variant">
      <vt:variant>
        <vt:lpstr>Worksheets</vt:lpstr>
      </vt:variant>
      <vt:variant>
        <vt:i4>6</vt:i4>
      </vt:variant>
      <vt:variant>
        <vt:lpstr>Named Ranges</vt:lpstr>
      </vt:variant>
      <vt:variant>
        <vt:i4>10</vt:i4>
      </vt:variant>
    </vt:vector>
  </HeadingPairs>
  <TitlesOfParts>
    <vt:vector size="16" baseType="lpstr">
      <vt:lpstr>Help</vt:lpstr>
      <vt:lpstr>DA For 50 Emp Withour Sur.Arear</vt:lpstr>
      <vt:lpstr>DA For 50 Emp With Sur.Arear</vt:lpstr>
      <vt:lpstr>Surender Arear</vt:lpstr>
      <vt:lpstr>Surender Arear For Ret.Emp.</vt:lpstr>
      <vt:lpstr>DA Arear For Leave Encashment</vt:lpstr>
      <vt:lpstr>'DA Arear For Leave Encashment'!Print_Area</vt:lpstr>
      <vt:lpstr>'DA For 50 Emp With Sur.Arear'!Print_Area</vt:lpstr>
      <vt:lpstr>'DA For 50 Emp Withour Sur.Arear'!Print_Area</vt:lpstr>
      <vt:lpstr>'Surender Arear'!Print_Area</vt:lpstr>
      <vt:lpstr>'Surender Arear For Ret.Emp.'!Print_Area</vt:lpstr>
      <vt:lpstr>'DA Arear For Leave Encashment'!Print_Titles</vt:lpstr>
      <vt:lpstr>'DA For 50 Emp With Sur.Arear'!Print_Titles</vt:lpstr>
      <vt:lpstr>'DA For 50 Emp Withour Sur.Arear'!Print_Titles</vt:lpstr>
      <vt:lpstr>'Surender Arear'!Print_Titles</vt:lpstr>
      <vt:lpstr>'Surender Arear For Ret.Emp.'!Print_Titles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rajsevak.com</dc:title>
  <dc:subject>arrear sheet</dc:subject>
  <dc:creator>DELL</dc:creator>
  <cp:lastModifiedBy>DELL</cp:lastModifiedBy>
  <cp:lastPrinted>2024-10-29T07:04:53Z</cp:lastPrinted>
  <dcterms:created xsi:type="dcterms:W3CDTF">1996-10-14T12:33:28Z</dcterms:created>
  <dcterms:modified xsi:type="dcterms:W3CDTF">2024-10-29T07:10:51Z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1e758d9f6ed944caafc6520f2839142f</vt:lpwstr>
  </property>
</Properties>
</file>