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20" yWindow="120" windowWidth="15135" windowHeight="7965" tabRatio="780"/>
  </bookViews>
  <sheets>
    <sheet name="MASTER SHEET" sheetId="790" r:id="rId1"/>
    <sheet name="D.A.ARREAR CALCULATION" sheetId="789" r:id="rId2"/>
  </sheets>
  <definedNames>
    <definedName name="_xlnm._FilterDatabase" localSheetId="1" hidden="1">'D.A.ARREAR CALCULATION'!$A$1:$V$105</definedName>
    <definedName name="ANAND">'MASTER SHEET'!#REF!</definedName>
    <definedName name="ANANDD">'MASTER SHEET'!#REF!</definedName>
    <definedName name="_xlnm.Print_Area" localSheetId="1">'D.A.ARREAR CALCULATION'!$A$1:$T$109</definedName>
  </definedNames>
  <calcPr calcId="124519"/>
</workbook>
</file>

<file path=xl/calcChain.xml><?xml version="1.0" encoding="utf-8"?>
<calcChain xmlns="http://schemas.openxmlformats.org/spreadsheetml/2006/main">
  <c r="J40" i="789"/>
  <c r="J41"/>
  <c r="J42"/>
  <c r="J43"/>
  <c r="O102"/>
  <c r="P102"/>
  <c r="O103"/>
  <c r="P103"/>
  <c r="O97"/>
  <c r="P97"/>
  <c r="O98"/>
  <c r="P98"/>
  <c r="O92"/>
  <c r="P92"/>
  <c r="O93"/>
  <c r="P93"/>
  <c r="O87"/>
  <c r="P87"/>
  <c r="O88"/>
  <c r="P88"/>
  <c r="O82"/>
  <c r="P82"/>
  <c r="O83"/>
  <c r="P83"/>
  <c r="O77"/>
  <c r="P77"/>
  <c r="O78"/>
  <c r="P78"/>
  <c r="O72"/>
  <c r="P72"/>
  <c r="O73"/>
  <c r="P73"/>
  <c r="O67"/>
  <c r="P67"/>
  <c r="O68"/>
  <c r="P68"/>
  <c r="O62"/>
  <c r="P62"/>
  <c r="O63"/>
  <c r="P63"/>
  <c r="O57"/>
  <c r="P57"/>
  <c r="O58"/>
  <c r="P58"/>
  <c r="O52"/>
  <c r="P52"/>
  <c r="O53"/>
  <c r="P53"/>
  <c r="O47"/>
  <c r="P47"/>
  <c r="O48"/>
  <c r="P48"/>
  <c r="I45"/>
  <c r="I46" s="1"/>
  <c r="I47" s="1"/>
  <c r="I48" s="1"/>
  <c r="J48" s="1"/>
  <c r="B5"/>
  <c r="I95"/>
  <c r="I96" s="1"/>
  <c r="I97" s="1"/>
  <c r="I98" s="1"/>
  <c r="J98" s="1"/>
  <c r="I65"/>
  <c r="J65" s="1"/>
  <c r="I100"/>
  <c r="J100" s="1"/>
  <c r="F100"/>
  <c r="G100" s="1"/>
  <c r="F95"/>
  <c r="G95" s="1"/>
  <c r="I90"/>
  <c r="J90" s="1"/>
  <c r="F90"/>
  <c r="G90" s="1"/>
  <c r="I91"/>
  <c r="I92" s="1"/>
  <c r="I93" s="1"/>
  <c r="J93" s="1"/>
  <c r="I85"/>
  <c r="I86" s="1"/>
  <c r="I87" s="1"/>
  <c r="I88" s="1"/>
  <c r="J88" s="1"/>
  <c r="F85"/>
  <c r="G85" s="1"/>
  <c r="I80"/>
  <c r="J80" s="1"/>
  <c r="F80"/>
  <c r="G80" s="1"/>
  <c r="I81"/>
  <c r="I82" s="1"/>
  <c r="I83" s="1"/>
  <c r="J83" s="1"/>
  <c r="I75"/>
  <c r="I76" s="1"/>
  <c r="I77" s="1"/>
  <c r="I78" s="1"/>
  <c r="J78" s="1"/>
  <c r="F75"/>
  <c r="F76" s="1"/>
  <c r="F77" s="1"/>
  <c r="F78" s="1"/>
  <c r="G78" s="1"/>
  <c r="I70"/>
  <c r="J70" s="1"/>
  <c r="F70"/>
  <c r="G70" s="1"/>
  <c r="I71"/>
  <c r="I72" s="1"/>
  <c r="I73" s="1"/>
  <c r="J73" s="1"/>
  <c r="I60"/>
  <c r="J60" s="1"/>
  <c r="I55"/>
  <c r="I56" s="1"/>
  <c r="I50"/>
  <c r="I51" s="1"/>
  <c r="I52" s="1"/>
  <c r="I53" s="1"/>
  <c r="J53" s="1"/>
  <c r="F65"/>
  <c r="G65" s="1"/>
  <c r="F60"/>
  <c r="G60" s="1"/>
  <c r="F55"/>
  <c r="G55" s="1"/>
  <c r="F50"/>
  <c r="G50" s="1"/>
  <c r="U104"/>
  <c r="F104" s="1"/>
  <c r="G104" s="1"/>
  <c r="U99"/>
  <c r="I99" s="1"/>
  <c r="J99" s="1"/>
  <c r="U94"/>
  <c r="I94" s="1"/>
  <c r="J94" s="1"/>
  <c r="U89"/>
  <c r="F89" s="1"/>
  <c r="G89" s="1"/>
  <c r="U84"/>
  <c r="F84" s="1"/>
  <c r="G84" s="1"/>
  <c r="U79"/>
  <c r="F79" s="1"/>
  <c r="G79" s="1"/>
  <c r="U74"/>
  <c r="I74" s="1"/>
  <c r="J74" s="1"/>
  <c r="U69"/>
  <c r="I69" s="1"/>
  <c r="J69" s="1"/>
  <c r="U64"/>
  <c r="I64" s="1"/>
  <c r="J64" s="1"/>
  <c r="U59"/>
  <c r="F59" s="1"/>
  <c r="G59" s="1"/>
  <c r="U54"/>
  <c r="U49"/>
  <c r="C100"/>
  <c r="C95"/>
  <c r="C90"/>
  <c r="C85"/>
  <c r="C80"/>
  <c r="C75"/>
  <c r="C70"/>
  <c r="C65"/>
  <c r="C60"/>
  <c r="C55"/>
  <c r="B55"/>
  <c r="C50"/>
  <c r="B50"/>
  <c r="B100"/>
  <c r="B95"/>
  <c r="B90"/>
  <c r="B85"/>
  <c r="B80"/>
  <c r="B75"/>
  <c r="B70"/>
  <c r="B65"/>
  <c r="B60"/>
  <c r="B45"/>
  <c r="F45"/>
  <c r="G45" s="1"/>
  <c r="F40"/>
  <c r="G40" s="1"/>
  <c r="F35"/>
  <c r="G35" s="1"/>
  <c r="F30"/>
  <c r="G30" s="1"/>
  <c r="F25"/>
  <c r="G25" s="1"/>
  <c r="F20"/>
  <c r="G20" s="1"/>
  <c r="F15"/>
  <c r="G15" s="1"/>
  <c r="F10"/>
  <c r="F11" s="1"/>
  <c r="F12" s="1"/>
  <c r="G12" s="1"/>
  <c r="F5"/>
  <c r="G5" s="1"/>
  <c r="I5"/>
  <c r="J5" s="1"/>
  <c r="C45"/>
  <c r="B40"/>
  <c r="D100"/>
  <c r="D95"/>
  <c r="D90"/>
  <c r="D85"/>
  <c r="D80"/>
  <c r="D75"/>
  <c r="D70"/>
  <c r="D65"/>
  <c r="D60"/>
  <c r="D55"/>
  <c r="D50"/>
  <c r="D45"/>
  <c r="D40"/>
  <c r="O42" s="1"/>
  <c r="D35"/>
  <c r="O37" s="1"/>
  <c r="U44"/>
  <c r="I40"/>
  <c r="I41" s="1"/>
  <c r="I42" s="1"/>
  <c r="F44"/>
  <c r="G44" s="1"/>
  <c r="C40"/>
  <c r="R102" l="1"/>
  <c r="R57"/>
  <c r="R62"/>
  <c r="R68"/>
  <c r="R67"/>
  <c r="R72"/>
  <c r="R78"/>
  <c r="R77"/>
  <c r="R82"/>
  <c r="R87"/>
  <c r="R93"/>
  <c r="R92"/>
  <c r="R98"/>
  <c r="R97"/>
  <c r="J77"/>
  <c r="I61"/>
  <c r="I62" s="1"/>
  <c r="I63" s="1"/>
  <c r="J63" s="1"/>
  <c r="I66"/>
  <c r="I67" s="1"/>
  <c r="I68" s="1"/>
  <c r="J68" s="1"/>
  <c r="J91"/>
  <c r="J75"/>
  <c r="J71"/>
  <c r="J51"/>
  <c r="I57"/>
  <c r="J56"/>
  <c r="J97"/>
  <c r="J95"/>
  <c r="J87"/>
  <c r="J85"/>
  <c r="J81"/>
  <c r="J67"/>
  <c r="J61"/>
  <c r="J55"/>
  <c r="J47"/>
  <c r="J45"/>
  <c r="G76"/>
  <c r="G10"/>
  <c r="J96"/>
  <c r="J92"/>
  <c r="J86"/>
  <c r="J82"/>
  <c r="J76"/>
  <c r="J72"/>
  <c r="J62"/>
  <c r="J52"/>
  <c r="J50"/>
  <c r="J46"/>
  <c r="G77"/>
  <c r="G75"/>
  <c r="G11"/>
  <c r="R83"/>
  <c r="K42"/>
  <c r="I43"/>
  <c r="O38"/>
  <c r="R63"/>
  <c r="R73"/>
  <c r="R88"/>
  <c r="O43"/>
  <c r="R58"/>
  <c r="R103"/>
  <c r="K43"/>
  <c r="F13"/>
  <c r="H12"/>
  <c r="H11"/>
  <c r="I59"/>
  <c r="F64"/>
  <c r="G64" s="1"/>
  <c r="F69"/>
  <c r="G69" s="1"/>
  <c r="F74"/>
  <c r="G74" s="1"/>
  <c r="I79"/>
  <c r="I84"/>
  <c r="I89"/>
  <c r="F94"/>
  <c r="G94" s="1"/>
  <c r="F99"/>
  <c r="G99" s="1"/>
  <c r="H59"/>
  <c r="L100"/>
  <c r="L101" s="1"/>
  <c r="L102" s="1"/>
  <c r="L103" s="1"/>
  <c r="I104"/>
  <c r="L70"/>
  <c r="L71" s="1"/>
  <c r="L72" s="1"/>
  <c r="L73" s="1"/>
  <c r="L55"/>
  <c r="L56" s="1"/>
  <c r="L57" s="1"/>
  <c r="L58" s="1"/>
  <c r="H79"/>
  <c r="L85"/>
  <c r="L86" s="1"/>
  <c r="L87" s="1"/>
  <c r="L88" s="1"/>
  <c r="H89"/>
  <c r="I101"/>
  <c r="H104"/>
  <c r="F101"/>
  <c r="H100"/>
  <c r="H101" s="1"/>
  <c r="H102" s="1"/>
  <c r="H103" s="1"/>
  <c r="L95"/>
  <c r="L96" s="1"/>
  <c r="L97" s="1"/>
  <c r="L98" s="1"/>
  <c r="F96"/>
  <c r="H95"/>
  <c r="H96" s="1"/>
  <c r="H97" s="1"/>
  <c r="H98" s="1"/>
  <c r="L90"/>
  <c r="L91" s="1"/>
  <c r="L92" s="1"/>
  <c r="L93" s="1"/>
  <c r="F91"/>
  <c r="H90"/>
  <c r="H91" s="1"/>
  <c r="H92" s="1"/>
  <c r="H93" s="1"/>
  <c r="F86"/>
  <c r="H85"/>
  <c r="H86" s="1"/>
  <c r="H87" s="1"/>
  <c r="H88" s="1"/>
  <c r="L80"/>
  <c r="L81" s="1"/>
  <c r="L82" s="1"/>
  <c r="L83" s="1"/>
  <c r="F81"/>
  <c r="H84"/>
  <c r="H80"/>
  <c r="H81" s="1"/>
  <c r="H82" s="1"/>
  <c r="H83" s="1"/>
  <c r="L75"/>
  <c r="F71"/>
  <c r="K74"/>
  <c r="H70"/>
  <c r="H71" s="1"/>
  <c r="H72" s="1"/>
  <c r="H73" s="1"/>
  <c r="L65"/>
  <c r="L66" s="1"/>
  <c r="L67" s="1"/>
  <c r="L68" s="1"/>
  <c r="L60"/>
  <c r="L61" s="1"/>
  <c r="L62" s="1"/>
  <c r="L63" s="1"/>
  <c r="F66"/>
  <c r="H65"/>
  <c r="H66" s="1"/>
  <c r="H67" s="1"/>
  <c r="H68" s="1"/>
  <c r="F61"/>
  <c r="K64"/>
  <c r="H60"/>
  <c r="H61" s="1"/>
  <c r="H62" s="1"/>
  <c r="H63" s="1"/>
  <c r="F56"/>
  <c r="H55"/>
  <c r="H56" s="1"/>
  <c r="H57" s="1"/>
  <c r="H58" s="1"/>
  <c r="F54"/>
  <c r="G54" s="1"/>
  <c r="I54"/>
  <c r="J54" s="1"/>
  <c r="L50"/>
  <c r="L51" s="1"/>
  <c r="L52" s="1"/>
  <c r="L53" s="1"/>
  <c r="F51"/>
  <c r="F46"/>
  <c r="F49"/>
  <c r="G49" s="1"/>
  <c r="I49"/>
  <c r="H49"/>
  <c r="L45"/>
  <c r="L46" s="1"/>
  <c r="L47" s="1"/>
  <c r="L48" s="1"/>
  <c r="H45"/>
  <c r="H46" s="1"/>
  <c r="H47" s="1"/>
  <c r="H48" s="1"/>
  <c r="I44"/>
  <c r="L40"/>
  <c r="K41"/>
  <c r="F41"/>
  <c r="H44"/>
  <c r="H40"/>
  <c r="M40"/>
  <c r="J66" l="1"/>
  <c r="L44"/>
  <c r="J44"/>
  <c r="M44" s="1"/>
  <c r="O44" s="1"/>
  <c r="J49"/>
  <c r="K49" s="1"/>
  <c r="F47"/>
  <c r="G46"/>
  <c r="F57"/>
  <c r="G56"/>
  <c r="F72"/>
  <c r="G71"/>
  <c r="F82"/>
  <c r="G81"/>
  <c r="F97"/>
  <c r="G96"/>
  <c r="L89"/>
  <c r="J89"/>
  <c r="J79"/>
  <c r="K79" s="1"/>
  <c r="J59"/>
  <c r="K59" s="1"/>
  <c r="I58"/>
  <c r="J58" s="1"/>
  <c r="J57"/>
  <c r="F42"/>
  <c r="G42" s="1"/>
  <c r="M42" s="1"/>
  <c r="G41"/>
  <c r="F52"/>
  <c r="G51"/>
  <c r="F62"/>
  <c r="G61"/>
  <c r="F67"/>
  <c r="G66"/>
  <c r="F87"/>
  <c r="G86"/>
  <c r="F92"/>
  <c r="G91"/>
  <c r="F102"/>
  <c r="G101"/>
  <c r="I102"/>
  <c r="J101"/>
  <c r="J104"/>
  <c r="K104" s="1"/>
  <c r="L84"/>
  <c r="J84"/>
  <c r="G13"/>
  <c r="H13" s="1"/>
  <c r="N40"/>
  <c r="P40" s="1"/>
  <c r="H74"/>
  <c r="L64"/>
  <c r="H64"/>
  <c r="P42"/>
  <c r="R42" s="1"/>
  <c r="P38"/>
  <c r="R38" s="1"/>
  <c r="P37"/>
  <c r="R37" s="1"/>
  <c r="L79"/>
  <c r="L59"/>
  <c r="M94"/>
  <c r="O94" s="1"/>
  <c r="M84"/>
  <c r="O84" s="1"/>
  <c r="L74"/>
  <c r="L104"/>
  <c r="L94"/>
  <c r="N94" s="1"/>
  <c r="H94"/>
  <c r="L69"/>
  <c r="H69"/>
  <c r="L99"/>
  <c r="H99"/>
  <c r="M69"/>
  <c r="K89"/>
  <c r="M99"/>
  <c r="O99" s="1"/>
  <c r="L54"/>
  <c r="K75"/>
  <c r="K76" s="1"/>
  <c r="K77" s="1"/>
  <c r="K78" s="1"/>
  <c r="K45"/>
  <c r="K46" s="1"/>
  <c r="K47" s="1"/>
  <c r="K48" s="1"/>
  <c r="K100"/>
  <c r="K101" s="1"/>
  <c r="K102" s="1"/>
  <c r="K103" s="1"/>
  <c r="M100"/>
  <c r="O100" s="1"/>
  <c r="K95"/>
  <c r="K96" s="1"/>
  <c r="K97" s="1"/>
  <c r="K98" s="1"/>
  <c r="K99"/>
  <c r="M95"/>
  <c r="O95" s="1"/>
  <c r="K90"/>
  <c r="K91" s="1"/>
  <c r="K92" s="1"/>
  <c r="K93" s="1"/>
  <c r="K94"/>
  <c r="M90"/>
  <c r="O90" s="1"/>
  <c r="M85"/>
  <c r="O85" s="1"/>
  <c r="M89"/>
  <c r="K85"/>
  <c r="K86" s="1"/>
  <c r="K87" s="1"/>
  <c r="K88" s="1"/>
  <c r="K80"/>
  <c r="K81" s="1"/>
  <c r="K82" s="1"/>
  <c r="K83" s="1"/>
  <c r="M80"/>
  <c r="O80" s="1"/>
  <c r="L76"/>
  <c r="L77" s="1"/>
  <c r="L78" s="1"/>
  <c r="M75"/>
  <c r="H75"/>
  <c r="H76" s="1"/>
  <c r="H77" s="1"/>
  <c r="H78" s="1"/>
  <c r="M70"/>
  <c r="O70" s="1"/>
  <c r="M74"/>
  <c r="K70"/>
  <c r="K71" s="1"/>
  <c r="K72" s="1"/>
  <c r="K73" s="1"/>
  <c r="K65"/>
  <c r="K66" s="1"/>
  <c r="K67" s="1"/>
  <c r="K68" s="1"/>
  <c r="K69"/>
  <c r="M65"/>
  <c r="O65" s="1"/>
  <c r="M60"/>
  <c r="M64"/>
  <c r="N60"/>
  <c r="P60" s="1"/>
  <c r="K60"/>
  <c r="K61" s="1"/>
  <c r="K62" s="1"/>
  <c r="K63" s="1"/>
  <c r="M55"/>
  <c r="M59"/>
  <c r="N55"/>
  <c r="P55" s="1"/>
  <c r="K55"/>
  <c r="K56" s="1"/>
  <c r="K57" s="1"/>
  <c r="K58" s="1"/>
  <c r="K54"/>
  <c r="H50"/>
  <c r="H51" s="1"/>
  <c r="H52" s="1"/>
  <c r="H53" s="1"/>
  <c r="M50"/>
  <c r="H54"/>
  <c r="K50"/>
  <c r="K51" s="1"/>
  <c r="K52" s="1"/>
  <c r="K53" s="1"/>
  <c r="L49"/>
  <c r="O40"/>
  <c r="K44"/>
  <c r="M49"/>
  <c r="O49" s="1"/>
  <c r="M45"/>
  <c r="M41"/>
  <c r="O41" s="1"/>
  <c r="L41"/>
  <c r="K40"/>
  <c r="M79" l="1"/>
  <c r="N79" s="1"/>
  <c r="M104"/>
  <c r="N104" s="1"/>
  <c r="N99"/>
  <c r="P99" s="1"/>
  <c r="R99" s="1"/>
  <c r="L42"/>
  <c r="N42" s="1"/>
  <c r="S42" s="1"/>
  <c r="I103"/>
  <c r="J103" s="1"/>
  <c r="J102"/>
  <c r="F103"/>
  <c r="G103" s="1"/>
  <c r="G102"/>
  <c r="F93"/>
  <c r="G93" s="1"/>
  <c r="G92"/>
  <c r="F88"/>
  <c r="G88" s="1"/>
  <c r="G87"/>
  <c r="F68"/>
  <c r="G68" s="1"/>
  <c r="G67"/>
  <c r="F63"/>
  <c r="G63" s="1"/>
  <c r="G62"/>
  <c r="F53"/>
  <c r="G53" s="1"/>
  <c r="G52"/>
  <c r="F98"/>
  <c r="G98" s="1"/>
  <c r="G97"/>
  <c r="F83"/>
  <c r="G83" s="1"/>
  <c r="G82"/>
  <c r="F73"/>
  <c r="G73" s="1"/>
  <c r="G72"/>
  <c r="F58"/>
  <c r="G58" s="1"/>
  <c r="G57"/>
  <c r="F48"/>
  <c r="G48" s="1"/>
  <c r="G47"/>
  <c r="R40"/>
  <c r="S40" s="1"/>
  <c r="H42"/>
  <c r="F43"/>
  <c r="G43" s="1"/>
  <c r="P43"/>
  <c r="R43" s="1"/>
  <c r="N84"/>
  <c r="P84" s="1"/>
  <c r="R84" s="1"/>
  <c r="M46"/>
  <c r="M47" s="1"/>
  <c r="M48" s="1"/>
  <c r="O45"/>
  <c r="N59"/>
  <c r="O59"/>
  <c r="N64"/>
  <c r="P64" s="1"/>
  <c r="O64"/>
  <c r="N74"/>
  <c r="P74" s="1"/>
  <c r="O74"/>
  <c r="N69"/>
  <c r="P69" s="1"/>
  <c r="O69"/>
  <c r="M56"/>
  <c r="M57" s="1"/>
  <c r="M58" s="1"/>
  <c r="O55"/>
  <c r="R55" s="1"/>
  <c r="S55" s="1"/>
  <c r="M61"/>
  <c r="M62" s="1"/>
  <c r="M63" s="1"/>
  <c r="O60"/>
  <c r="R60" s="1"/>
  <c r="S60" s="1"/>
  <c r="N89"/>
  <c r="O89"/>
  <c r="O79"/>
  <c r="M76"/>
  <c r="M77" s="1"/>
  <c r="M78" s="1"/>
  <c r="O75"/>
  <c r="P94"/>
  <c r="R94" s="1"/>
  <c r="S94" s="1"/>
  <c r="P89"/>
  <c r="P79"/>
  <c r="P59"/>
  <c r="R59" s="1"/>
  <c r="K84"/>
  <c r="S99"/>
  <c r="N56"/>
  <c r="N61"/>
  <c r="O104"/>
  <c r="M101"/>
  <c r="M102" s="1"/>
  <c r="M103" s="1"/>
  <c r="N100"/>
  <c r="M96"/>
  <c r="M97" s="1"/>
  <c r="M98" s="1"/>
  <c r="N95"/>
  <c r="P95" s="1"/>
  <c r="R95" s="1"/>
  <c r="M91"/>
  <c r="M92" s="1"/>
  <c r="M93" s="1"/>
  <c r="N90"/>
  <c r="P90" s="1"/>
  <c r="R90" s="1"/>
  <c r="M86"/>
  <c r="M87" s="1"/>
  <c r="M88" s="1"/>
  <c r="N85"/>
  <c r="P85" s="1"/>
  <c r="R85" s="1"/>
  <c r="M81"/>
  <c r="M82" s="1"/>
  <c r="M83" s="1"/>
  <c r="N80"/>
  <c r="P80" s="1"/>
  <c r="R80" s="1"/>
  <c r="N75"/>
  <c r="P75" s="1"/>
  <c r="M71"/>
  <c r="M72" s="1"/>
  <c r="M73" s="1"/>
  <c r="N70"/>
  <c r="P70" s="1"/>
  <c r="R70" s="1"/>
  <c r="M51"/>
  <c r="M52" s="1"/>
  <c r="M53" s="1"/>
  <c r="O50"/>
  <c r="M66"/>
  <c r="M67" s="1"/>
  <c r="M68" s="1"/>
  <c r="N65"/>
  <c r="P65" s="1"/>
  <c r="R65" s="1"/>
  <c r="N50"/>
  <c r="M54"/>
  <c r="N54" s="1"/>
  <c r="P54" s="1"/>
  <c r="N49"/>
  <c r="P49" s="1"/>
  <c r="N44"/>
  <c r="P44" s="1"/>
  <c r="R44" s="1"/>
  <c r="N45"/>
  <c r="H41"/>
  <c r="N41"/>
  <c r="L43" l="1"/>
  <c r="P56"/>
  <c r="N57"/>
  <c r="H43"/>
  <c r="M43"/>
  <c r="P61"/>
  <c r="N62"/>
  <c r="S59"/>
  <c r="S84"/>
  <c r="R89"/>
  <c r="S89" s="1"/>
  <c r="R75"/>
  <c r="O66"/>
  <c r="O81"/>
  <c r="O86"/>
  <c r="O91"/>
  <c r="O96"/>
  <c r="O61"/>
  <c r="O56"/>
  <c r="O46"/>
  <c r="R79"/>
  <c r="S79" s="1"/>
  <c r="R69"/>
  <c r="S69" s="1"/>
  <c r="R74"/>
  <c r="S74" s="1"/>
  <c r="R64"/>
  <c r="S64" s="1"/>
  <c r="O71"/>
  <c r="O76"/>
  <c r="N51"/>
  <c r="N52" s="1"/>
  <c r="N53" s="1"/>
  <c r="P50"/>
  <c r="R50" s="1"/>
  <c r="N46"/>
  <c r="N47" s="1"/>
  <c r="N48" s="1"/>
  <c r="P45"/>
  <c r="R45" s="1"/>
  <c r="R46" s="1"/>
  <c r="R47" s="1"/>
  <c r="R48" s="1"/>
  <c r="N81"/>
  <c r="S80"/>
  <c r="N86"/>
  <c r="S85"/>
  <c r="N91"/>
  <c r="S90"/>
  <c r="N96"/>
  <c r="S95"/>
  <c r="N66"/>
  <c r="S65"/>
  <c r="N71"/>
  <c r="S70"/>
  <c r="N76"/>
  <c r="S75"/>
  <c r="P104"/>
  <c r="R104" s="1"/>
  <c r="S104" s="1"/>
  <c r="O101"/>
  <c r="P100"/>
  <c r="R100" s="1"/>
  <c r="S100" s="1"/>
  <c r="N101"/>
  <c r="N102" s="1"/>
  <c r="O51"/>
  <c r="O54"/>
  <c r="R54" s="1"/>
  <c r="S54" s="1"/>
  <c r="R49"/>
  <c r="S49" s="1"/>
  <c r="P41"/>
  <c r="R41" s="1"/>
  <c r="S41" s="1"/>
  <c r="S44"/>
  <c r="R61" l="1"/>
  <c r="S61" s="1"/>
  <c r="N43"/>
  <c r="S43" s="1"/>
  <c r="R56"/>
  <c r="S56" s="1"/>
  <c r="P76"/>
  <c r="N77"/>
  <c r="P71"/>
  <c r="R71" s="1"/>
  <c r="S71" s="1"/>
  <c r="N72"/>
  <c r="P66"/>
  <c r="N67"/>
  <c r="P96"/>
  <c r="R96" s="1"/>
  <c r="S96" s="1"/>
  <c r="N97"/>
  <c r="P91"/>
  <c r="N92"/>
  <c r="P86"/>
  <c r="R86" s="1"/>
  <c r="S86" s="1"/>
  <c r="N87"/>
  <c r="P81"/>
  <c r="R81" s="1"/>
  <c r="S81" s="1"/>
  <c r="N82"/>
  <c r="N63"/>
  <c r="S63" s="1"/>
  <c r="S62"/>
  <c r="N103"/>
  <c r="S103" s="1"/>
  <c r="S102"/>
  <c r="N58"/>
  <c r="S58" s="1"/>
  <c r="S57"/>
  <c r="R76"/>
  <c r="S76" s="1"/>
  <c r="R66"/>
  <c r="S66" s="1"/>
  <c r="R91"/>
  <c r="S91" s="1"/>
  <c r="R51"/>
  <c r="R52" s="1"/>
  <c r="R53" s="1"/>
  <c r="S50"/>
  <c r="S51" s="1"/>
  <c r="S52" s="1"/>
  <c r="S53" s="1"/>
  <c r="P51"/>
  <c r="P46"/>
  <c r="P101"/>
  <c r="R101" s="1"/>
  <c r="S101" s="1"/>
  <c r="S45"/>
  <c r="S46" s="1"/>
  <c r="S47" s="1"/>
  <c r="S48" s="1"/>
  <c r="Q105"/>
  <c r="D30"/>
  <c r="D25"/>
  <c r="D20"/>
  <c r="D15"/>
  <c r="D10"/>
  <c r="D5"/>
  <c r="U39"/>
  <c r="F39" s="1"/>
  <c r="G39" s="1"/>
  <c r="U34"/>
  <c r="U29"/>
  <c r="U24"/>
  <c r="U19"/>
  <c r="U14"/>
  <c r="O27" l="1"/>
  <c r="O28"/>
  <c r="P28"/>
  <c r="P27"/>
  <c r="O32"/>
  <c r="O33"/>
  <c r="P33"/>
  <c r="P32"/>
  <c r="N83"/>
  <c r="S83" s="1"/>
  <c r="S82"/>
  <c r="N88"/>
  <c r="S88" s="1"/>
  <c r="S87"/>
  <c r="N93"/>
  <c r="S93" s="1"/>
  <c r="S92"/>
  <c r="N98"/>
  <c r="S98" s="1"/>
  <c r="S97"/>
  <c r="N68"/>
  <c r="S68" s="1"/>
  <c r="S67"/>
  <c r="N73"/>
  <c r="S73" s="1"/>
  <c r="S72"/>
  <c r="N78"/>
  <c r="S78" s="1"/>
  <c r="S77"/>
  <c r="O7"/>
  <c r="I39"/>
  <c r="J39" s="1"/>
  <c r="R32" l="1"/>
  <c r="R27"/>
  <c r="R33"/>
  <c r="R28"/>
  <c r="U9"/>
  <c r="B35"/>
  <c r="C35"/>
  <c r="B30"/>
  <c r="C30"/>
  <c r="C25"/>
  <c r="B20"/>
  <c r="B25"/>
  <c r="C20"/>
  <c r="C15"/>
  <c r="B15"/>
  <c r="B10"/>
  <c r="C10"/>
  <c r="C5"/>
  <c r="I35"/>
  <c r="J35" s="1"/>
  <c r="I30"/>
  <c r="J30" s="1"/>
  <c r="I25"/>
  <c r="J25" s="1"/>
  <c r="I20"/>
  <c r="J20" s="1"/>
  <c r="I15"/>
  <c r="J15" s="1"/>
  <c r="I10"/>
  <c r="J10" s="1"/>
  <c r="I11" l="1"/>
  <c r="I9"/>
  <c r="J9" s="1"/>
  <c r="F9"/>
  <c r="G9" s="1"/>
  <c r="I14"/>
  <c r="J14" s="1"/>
  <c r="F14"/>
  <c r="G14" s="1"/>
  <c r="I24"/>
  <c r="J24" s="1"/>
  <c r="F24"/>
  <c r="G24" s="1"/>
  <c r="I34"/>
  <c r="J34" s="1"/>
  <c r="F34"/>
  <c r="G34" s="1"/>
  <c r="F29"/>
  <c r="G29" s="1"/>
  <c r="I29"/>
  <c r="J29" s="1"/>
  <c r="I19"/>
  <c r="J19" s="1"/>
  <c r="F19"/>
  <c r="G19" s="1"/>
  <c r="F21"/>
  <c r="F31"/>
  <c r="F16"/>
  <c r="G16" s="1"/>
  <c r="F36"/>
  <c r="F26"/>
  <c r="K35"/>
  <c r="I36"/>
  <c r="J36" s="1"/>
  <c r="L35"/>
  <c r="K30"/>
  <c r="I31"/>
  <c r="J31" s="1"/>
  <c r="L30"/>
  <c r="M30"/>
  <c r="O30" s="1"/>
  <c r="K25"/>
  <c r="I26"/>
  <c r="J26" s="1"/>
  <c r="L25"/>
  <c r="K20"/>
  <c r="I21"/>
  <c r="J21" s="1"/>
  <c r="L20"/>
  <c r="K15"/>
  <c r="I16"/>
  <c r="J16" s="1"/>
  <c r="L15"/>
  <c r="M15"/>
  <c r="O15" s="1"/>
  <c r="K10"/>
  <c r="L10"/>
  <c r="F37" l="1"/>
  <c r="G37" s="1"/>
  <c r="G36"/>
  <c r="H36" s="1"/>
  <c r="F32"/>
  <c r="G32" s="1"/>
  <c r="G31"/>
  <c r="H31" s="1"/>
  <c r="I12"/>
  <c r="J12" s="1"/>
  <c r="J11"/>
  <c r="F27"/>
  <c r="G27" s="1"/>
  <c r="G26"/>
  <c r="F22"/>
  <c r="G22" s="1"/>
  <c r="G21"/>
  <c r="H21" s="1"/>
  <c r="I37"/>
  <c r="J37" s="1"/>
  <c r="I27"/>
  <c r="J27" s="1"/>
  <c r="I32"/>
  <c r="J32" s="1"/>
  <c r="I22"/>
  <c r="J22" s="1"/>
  <c r="F17"/>
  <c r="G17" s="1"/>
  <c r="I17"/>
  <c r="J17" s="1"/>
  <c r="L11"/>
  <c r="H26"/>
  <c r="M10"/>
  <c r="L14"/>
  <c r="H14"/>
  <c r="K29"/>
  <c r="H29"/>
  <c r="L29"/>
  <c r="K39"/>
  <c r="L39"/>
  <c r="H34"/>
  <c r="L34"/>
  <c r="H24"/>
  <c r="L24"/>
  <c r="H19"/>
  <c r="L19"/>
  <c r="K19"/>
  <c r="L9"/>
  <c r="H9"/>
  <c r="K9"/>
  <c r="M35"/>
  <c r="H35"/>
  <c r="N30"/>
  <c r="P30" s="1"/>
  <c r="L36"/>
  <c r="H30"/>
  <c r="K31"/>
  <c r="L31"/>
  <c r="M25"/>
  <c r="H25"/>
  <c r="L26"/>
  <c r="M20"/>
  <c r="H20"/>
  <c r="K21"/>
  <c r="L21"/>
  <c r="M16"/>
  <c r="O16" s="1"/>
  <c r="H15"/>
  <c r="N15"/>
  <c r="P15" s="1"/>
  <c r="L16"/>
  <c r="H16"/>
  <c r="H10"/>
  <c r="L32" l="1"/>
  <c r="L12"/>
  <c r="L22"/>
  <c r="L37"/>
  <c r="I13"/>
  <c r="J13" s="1"/>
  <c r="F23"/>
  <c r="G23" s="1"/>
  <c r="F33"/>
  <c r="G33" s="1"/>
  <c r="F38"/>
  <c r="G38" s="1"/>
  <c r="F28"/>
  <c r="G28" s="1"/>
  <c r="M32"/>
  <c r="N32" s="1"/>
  <c r="S32" s="1"/>
  <c r="K32"/>
  <c r="I33"/>
  <c r="J33" s="1"/>
  <c r="I28"/>
  <c r="J28" s="1"/>
  <c r="K27"/>
  <c r="I38"/>
  <c r="J38" s="1"/>
  <c r="K37"/>
  <c r="H32"/>
  <c r="H37"/>
  <c r="H27"/>
  <c r="L27"/>
  <c r="K17"/>
  <c r="I18"/>
  <c r="J18" s="1"/>
  <c r="M17"/>
  <c r="O17" s="1"/>
  <c r="L17"/>
  <c r="F18"/>
  <c r="G18" s="1"/>
  <c r="I23"/>
  <c r="J23" s="1"/>
  <c r="K22"/>
  <c r="H22"/>
  <c r="M13"/>
  <c r="O13" s="1"/>
  <c r="K12"/>
  <c r="M12"/>
  <c r="K11"/>
  <c r="M11"/>
  <c r="N20"/>
  <c r="P20" s="1"/>
  <c r="O20"/>
  <c r="N25"/>
  <c r="P25" s="1"/>
  <c r="O25"/>
  <c r="N10"/>
  <c r="P10" s="1"/>
  <c r="O10"/>
  <c r="N35"/>
  <c r="P35" s="1"/>
  <c r="O35"/>
  <c r="M26"/>
  <c r="M36"/>
  <c r="M34"/>
  <c r="M39"/>
  <c r="H39"/>
  <c r="M14"/>
  <c r="M29"/>
  <c r="K14"/>
  <c r="M24"/>
  <c r="M19"/>
  <c r="K34"/>
  <c r="K24"/>
  <c r="M9"/>
  <c r="R30"/>
  <c r="S30" s="1"/>
  <c r="K36"/>
  <c r="M31"/>
  <c r="K26"/>
  <c r="M21"/>
  <c r="K16"/>
  <c r="N16"/>
  <c r="P16" s="1"/>
  <c r="N11" l="1"/>
  <c r="P11" s="1"/>
  <c r="O11"/>
  <c r="N12"/>
  <c r="P12" s="1"/>
  <c r="O12"/>
  <c r="L13"/>
  <c r="N13" s="1"/>
  <c r="P13" s="1"/>
  <c r="R13" s="1"/>
  <c r="S13" s="1"/>
  <c r="K33"/>
  <c r="H28"/>
  <c r="H38"/>
  <c r="H33"/>
  <c r="M33"/>
  <c r="M27"/>
  <c r="N27" s="1"/>
  <c r="S27" s="1"/>
  <c r="M38"/>
  <c r="K38"/>
  <c r="M28"/>
  <c r="K28"/>
  <c r="H17"/>
  <c r="M37"/>
  <c r="N37" s="1"/>
  <c r="S37" s="1"/>
  <c r="L28"/>
  <c r="L38"/>
  <c r="L33"/>
  <c r="N33" s="1"/>
  <c r="S33" s="1"/>
  <c r="N17"/>
  <c r="K18"/>
  <c r="H23"/>
  <c r="M22"/>
  <c r="M23"/>
  <c r="O23" s="1"/>
  <c r="L18"/>
  <c r="L23"/>
  <c r="K13"/>
  <c r="R10"/>
  <c r="S10" s="1"/>
  <c r="R25"/>
  <c r="S25" s="1"/>
  <c r="R20"/>
  <c r="S20" s="1"/>
  <c r="N21"/>
  <c r="P21" s="1"/>
  <c r="O21"/>
  <c r="N14"/>
  <c r="P14" s="1"/>
  <c r="O14"/>
  <c r="N24"/>
  <c r="P24" s="1"/>
  <c r="O24"/>
  <c r="N29"/>
  <c r="P29" s="1"/>
  <c r="O29"/>
  <c r="N26"/>
  <c r="P26" s="1"/>
  <c r="O26"/>
  <c r="N31"/>
  <c r="P31" s="1"/>
  <c r="O31"/>
  <c r="N34"/>
  <c r="P34" s="1"/>
  <c r="O34"/>
  <c r="R35"/>
  <c r="S35" s="1"/>
  <c r="N19"/>
  <c r="P19" s="1"/>
  <c r="O19"/>
  <c r="N39"/>
  <c r="P39" s="1"/>
  <c r="O39"/>
  <c r="N36"/>
  <c r="P36" s="1"/>
  <c r="O36"/>
  <c r="N9"/>
  <c r="P9" s="1"/>
  <c r="O9"/>
  <c r="R15"/>
  <c r="S15" s="1"/>
  <c r="N22" l="1"/>
  <c r="P22" s="1"/>
  <c r="O22"/>
  <c r="R19"/>
  <c r="P17"/>
  <c r="R17" s="1"/>
  <c r="S17" s="1"/>
  <c r="R12"/>
  <c r="S12" s="1"/>
  <c r="R11"/>
  <c r="S11" s="1"/>
  <c r="K23"/>
  <c r="N38"/>
  <c r="S38" s="1"/>
  <c r="N28"/>
  <c r="S28" s="1"/>
  <c r="H18"/>
  <c r="M18"/>
  <c r="O18" s="1"/>
  <c r="N23"/>
  <c r="P23" s="1"/>
  <c r="R23" s="1"/>
  <c r="S23" s="1"/>
  <c r="N18"/>
  <c r="P18" s="1"/>
  <c r="R34"/>
  <c r="S34" s="1"/>
  <c r="R31"/>
  <c r="S31" s="1"/>
  <c r="R29"/>
  <c r="S29" s="1"/>
  <c r="R24"/>
  <c r="S24" s="1"/>
  <c r="R14"/>
  <c r="S14" s="1"/>
  <c r="R39"/>
  <c r="S39" s="1"/>
  <c r="R36"/>
  <c r="S36" s="1"/>
  <c r="S19"/>
  <c r="R9"/>
  <c r="S9" s="1"/>
  <c r="R16"/>
  <c r="S16" s="1"/>
  <c r="R26"/>
  <c r="S26" s="1"/>
  <c r="R21"/>
  <c r="S21" s="1"/>
  <c r="R22" l="1"/>
  <c r="S22" s="1"/>
  <c r="R18"/>
  <c r="S18" s="1"/>
  <c r="A1"/>
  <c r="I6" l="1"/>
  <c r="J6" s="1"/>
  <c r="F6"/>
  <c r="G6" s="1"/>
  <c r="L5"/>
  <c r="I7" l="1"/>
  <c r="F7"/>
  <c r="G7" s="1"/>
  <c r="I8"/>
  <c r="J8" s="1"/>
  <c r="L6"/>
  <c r="F8"/>
  <c r="G8" s="1"/>
  <c r="K5"/>
  <c r="M5"/>
  <c r="H5"/>
  <c r="J7" l="1"/>
  <c r="K7" s="1"/>
  <c r="L7"/>
  <c r="H7"/>
  <c r="O5"/>
  <c r="I105"/>
  <c r="J105" s="1"/>
  <c r="K6"/>
  <c r="F105"/>
  <c r="G105" s="1"/>
  <c r="H6"/>
  <c r="M6"/>
  <c r="L8"/>
  <c r="H8"/>
  <c r="M8"/>
  <c r="O8" s="1"/>
  <c r="K8"/>
  <c r="N5"/>
  <c r="P5" s="1"/>
  <c r="M7" l="1"/>
  <c r="N7" s="1"/>
  <c r="P7" s="1"/>
  <c r="R7" s="1"/>
  <c r="S7" s="1"/>
  <c r="H105"/>
  <c r="K105"/>
  <c r="L105"/>
  <c r="N6"/>
  <c r="O6"/>
  <c r="M105"/>
  <c r="N8"/>
  <c r="P8" s="1"/>
  <c r="N105" l="1"/>
  <c r="P6"/>
  <c r="P105" s="1"/>
  <c r="O105"/>
  <c r="R5"/>
  <c r="R6" l="1"/>
  <c r="S6" s="1"/>
  <c r="R8"/>
  <c r="S5"/>
  <c r="R105" l="1"/>
  <c r="S8"/>
  <c r="S105" s="1"/>
</calcChain>
</file>

<file path=xl/sharedStrings.xml><?xml version="1.0" encoding="utf-8"?>
<sst xmlns="http://schemas.openxmlformats.org/spreadsheetml/2006/main" count="69" uniqueCount="42">
  <si>
    <t>Due</t>
  </si>
  <si>
    <t>BASIC</t>
  </si>
  <si>
    <t>DA</t>
  </si>
  <si>
    <t>TOTAL</t>
  </si>
  <si>
    <t>DRAWN</t>
  </si>
  <si>
    <t>DIFFERENCE</t>
  </si>
  <si>
    <t>Month</t>
  </si>
  <si>
    <t>S.No.</t>
  </si>
  <si>
    <t>TOTAL DEDUCTION</t>
  </si>
  <si>
    <t>NET PAY AMMOUNT</t>
  </si>
  <si>
    <t>PARMANAND MEGHWAL</t>
  </si>
  <si>
    <t xml:space="preserve">BASIC  </t>
  </si>
  <si>
    <t>DDO SIGN</t>
  </si>
  <si>
    <t>Surrender</t>
  </si>
  <si>
    <t>YES</t>
  </si>
  <si>
    <t>NO</t>
  </si>
  <si>
    <t>DESIGNATION</t>
  </si>
  <si>
    <t xml:space="preserve">NAME OF EMPLOYEE                                                </t>
  </si>
  <si>
    <t>SR TEACHER</t>
  </si>
  <si>
    <t>S.N.</t>
  </si>
  <si>
    <t xml:space="preserve">GPF   </t>
  </si>
  <si>
    <t>DEDUCTION</t>
  </si>
  <si>
    <t>I TAX</t>
  </si>
  <si>
    <t>Employee Name</t>
  </si>
  <si>
    <t>Designation</t>
  </si>
  <si>
    <t>GRAND TOTAL</t>
  </si>
  <si>
    <t>GOVT SR. SECONDARY SCHOOL, GORDHANPURA, ATRU (BARAN)</t>
  </si>
  <si>
    <t>GPF 2004</t>
  </si>
  <si>
    <t>GPF</t>
  </si>
  <si>
    <t>GPF/GPF 2004</t>
  </si>
  <si>
    <t>खाली Rows को Hide कर दें।</t>
  </si>
  <si>
    <t xml:space="preserve">       TV NUMBER                 &amp;               DATE</t>
  </si>
  <si>
    <t>SNA PORTAL - BUDGET CONTROL EXCEL SOFTWARE</t>
  </si>
  <si>
    <t xml:space="preserve">महत्वपूर्ण दिशा-निर्देश </t>
  </si>
  <si>
    <t>मास्टर शीट को सावधानी पूर्वक भर लें , इसके बाद D.A.ARREAR CALCULATION वाली शीट को प्रिंट कर लें । खाली Rows को Hide कर दें ताकि प्रिंट खाली नहीं आये।</t>
  </si>
  <si>
    <t>इस टेबल को पूर्ण भरने के बाद D.A.ARREAR CALCULATION वाली शीट से प्रिंट निकालें।</t>
  </si>
  <si>
    <t>RAJTEACHERS.NET</t>
  </si>
  <si>
    <t xml:space="preserve">     TAX      %</t>
  </si>
  <si>
    <t>Rajasthan Teachers Web Portal
Teachers Information And All Types OrdersRajasthan Govt Provide Here.
If you have any query regrading Site, Advertisement and any other issue, please feel free to contact at rajteachers.net@gmail.com
rajteachers.net Is A Teachers Web Portal In This About us Page I Showing Some Info.
Provide information about teachers and all types of orders of the Rajasthan government here.
We Provide All Types Info For All Rajasthan Teachers Orders, Latest Update News For Teachers, Office Order Formates, Income Tax Formates For Teachers, 7th Pay Commision Order &amp; Formate, All types Leave Rules &amp; Leave Applications, Paymanager &amp; Pripaymanager Guide, All Types Excel Software &amp; Excel Files For Teachers, Important Links For Teachers, Forms, Documents And Many More Info For All teachers and government jobs are about us later.
Introduction My Self My Name Is Parmanand Meghwal I am A owner Of This Site I Will Provide All Info About.
Rajasthan Teachers And Also Many Help For All Government Employee.</t>
  </si>
  <si>
    <t xml:space="preserve">D.A. AREAR 01-07-2023 TO 31-10-2023                                                                            </t>
  </si>
  <si>
    <t xml:space="preserve"> BASIC  (01.07.2023)</t>
  </si>
  <si>
    <t>SURRENDER  (July To Oct.) 2023</t>
  </si>
</sst>
</file>

<file path=xl/styles.xml><?xml version="1.0" encoding="utf-8"?>
<styleSheet xmlns="http://schemas.openxmlformats.org/spreadsheetml/2006/main">
  <fonts count="25">
    <font>
      <sz val="10"/>
      <name val="Arial"/>
    </font>
    <font>
      <sz val="10"/>
      <name val="Arial"/>
    </font>
    <font>
      <b/>
      <sz val="8"/>
      <name val="Arial"/>
      <family val="2"/>
    </font>
    <font>
      <sz val="10"/>
      <name val="Arial"/>
      <family val="2"/>
    </font>
    <font>
      <b/>
      <sz val="9"/>
      <name val="Arial"/>
      <family val="2"/>
    </font>
    <font>
      <sz val="36"/>
      <name val="DevLys 010"/>
    </font>
    <font>
      <sz val="12"/>
      <name val="Arial"/>
      <family val="2"/>
    </font>
    <font>
      <b/>
      <sz val="18"/>
      <name val="Goudy Old Style"/>
      <family val="1"/>
    </font>
    <font>
      <sz val="14"/>
      <name val="Arial"/>
      <family val="2"/>
    </font>
    <font>
      <sz val="24"/>
      <name val="Arial"/>
      <family val="2"/>
    </font>
    <font>
      <b/>
      <sz val="12"/>
      <name val="Goudy Old Style"/>
      <family val="1"/>
    </font>
    <font>
      <b/>
      <sz val="10"/>
      <name val="Arial"/>
      <family val="2"/>
    </font>
    <font>
      <b/>
      <sz val="22"/>
      <name val="Calibri"/>
      <family val="2"/>
      <scheme val="minor"/>
    </font>
    <font>
      <b/>
      <sz val="14"/>
      <color theme="1"/>
      <name val="Calibri"/>
      <family val="2"/>
      <scheme val="minor"/>
    </font>
    <font>
      <sz val="9"/>
      <name val="Arial"/>
      <family val="2"/>
    </font>
    <font>
      <sz val="8"/>
      <name val="Arial"/>
      <family val="2"/>
    </font>
    <font>
      <b/>
      <sz val="12"/>
      <name val="Arial"/>
      <family val="2"/>
    </font>
    <font>
      <sz val="22"/>
      <name val="Arial Black"/>
      <family val="2"/>
    </font>
    <font>
      <b/>
      <sz val="14"/>
      <name val="Arial"/>
      <family val="2"/>
    </font>
    <font>
      <b/>
      <sz val="20"/>
      <color theme="0"/>
      <name val="Arial"/>
      <family val="2"/>
    </font>
    <font>
      <sz val="14"/>
      <color theme="1"/>
      <name val="Calibri"/>
      <family val="2"/>
      <scheme val="minor"/>
    </font>
    <font>
      <b/>
      <sz val="16"/>
      <color theme="1"/>
      <name val="Algerian"/>
      <family val="5"/>
    </font>
    <font>
      <b/>
      <sz val="14"/>
      <color theme="0"/>
      <name val="Calibri"/>
      <family val="2"/>
      <scheme val="minor"/>
    </font>
    <font>
      <u/>
      <sz val="8.5"/>
      <color theme="10"/>
      <name val="Arial"/>
      <family val="2"/>
    </font>
    <font>
      <b/>
      <u/>
      <sz val="20"/>
      <color theme="10"/>
      <name val="Arial"/>
      <family val="2"/>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theme="9"/>
        <bgColor indexed="64"/>
      </patternFill>
    </fill>
    <fill>
      <patternFill patternType="solid">
        <fgColor rgb="FF002060"/>
        <bgColor indexed="64"/>
      </patternFill>
    </fill>
    <fill>
      <patternFill patternType="solid">
        <fgColor theme="3"/>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76">
    <xf numFmtId="0" fontId="0" fillId="0" borderId="0" xfId="0"/>
    <xf numFmtId="0" fontId="1" fillId="2" borderId="0" xfId="0" applyFont="1" applyFill="1" applyAlignment="1">
      <alignment vertical="center"/>
    </xf>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3" fillId="2" borderId="0" xfId="0" applyFont="1" applyFill="1" applyAlignment="1">
      <alignment vertical="center"/>
    </xf>
    <xf numFmtId="0" fontId="6" fillId="4" borderId="1" xfId="0" applyFont="1" applyFill="1" applyBorder="1" applyAlignment="1" applyProtection="1">
      <alignment horizontal="center" vertical="center" wrapText="1"/>
      <protection locked="0"/>
    </xf>
    <xf numFmtId="0" fontId="9" fillId="0" borderId="0" xfId="0" applyFont="1" applyAlignment="1">
      <alignment horizontal="center" vertical="center"/>
    </xf>
    <xf numFmtId="0" fontId="10" fillId="2" borderId="0" xfId="0" applyFont="1" applyFill="1" applyBorder="1" applyAlignment="1">
      <alignment horizontal="center" vertical="center"/>
    </xf>
    <xf numFmtId="0" fontId="8" fillId="4" borderId="1" xfId="0" applyFont="1" applyFill="1" applyBorder="1" applyAlignment="1" applyProtection="1">
      <alignment horizontal="center" vertical="center"/>
      <protection locked="0"/>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textRotation="90" wrapText="1"/>
    </xf>
    <xf numFmtId="0" fontId="6" fillId="4" borderId="1" xfId="0" applyFont="1" applyFill="1" applyBorder="1" applyAlignment="1" applyProtection="1">
      <alignment horizontal="left" vertical="center" wrapText="1"/>
      <protection locked="0"/>
    </xf>
    <xf numFmtId="17" fontId="14" fillId="2" borderId="1" xfId="0" applyNumberFormat="1" applyFont="1" applyFill="1" applyBorder="1" applyAlignment="1" applyProtection="1">
      <alignment horizontal="left" vertical="center"/>
      <protection hidden="1"/>
    </xf>
    <xf numFmtId="0" fontId="15"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left" vertical="center" wrapText="1"/>
      <protection locked="0"/>
    </xf>
    <xf numFmtId="0" fontId="18" fillId="0" borderId="0" xfId="0" applyFont="1" applyAlignment="1">
      <alignment horizontal="center" vertical="center"/>
    </xf>
    <xf numFmtId="0" fontId="13" fillId="3" borderId="0" xfId="0" applyFont="1" applyFill="1" applyBorder="1" applyAlignment="1">
      <alignment horizontal="center" vertical="center" textRotation="90" wrapText="1"/>
    </xf>
    <xf numFmtId="0" fontId="2" fillId="2" borderId="0"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protection hidden="1"/>
    </xf>
    <xf numFmtId="0" fontId="5" fillId="2" borderId="13" xfId="0" applyFont="1" applyFill="1" applyBorder="1" applyAlignment="1">
      <alignment horizontal="center" vertical="center"/>
    </xf>
    <xf numFmtId="0" fontId="1" fillId="2" borderId="14" xfId="0" applyFont="1" applyFill="1" applyBorder="1" applyAlignment="1">
      <alignment vertical="center"/>
    </xf>
    <xf numFmtId="0" fontId="1" fillId="2" borderId="16" xfId="0" applyFont="1" applyFill="1" applyBorder="1" applyAlignment="1">
      <alignment horizontal="center" vertical="center"/>
    </xf>
    <xf numFmtId="0" fontId="1" fillId="2" borderId="16" xfId="0" applyFont="1" applyFill="1" applyBorder="1" applyAlignment="1">
      <alignment vertical="center"/>
    </xf>
    <xf numFmtId="0" fontId="1" fillId="2" borderId="0" xfId="0" applyFont="1" applyFill="1" applyBorder="1" applyAlignment="1">
      <alignment vertical="center"/>
    </xf>
    <xf numFmtId="0" fontId="1" fillId="2" borderId="0" xfId="0" applyFont="1" applyFill="1" applyBorder="1" applyAlignment="1" applyProtection="1">
      <alignment vertical="center"/>
      <protection hidden="1"/>
    </xf>
    <xf numFmtId="0" fontId="1" fillId="2" borderId="19" xfId="0" applyFont="1" applyFill="1" applyBorder="1" applyAlignment="1">
      <alignment vertical="center"/>
    </xf>
    <xf numFmtId="0" fontId="1" fillId="2" borderId="2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protection hidden="1"/>
    </xf>
    <xf numFmtId="0" fontId="1" fillId="2" borderId="1" xfId="0" applyFont="1" applyFill="1" applyBorder="1" applyAlignment="1">
      <alignment vertical="center"/>
    </xf>
    <xf numFmtId="0" fontId="19" fillId="6" borderId="0" xfId="0" applyFont="1" applyFill="1" applyAlignment="1">
      <alignment horizontal="center" vertical="center" wrapText="1"/>
    </xf>
    <xf numFmtId="0" fontId="15" fillId="2" borderId="1" xfId="0" applyFont="1" applyFill="1" applyBorder="1" applyAlignment="1" applyProtection="1">
      <alignment horizontal="center" vertical="center"/>
      <protection hidden="1"/>
    </xf>
    <xf numFmtId="0" fontId="24" fillId="2" borderId="21" xfId="1" applyFont="1" applyFill="1" applyBorder="1" applyAlignment="1" applyProtection="1">
      <alignment horizontal="center" vertical="center"/>
    </xf>
    <xf numFmtId="0" fontId="0" fillId="0" borderId="0" xfId="0" applyAlignment="1">
      <alignment horizontal="center"/>
    </xf>
    <xf numFmtId="0" fontId="18" fillId="2" borderId="6" xfId="0" applyFont="1" applyFill="1" applyBorder="1" applyAlignment="1">
      <alignment horizontal="left" vertical="center" wrapText="1"/>
    </xf>
    <xf numFmtId="0" fontId="18" fillId="2" borderId="22" xfId="0" applyFont="1" applyFill="1" applyBorder="1" applyAlignment="1">
      <alignment horizontal="left" vertical="center"/>
    </xf>
    <xf numFmtId="0" fontId="18" fillId="2" borderId="7" xfId="0" applyFont="1" applyFill="1" applyBorder="1" applyAlignment="1">
      <alignment horizontal="left" vertical="center"/>
    </xf>
    <xf numFmtId="0" fontId="18" fillId="2" borderId="10" xfId="0" applyFont="1" applyFill="1" applyBorder="1" applyAlignment="1">
      <alignment horizontal="left" vertical="center"/>
    </xf>
    <xf numFmtId="0" fontId="18" fillId="2" borderId="0" xfId="0" applyFont="1" applyFill="1" applyBorder="1" applyAlignment="1">
      <alignment horizontal="left" vertical="center"/>
    </xf>
    <xf numFmtId="0" fontId="18" fillId="2" borderId="23" xfId="0" applyFont="1" applyFill="1" applyBorder="1" applyAlignment="1">
      <alignment horizontal="left" vertical="center"/>
    </xf>
    <xf numFmtId="0" fontId="18" fillId="2" borderId="8" xfId="0" applyFont="1" applyFill="1" applyBorder="1" applyAlignment="1">
      <alignment horizontal="left" vertical="center"/>
    </xf>
    <xf numFmtId="0" fontId="18" fillId="2" borderId="21" xfId="0" applyFont="1" applyFill="1" applyBorder="1" applyAlignment="1">
      <alignment horizontal="left" vertical="center"/>
    </xf>
    <xf numFmtId="0" fontId="18" fillId="2" borderId="9" xfId="0" applyFont="1" applyFill="1" applyBorder="1" applyAlignment="1">
      <alignment horizontal="left" vertical="center"/>
    </xf>
    <xf numFmtId="0" fontId="12" fillId="5" borderId="10"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12" fillId="2" borderId="10" xfId="0" applyFont="1" applyFill="1" applyBorder="1" applyAlignment="1" applyProtection="1">
      <alignment horizontal="center" vertical="center" wrapText="1"/>
      <protection locked="0"/>
    </xf>
    <xf numFmtId="0" fontId="12" fillId="2" borderId="0"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protection hidden="1"/>
    </xf>
    <xf numFmtId="0" fontId="21" fillId="0" borderId="21" xfId="0" applyFont="1" applyBorder="1" applyAlignment="1" applyProtection="1">
      <alignment horizontal="center" vertical="center"/>
      <protection hidden="1"/>
    </xf>
    <xf numFmtId="0" fontId="20" fillId="0" borderId="4" xfId="0" applyFont="1" applyBorder="1" applyAlignment="1" applyProtection="1">
      <alignment horizontal="center" vertical="center"/>
      <protection hidden="1"/>
    </xf>
    <xf numFmtId="0" fontId="22" fillId="7" borderId="4" xfId="0" applyFont="1" applyFill="1" applyBorder="1" applyAlignment="1" applyProtection="1">
      <alignment horizontal="center" vertical="center"/>
      <protection hidden="1"/>
    </xf>
    <xf numFmtId="0" fontId="13" fillId="0" borderId="1" xfId="0" applyFont="1" applyBorder="1" applyAlignment="1" applyProtection="1">
      <alignment horizontal="center" vertical="center" wrapText="1"/>
      <protection hidden="1"/>
    </xf>
    <xf numFmtId="0" fontId="15" fillId="2" borderId="1" xfId="0" applyFont="1" applyFill="1" applyBorder="1" applyAlignment="1" applyProtection="1">
      <alignment horizontal="center" vertical="center" textRotation="90"/>
      <protection hidden="1"/>
    </xf>
    <xf numFmtId="0" fontId="15" fillId="2" borderId="1" xfId="0" applyFont="1" applyFill="1" applyBorder="1" applyAlignment="1" applyProtection="1">
      <alignment horizontal="center" vertical="center"/>
      <protection hidden="1"/>
    </xf>
    <xf numFmtId="0" fontId="15" fillId="2" borderId="1" xfId="0" applyFont="1" applyFill="1" applyBorder="1" applyAlignment="1" applyProtection="1">
      <alignment horizontal="left" vertical="center"/>
      <protection hidden="1"/>
    </xf>
    <xf numFmtId="0" fontId="11" fillId="2" borderId="5" xfId="0" applyFont="1" applyFill="1" applyBorder="1" applyAlignment="1" applyProtection="1">
      <alignment horizontal="center" vertical="center"/>
      <protection hidden="1"/>
    </xf>
    <xf numFmtId="0" fontId="11" fillId="2" borderId="2" xfId="0" applyFont="1" applyFill="1" applyBorder="1" applyAlignment="1" applyProtection="1">
      <alignment horizontal="center" vertical="center"/>
      <protection hidden="1"/>
    </xf>
    <xf numFmtId="0" fontId="11" fillId="2" borderId="6" xfId="0" applyFont="1" applyFill="1" applyBorder="1" applyAlignment="1" applyProtection="1">
      <alignment horizontal="center" vertical="center"/>
      <protection hidden="1"/>
    </xf>
    <xf numFmtId="0" fontId="11" fillId="2" borderId="7" xfId="0" applyFont="1" applyFill="1" applyBorder="1" applyAlignment="1" applyProtection="1">
      <alignment horizontal="center" vertical="center"/>
      <protection hidden="1"/>
    </xf>
    <xf numFmtId="0" fontId="11" fillId="2" borderId="8" xfId="0" applyFont="1" applyFill="1" applyBorder="1" applyAlignment="1" applyProtection="1">
      <alignment horizontal="center" vertical="center"/>
      <protection hidden="1"/>
    </xf>
    <xf numFmtId="0" fontId="11" fillId="2" borderId="9"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wrapText="1"/>
      <protection hidden="1"/>
    </xf>
    <xf numFmtId="0" fontId="16" fillId="2" borderId="1" xfId="0" applyFont="1" applyFill="1" applyBorder="1" applyAlignment="1">
      <alignment horizontal="center" vertical="center"/>
    </xf>
    <xf numFmtId="0" fontId="7" fillId="2" borderId="15"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19" fillId="6" borderId="0" xfId="0" applyFont="1" applyFill="1" applyAlignment="1">
      <alignment horizontal="center" vertical="center" wrapText="1"/>
    </xf>
    <xf numFmtId="0" fontId="17" fillId="2" borderId="11" xfId="0" applyFont="1" applyFill="1" applyBorder="1" applyAlignment="1" applyProtection="1">
      <alignment horizontal="center" vertical="center"/>
      <protection hidden="1"/>
    </xf>
    <xf numFmtId="0" fontId="17" fillId="2" borderId="12" xfId="0" applyFont="1" applyFill="1" applyBorder="1" applyAlignment="1" applyProtection="1">
      <alignment horizontal="center" vertical="center"/>
      <protection hidden="1"/>
    </xf>
    <xf numFmtId="0" fontId="11" fillId="2" borderId="17" xfId="0" applyFont="1" applyFill="1" applyBorder="1" applyAlignment="1" applyProtection="1">
      <alignment horizontal="center" vertical="center" textRotation="90"/>
      <protection hidden="1"/>
    </xf>
    <xf numFmtId="0" fontId="11" fillId="2" borderId="18" xfId="0" applyFont="1" applyFill="1" applyBorder="1" applyAlignment="1" applyProtection="1">
      <alignment horizontal="center" vertical="center" textRotation="90"/>
      <protection hidden="1"/>
    </xf>
    <xf numFmtId="0" fontId="4" fillId="2" borderId="5"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wrapText="1"/>
      <protection locked="0"/>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99172</xdr:colOff>
      <xdr:row>1</xdr:row>
      <xdr:rowOff>1</xdr:rowOff>
    </xdr:from>
    <xdr:to>
      <xdr:col>12</xdr:col>
      <xdr:colOff>3189195</xdr:colOff>
      <xdr:row>2</xdr:row>
      <xdr:rowOff>1238251</xdr:rowOff>
    </xdr:to>
    <xdr:sp macro="" textlink="">
      <xdr:nvSpPr>
        <xdr:cNvPr id="17" name="Rectangle 16"/>
        <xdr:cNvSpPr/>
      </xdr:nvSpPr>
      <xdr:spPr>
        <a:xfrm>
          <a:off x="9646584" y="952501"/>
          <a:ext cx="6395758" cy="1731309"/>
        </a:xfrm>
        <a:prstGeom prst="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b="0" cap="none" spc="0">
            <a:ln w="18415" cmpd="sng">
              <a:solidFill>
                <a:srgbClr val="FFFFFF"/>
              </a:solidFill>
              <a:prstDash val="solid"/>
            </a:ln>
            <a:solidFill>
              <a:srgbClr val="FFFFFF"/>
            </a:solidFill>
            <a:effectLst>
              <a:outerShdw blurRad="63500" dir="3600000" algn="tl" rotWithShape="0">
                <a:srgbClr val="000000">
                  <a:alpha val="70000"/>
                </a:srgbClr>
              </a:outerShdw>
            </a:effectLst>
          </a:endParaRPr>
        </a:p>
      </xdr:txBody>
    </xdr:sp>
    <xdr:clientData/>
  </xdr:twoCellAnchor>
  <xdr:twoCellAnchor editAs="oneCell">
    <xdr:from>
      <xdr:col>10</xdr:col>
      <xdr:colOff>90768</xdr:colOff>
      <xdr:row>1</xdr:row>
      <xdr:rowOff>17369</xdr:rowOff>
    </xdr:from>
    <xdr:to>
      <xdr:col>11</xdr:col>
      <xdr:colOff>1445559</xdr:colOff>
      <xdr:row>2</xdr:row>
      <xdr:rowOff>1224409</xdr:rowOff>
    </xdr:to>
    <xdr:pic>
      <xdr:nvPicPr>
        <xdr:cNvPr id="18" name="Picture 17" descr="20191011_165328-removebg-preview-removebg-preview (3).png"/>
        <xdr:cNvPicPr>
          <a:picLocks noChangeAspect="1"/>
        </xdr:cNvPicPr>
      </xdr:nvPicPr>
      <xdr:blipFill>
        <a:blip xmlns:r="http://schemas.openxmlformats.org/officeDocument/2006/relationships" r:embed="rId1" cstate="print"/>
        <a:stretch>
          <a:fillRect/>
        </a:stretch>
      </xdr:blipFill>
      <xdr:spPr>
        <a:xfrm>
          <a:off x="9638180" y="969869"/>
          <a:ext cx="1455644" cy="1700099"/>
        </a:xfrm>
        <a:prstGeom prst="rect">
          <a:avLst/>
        </a:prstGeom>
      </xdr:spPr>
    </xdr:pic>
    <xdr:clientData/>
  </xdr:twoCellAnchor>
  <xdr:oneCellAnchor>
    <xdr:from>
      <xdr:col>11</xdr:col>
      <xdr:colOff>1266264</xdr:colOff>
      <xdr:row>1</xdr:row>
      <xdr:rowOff>0</xdr:rowOff>
    </xdr:from>
    <xdr:ext cx="5154706" cy="1626536"/>
    <xdr:sp macro="" textlink="">
      <xdr:nvSpPr>
        <xdr:cNvPr id="19" name="Rectangle 18"/>
        <xdr:cNvSpPr/>
      </xdr:nvSpPr>
      <xdr:spPr>
        <a:xfrm>
          <a:off x="10914529" y="952500"/>
          <a:ext cx="5154706" cy="1626536"/>
        </a:xfrm>
        <a:prstGeom prst="rect">
          <a:avLst/>
        </a:prstGeom>
        <a:noFill/>
      </xdr:spPr>
      <xdr:txBody>
        <a:bodyPr wrap="square" lIns="91440" tIns="45720" rIns="91440" bIns="45720" anchor="ctr">
          <a:spAutoFit/>
        </a:bodyPr>
        <a:lstStyle/>
        <a:p>
          <a:pPr algn="ctr"/>
          <a:r>
            <a:rPr lang="en-US" sz="44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RAJTEACHERS.NET</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PARMANAND MEGHWAL</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HEADMASTER </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GOVT. UPS SCHOOL, KANWARPURA  ATRU, BARAN</a:t>
          </a:r>
        </a:p>
      </xdr:txBody>
    </xdr:sp>
    <xdr:clientData/>
  </xdr:oneCellAnchor>
  <xdr:oneCellAnchor>
    <xdr:from>
      <xdr:col>10</xdr:col>
      <xdr:colOff>64897</xdr:colOff>
      <xdr:row>0</xdr:row>
      <xdr:rowOff>156882</xdr:rowOff>
    </xdr:from>
    <xdr:ext cx="6389691" cy="593304"/>
    <xdr:sp macro="" textlink="">
      <xdr:nvSpPr>
        <xdr:cNvPr id="20" name="Rectangle 19"/>
        <xdr:cNvSpPr/>
      </xdr:nvSpPr>
      <xdr:spPr>
        <a:xfrm>
          <a:off x="9612309" y="156882"/>
          <a:ext cx="6389691" cy="593304"/>
        </a:xfrm>
        <a:prstGeom prst="rect">
          <a:avLst/>
        </a:prstGeom>
        <a:noFill/>
      </xdr:spPr>
      <xdr:txBody>
        <a:bodyPr wrap="square" lIns="91440" tIns="45720" rIns="91440" bIns="45720">
          <a:spAutoFit/>
        </a:bodyPr>
        <a:lstStyle/>
        <a:p>
          <a:pPr algn="ctr"/>
          <a:r>
            <a:rPr lang="en-US" sz="32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D.A. ARREAR 42% EXCEL SOFTWARE</a:t>
          </a:r>
        </a:p>
      </xdr:txBody>
    </xdr:sp>
    <xdr:clientData/>
  </xdr:oneCellAnchor>
  <xdr:twoCellAnchor>
    <xdr:from>
      <xdr:col>11</xdr:col>
      <xdr:colOff>56029</xdr:colOff>
      <xdr:row>6</xdr:row>
      <xdr:rowOff>89647</xdr:rowOff>
    </xdr:from>
    <xdr:to>
      <xdr:col>11</xdr:col>
      <xdr:colOff>1288676</xdr:colOff>
      <xdr:row>6</xdr:row>
      <xdr:rowOff>347382</xdr:rowOff>
    </xdr:to>
    <xdr:sp macro="" textlink="">
      <xdr:nvSpPr>
        <xdr:cNvPr id="24" name="Right Arrow 23"/>
        <xdr:cNvSpPr/>
      </xdr:nvSpPr>
      <xdr:spPr>
        <a:xfrm>
          <a:off x="9435353" y="3989294"/>
          <a:ext cx="1232647" cy="257735"/>
        </a:xfrm>
        <a:prstGeom prst="rightArrow">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rajteachers.net/"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23"/>
  <sheetViews>
    <sheetView tabSelected="1" zoomScale="85" zoomScaleNormal="85" workbookViewId="0">
      <selection activeCell="F4" sqref="F4"/>
    </sheetView>
  </sheetViews>
  <sheetFormatPr defaultColWidth="0" defaultRowHeight="12.75" zeroHeight="1"/>
  <cols>
    <col min="1" max="1" width="8.140625" customWidth="1"/>
    <col min="2" max="3" width="32.85546875" customWidth="1"/>
    <col min="4" max="4" width="19.140625" customWidth="1"/>
    <col min="5" max="5" width="13.42578125" customWidth="1"/>
    <col min="6" max="7" width="13.7109375" customWidth="1"/>
    <col min="8" max="8" width="9.7109375" hidden="1" customWidth="1"/>
    <col min="9" max="9" width="0" hidden="1" customWidth="1"/>
    <col min="10" max="10" width="5" style="35" customWidth="1"/>
    <col min="11" max="11" width="1.42578125" style="29" customWidth="1"/>
    <col min="12" max="12" width="48.140625" style="29" customWidth="1"/>
    <col min="13" max="13" width="48" style="29" customWidth="1"/>
    <col min="14" max="16384" width="9.140625" hidden="1"/>
  </cols>
  <sheetData>
    <row r="1" spans="1:13" ht="75" customHeight="1">
      <c r="A1" s="45" t="s">
        <v>35</v>
      </c>
      <c r="B1" s="46"/>
      <c r="C1" s="46"/>
      <c r="D1" s="46"/>
      <c r="E1" s="46"/>
      <c r="F1" s="46"/>
      <c r="G1" s="46"/>
      <c r="K1" s="49"/>
      <c r="L1" s="49"/>
      <c r="M1" s="49"/>
    </row>
    <row r="2" spans="1:13" ht="39" customHeight="1">
      <c r="A2" s="47" t="s">
        <v>26</v>
      </c>
      <c r="B2" s="48"/>
      <c r="C2" s="48"/>
      <c r="D2" s="48"/>
      <c r="E2" s="48"/>
      <c r="F2" s="48"/>
      <c r="G2" s="48"/>
      <c r="K2" s="49"/>
      <c r="L2" s="50" t="s">
        <v>32</v>
      </c>
      <c r="M2" s="50"/>
    </row>
    <row r="3" spans="1:13" ht="97.5" customHeight="1">
      <c r="A3" s="9" t="s">
        <v>19</v>
      </c>
      <c r="B3" s="9" t="s">
        <v>17</v>
      </c>
      <c r="C3" s="9" t="s">
        <v>16</v>
      </c>
      <c r="D3" s="9" t="s">
        <v>40</v>
      </c>
      <c r="E3" s="9" t="s">
        <v>37</v>
      </c>
      <c r="F3" s="10" t="s">
        <v>41</v>
      </c>
      <c r="G3" s="17" t="s">
        <v>29</v>
      </c>
      <c r="K3" s="49"/>
      <c r="L3" s="51"/>
      <c r="M3" s="51"/>
    </row>
    <row r="4" spans="1:13" ht="31.5" customHeight="1">
      <c r="A4" s="5">
        <v>1</v>
      </c>
      <c r="B4" s="11" t="s">
        <v>10</v>
      </c>
      <c r="C4" s="11" t="s">
        <v>18</v>
      </c>
      <c r="D4" s="5">
        <v>49300</v>
      </c>
      <c r="E4" s="5">
        <v>0</v>
      </c>
      <c r="F4" s="8" t="s">
        <v>14</v>
      </c>
      <c r="G4" s="8" t="s">
        <v>27</v>
      </c>
      <c r="H4" s="6" t="s">
        <v>14</v>
      </c>
      <c r="I4" s="16" t="s">
        <v>28</v>
      </c>
      <c r="K4" s="49"/>
      <c r="L4" s="52" t="s">
        <v>33</v>
      </c>
      <c r="M4" s="52"/>
    </row>
    <row r="5" spans="1:13" ht="31.5" customHeight="1">
      <c r="A5" s="5">
        <v>2</v>
      </c>
      <c r="B5" s="11"/>
      <c r="C5" s="11"/>
      <c r="D5" s="5"/>
      <c r="E5" s="5"/>
      <c r="F5" s="8"/>
      <c r="G5" s="8"/>
      <c r="H5" s="6" t="s">
        <v>15</v>
      </c>
      <c r="I5" s="16" t="s">
        <v>27</v>
      </c>
      <c r="K5" s="49"/>
      <c r="L5" s="53" t="s">
        <v>34</v>
      </c>
      <c r="M5" s="53"/>
    </row>
    <row r="6" spans="1:13" ht="31.5" customHeight="1">
      <c r="A6" s="5">
        <v>3</v>
      </c>
      <c r="B6" s="11"/>
      <c r="C6" s="11"/>
      <c r="D6" s="5"/>
      <c r="E6" s="5"/>
      <c r="F6" s="8"/>
      <c r="G6" s="8"/>
      <c r="K6" s="49"/>
      <c r="L6" s="53"/>
      <c r="M6" s="53"/>
    </row>
    <row r="7" spans="1:13" ht="31.5" customHeight="1">
      <c r="A7" s="5">
        <v>4</v>
      </c>
      <c r="B7" s="11"/>
      <c r="C7" s="11"/>
      <c r="D7" s="5"/>
      <c r="E7" s="5"/>
      <c r="F7" s="8"/>
      <c r="G7" s="8"/>
      <c r="K7" s="34" t="s">
        <v>36</v>
      </c>
      <c r="L7" s="34"/>
      <c r="M7" s="34"/>
    </row>
    <row r="8" spans="1:13" ht="31.5" customHeight="1">
      <c r="A8" s="5">
        <v>5</v>
      </c>
      <c r="B8" s="11"/>
      <c r="C8" s="11"/>
      <c r="D8" s="5"/>
      <c r="E8" s="5"/>
      <c r="F8" s="8"/>
      <c r="G8" s="8"/>
      <c r="K8" s="36" t="s">
        <v>38</v>
      </c>
      <c r="L8" s="37"/>
      <c r="M8" s="38"/>
    </row>
    <row r="9" spans="1:13" ht="31.5" customHeight="1">
      <c r="A9" s="5">
        <v>6</v>
      </c>
      <c r="B9" s="11"/>
      <c r="C9" s="11"/>
      <c r="D9" s="5"/>
      <c r="E9" s="5"/>
      <c r="F9" s="8"/>
      <c r="G9" s="8"/>
      <c r="K9" s="39"/>
      <c r="L9" s="40"/>
      <c r="M9" s="41"/>
    </row>
    <row r="10" spans="1:13" ht="31.5" customHeight="1">
      <c r="A10" s="5">
        <v>7</v>
      </c>
      <c r="B10" s="11"/>
      <c r="C10" s="11"/>
      <c r="D10" s="5"/>
      <c r="E10" s="5"/>
      <c r="F10" s="8"/>
      <c r="G10" s="8"/>
      <c r="K10" s="39"/>
      <c r="L10" s="40"/>
      <c r="M10" s="41"/>
    </row>
    <row r="11" spans="1:13" ht="31.5" customHeight="1">
      <c r="A11" s="5">
        <v>8</v>
      </c>
      <c r="B11" s="11"/>
      <c r="C11" s="11"/>
      <c r="D11" s="5"/>
      <c r="E11" s="5"/>
      <c r="F11" s="8"/>
      <c r="G11" s="8"/>
      <c r="K11" s="39"/>
      <c r="L11" s="40"/>
      <c r="M11" s="41"/>
    </row>
    <row r="12" spans="1:13" ht="31.5" customHeight="1">
      <c r="A12" s="5">
        <v>9</v>
      </c>
      <c r="B12" s="11"/>
      <c r="C12" s="11"/>
      <c r="D12" s="5"/>
      <c r="E12" s="5"/>
      <c r="F12" s="8"/>
      <c r="G12" s="8"/>
      <c r="K12" s="39"/>
      <c r="L12" s="40"/>
      <c r="M12" s="41"/>
    </row>
    <row r="13" spans="1:13" ht="31.5" customHeight="1">
      <c r="A13" s="5">
        <v>10</v>
      </c>
      <c r="B13" s="11"/>
      <c r="C13" s="11"/>
      <c r="D13" s="5"/>
      <c r="E13" s="5"/>
      <c r="F13" s="8"/>
      <c r="G13" s="8"/>
      <c r="K13" s="39"/>
      <c r="L13" s="40"/>
      <c r="M13" s="41"/>
    </row>
    <row r="14" spans="1:13" ht="31.5" customHeight="1">
      <c r="A14" s="5">
        <v>11</v>
      </c>
      <c r="B14" s="11"/>
      <c r="C14" s="11"/>
      <c r="D14" s="5"/>
      <c r="E14" s="5"/>
      <c r="F14" s="8"/>
      <c r="G14" s="8"/>
      <c r="K14" s="39"/>
      <c r="L14" s="40"/>
      <c r="M14" s="41"/>
    </row>
    <row r="15" spans="1:13" ht="31.5" customHeight="1">
      <c r="A15" s="5">
        <v>12</v>
      </c>
      <c r="B15" s="11"/>
      <c r="C15" s="11"/>
      <c r="D15" s="5"/>
      <c r="E15" s="5"/>
      <c r="F15" s="8"/>
      <c r="G15" s="8"/>
      <c r="K15" s="39"/>
      <c r="L15" s="40"/>
      <c r="M15" s="41"/>
    </row>
    <row r="16" spans="1:13" ht="31.5" customHeight="1">
      <c r="A16" s="5">
        <v>13</v>
      </c>
      <c r="B16" s="11"/>
      <c r="C16" s="11"/>
      <c r="D16" s="5"/>
      <c r="E16" s="5"/>
      <c r="F16" s="8"/>
      <c r="G16" s="8"/>
      <c r="K16" s="39"/>
      <c r="L16" s="40"/>
      <c r="M16" s="41"/>
    </row>
    <row r="17" spans="1:13" ht="31.5" customHeight="1">
      <c r="A17" s="5">
        <v>14</v>
      </c>
      <c r="B17" s="11"/>
      <c r="C17" s="11"/>
      <c r="D17" s="5"/>
      <c r="E17" s="5"/>
      <c r="F17" s="8"/>
      <c r="G17" s="8"/>
      <c r="K17" s="39"/>
      <c r="L17" s="40"/>
      <c r="M17" s="41"/>
    </row>
    <row r="18" spans="1:13" ht="31.5" customHeight="1">
      <c r="A18" s="5">
        <v>15</v>
      </c>
      <c r="B18" s="11"/>
      <c r="C18" s="11"/>
      <c r="D18" s="5"/>
      <c r="E18" s="5"/>
      <c r="F18" s="8"/>
      <c r="G18" s="8"/>
      <c r="K18" s="39"/>
      <c r="L18" s="40"/>
      <c r="M18" s="41"/>
    </row>
    <row r="19" spans="1:13" ht="31.5" customHeight="1">
      <c r="A19" s="5">
        <v>16</v>
      </c>
      <c r="B19" s="11"/>
      <c r="C19" s="11"/>
      <c r="D19" s="5"/>
      <c r="E19" s="5"/>
      <c r="F19" s="8"/>
      <c r="G19" s="8"/>
      <c r="K19" s="39"/>
      <c r="L19" s="40"/>
      <c r="M19" s="41"/>
    </row>
    <row r="20" spans="1:13" ht="29.25" customHeight="1">
      <c r="A20" s="5">
        <v>17</v>
      </c>
      <c r="B20" s="11"/>
      <c r="C20" s="11"/>
      <c r="D20" s="5"/>
      <c r="E20" s="5"/>
      <c r="F20" s="8"/>
      <c r="G20" s="8"/>
      <c r="K20" s="39"/>
      <c r="L20" s="40"/>
      <c r="M20" s="41"/>
    </row>
    <row r="21" spans="1:13" ht="29.25" customHeight="1">
      <c r="A21" s="5">
        <v>18</v>
      </c>
      <c r="B21" s="11"/>
      <c r="C21" s="11"/>
      <c r="D21" s="5"/>
      <c r="E21" s="5"/>
      <c r="F21" s="8"/>
      <c r="G21" s="8"/>
      <c r="K21" s="39"/>
      <c r="L21" s="40"/>
      <c r="M21" s="41"/>
    </row>
    <row r="22" spans="1:13" ht="29.25" customHeight="1">
      <c r="A22" s="5">
        <v>19</v>
      </c>
      <c r="B22" s="11"/>
      <c r="C22" s="11"/>
      <c r="D22" s="5"/>
      <c r="E22" s="5"/>
      <c r="F22" s="8"/>
      <c r="G22" s="8"/>
      <c r="K22" s="39"/>
      <c r="L22" s="40"/>
      <c r="M22" s="41"/>
    </row>
    <row r="23" spans="1:13" ht="29.25" customHeight="1">
      <c r="A23" s="5">
        <v>20</v>
      </c>
      <c r="B23" s="11"/>
      <c r="C23" s="11"/>
      <c r="D23" s="5"/>
      <c r="E23" s="5"/>
      <c r="F23" s="8"/>
      <c r="G23" s="8"/>
      <c r="K23" s="42"/>
      <c r="L23" s="43"/>
      <c r="M23" s="44"/>
    </row>
  </sheetData>
  <sheetProtection password="FC12" sheet="1" objects="1" scenarios="1"/>
  <mergeCells count="11">
    <mergeCell ref="K7:M7"/>
    <mergeCell ref="J1:J1048576"/>
    <mergeCell ref="K8:M23"/>
    <mergeCell ref="A1:G1"/>
    <mergeCell ref="A2:G2"/>
    <mergeCell ref="K1:M1"/>
    <mergeCell ref="L2:M2"/>
    <mergeCell ref="L3:M3"/>
    <mergeCell ref="L4:M4"/>
    <mergeCell ref="K2:K6"/>
    <mergeCell ref="L5:M6"/>
  </mergeCells>
  <dataValidations count="2">
    <dataValidation type="list" allowBlank="1" showInputMessage="1" showErrorMessage="1" sqref="H5 F4:F23">
      <formula1>$H$4:$H$5</formula1>
    </dataValidation>
    <dataValidation type="list" allowBlank="1" showInputMessage="1" showErrorMessage="1" sqref="G4:G23">
      <formula1>$I$4:$I$5</formula1>
    </dataValidation>
  </dataValidations>
  <hyperlinks>
    <hyperlink ref="K7:M7" r:id="rId1" display="RAJTEACHERS.NET"/>
  </hyperlinks>
  <pageMargins left="0.42" right="0.31" top="0.36" bottom="0.3" header="0.3" footer="0.3"/>
  <pageSetup paperSize="9" scale="75" orientation="portrait" r:id="rId2"/>
  <colBreaks count="1" manualBreakCount="1">
    <brk id="7" max="1048575" man="1"/>
  </colBreaks>
  <drawing r:id="rId3"/>
</worksheet>
</file>

<file path=xl/worksheets/sheet2.xml><?xml version="1.0" encoding="utf-8"?>
<worksheet xmlns="http://schemas.openxmlformats.org/spreadsheetml/2006/main" xmlns:r="http://schemas.openxmlformats.org/officeDocument/2006/relationships">
  <dimension ref="A1:Z111"/>
  <sheetViews>
    <sheetView workbookViewId="0">
      <selection activeCell="E14" sqref="E14"/>
    </sheetView>
  </sheetViews>
  <sheetFormatPr defaultColWidth="0" defaultRowHeight="12.75" zeroHeight="1"/>
  <cols>
    <col min="1" max="1" width="6.7109375" style="1" customWidth="1"/>
    <col min="2" max="2" width="31.85546875" style="1" customWidth="1"/>
    <col min="3" max="3" width="16.5703125" style="1" customWidth="1"/>
    <col min="4" max="4" width="4.85546875" style="1" hidden="1" customWidth="1"/>
    <col min="5" max="5" width="9.42578125" style="2" customWidth="1"/>
    <col min="6" max="6" width="7.28515625" style="4" customWidth="1"/>
    <col min="7" max="17" width="7.28515625" style="1" customWidth="1"/>
    <col min="18" max="18" width="10" style="1" customWidth="1"/>
    <col min="19" max="19" width="11.5703125" style="1" customWidth="1"/>
    <col min="20" max="20" width="14.42578125" style="1" customWidth="1"/>
    <col min="21" max="21" width="5" style="1" hidden="1" customWidth="1"/>
    <col min="22" max="22" width="5.5703125" style="1" hidden="1" customWidth="1"/>
    <col min="23" max="23" width="3.140625" style="1" customWidth="1"/>
    <col min="24" max="26" width="9.140625" style="1" customWidth="1"/>
    <col min="27" max="16384" width="9.140625" style="1" hidden="1"/>
  </cols>
  <sheetData>
    <row r="1" spans="1:26" ht="43.9" customHeight="1">
      <c r="A1" s="69" t="str">
        <f>'MASTER SHEET'!A2:F2</f>
        <v>GOVT SR. SECONDARY SCHOOL, GORDHANPURA, ATRU (BARAN)</v>
      </c>
      <c r="B1" s="70"/>
      <c r="C1" s="70"/>
      <c r="D1" s="70"/>
      <c r="E1" s="70"/>
      <c r="F1" s="70"/>
      <c r="G1" s="70"/>
      <c r="H1" s="70"/>
      <c r="I1" s="70"/>
      <c r="J1" s="70"/>
      <c r="K1" s="70"/>
      <c r="L1" s="70"/>
      <c r="M1" s="70"/>
      <c r="N1" s="70"/>
      <c r="O1" s="70"/>
      <c r="P1" s="70"/>
      <c r="Q1" s="70"/>
      <c r="R1" s="70"/>
      <c r="S1" s="70"/>
      <c r="T1" s="70"/>
      <c r="U1" s="21"/>
      <c r="V1" s="22"/>
      <c r="X1" s="68" t="s">
        <v>30</v>
      </c>
      <c r="Y1" s="68"/>
      <c r="Z1" s="68"/>
    </row>
    <row r="2" spans="1:26" ht="49.9" customHeight="1">
      <c r="A2" s="65" t="s">
        <v>39</v>
      </c>
      <c r="B2" s="66"/>
      <c r="C2" s="66"/>
      <c r="D2" s="66"/>
      <c r="E2" s="66"/>
      <c r="F2" s="66"/>
      <c r="G2" s="66"/>
      <c r="H2" s="66"/>
      <c r="I2" s="66"/>
      <c r="J2" s="66"/>
      <c r="K2" s="66"/>
      <c r="L2" s="66"/>
      <c r="M2" s="66"/>
      <c r="N2" s="66"/>
      <c r="O2" s="66"/>
      <c r="P2" s="66"/>
      <c r="Q2" s="66"/>
      <c r="R2" s="66"/>
      <c r="S2" s="66"/>
      <c r="T2" s="67">
        <v>6</v>
      </c>
      <c r="U2" s="7"/>
      <c r="V2" s="23"/>
      <c r="X2" s="68"/>
      <c r="Y2" s="68"/>
      <c r="Z2" s="68"/>
    </row>
    <row r="3" spans="1:26" ht="19.5" customHeight="1">
      <c r="A3" s="71" t="s">
        <v>7</v>
      </c>
      <c r="B3" s="57" t="s">
        <v>23</v>
      </c>
      <c r="C3" s="59" t="s">
        <v>24</v>
      </c>
      <c r="D3" s="60"/>
      <c r="E3" s="73" t="s">
        <v>6</v>
      </c>
      <c r="F3" s="63" t="s">
        <v>0</v>
      </c>
      <c r="G3" s="63"/>
      <c r="H3" s="63"/>
      <c r="I3" s="63" t="s">
        <v>4</v>
      </c>
      <c r="J3" s="63"/>
      <c r="K3" s="63"/>
      <c r="L3" s="63" t="s">
        <v>5</v>
      </c>
      <c r="M3" s="63"/>
      <c r="N3" s="63"/>
      <c r="O3" s="63" t="s">
        <v>21</v>
      </c>
      <c r="P3" s="63"/>
      <c r="Q3" s="63"/>
      <c r="R3" s="63" t="s">
        <v>8</v>
      </c>
      <c r="S3" s="63" t="s">
        <v>9</v>
      </c>
      <c r="T3" s="75" t="s">
        <v>31</v>
      </c>
      <c r="U3" s="3"/>
      <c r="V3" s="24"/>
      <c r="X3" s="68"/>
      <c r="Y3" s="68"/>
      <c r="Z3" s="68"/>
    </row>
    <row r="4" spans="1:26" ht="38.25" customHeight="1">
      <c r="A4" s="72"/>
      <c r="B4" s="58"/>
      <c r="C4" s="61"/>
      <c r="D4" s="62"/>
      <c r="E4" s="74"/>
      <c r="F4" s="19" t="s">
        <v>1</v>
      </c>
      <c r="G4" s="19" t="s">
        <v>2</v>
      </c>
      <c r="H4" s="19" t="s">
        <v>3</v>
      </c>
      <c r="I4" s="19" t="s">
        <v>1</v>
      </c>
      <c r="J4" s="19" t="s">
        <v>2</v>
      </c>
      <c r="K4" s="19" t="s">
        <v>3</v>
      </c>
      <c r="L4" s="19" t="s">
        <v>11</v>
      </c>
      <c r="M4" s="19" t="s">
        <v>2</v>
      </c>
      <c r="N4" s="19" t="s">
        <v>3</v>
      </c>
      <c r="O4" s="19" t="s">
        <v>20</v>
      </c>
      <c r="P4" s="19" t="s">
        <v>27</v>
      </c>
      <c r="Q4" s="19" t="s">
        <v>22</v>
      </c>
      <c r="R4" s="63"/>
      <c r="S4" s="63"/>
      <c r="T4" s="75"/>
      <c r="U4" s="3"/>
      <c r="V4" s="24"/>
      <c r="X4" s="68"/>
      <c r="Y4" s="68"/>
      <c r="Z4" s="68"/>
    </row>
    <row r="5" spans="1:26" ht="14.25" customHeight="1">
      <c r="A5" s="55">
        <v>1</v>
      </c>
      <c r="B5" s="56" t="str">
        <f>VLOOKUP('D.A.ARREAR CALCULATION'!V5,'MASTER SHEET'!A3:F19,2,0)</f>
        <v>PARMANAND MEGHWAL</v>
      </c>
      <c r="C5" s="56" t="str">
        <f>VLOOKUP('D.A.ARREAR CALCULATION'!V5,'MASTER SHEET'!A3:F19,3,0)</f>
        <v>SR TEACHER</v>
      </c>
      <c r="D5" s="54" t="str">
        <f>'MASTER SHEET'!G4</f>
        <v>GPF 2004</v>
      </c>
      <c r="E5" s="12">
        <v>45108</v>
      </c>
      <c r="F5" s="20">
        <f>VLOOKUP('D.A.ARREAR CALCULATION'!V5,'MASTER SHEET'!A3:G50,4,0)</f>
        <v>49300</v>
      </c>
      <c r="G5" s="20">
        <f>ROUND(F5*46/100,0)</f>
        <v>22678</v>
      </c>
      <c r="H5" s="20">
        <f t="shared" ref="H5:H39" si="0">SUM(F5:G5)</f>
        <v>71978</v>
      </c>
      <c r="I5" s="20">
        <f>VLOOKUP('D.A.ARREAR CALCULATION'!V5,'MASTER SHEET'!A3:G50,4,0)</f>
        <v>49300</v>
      </c>
      <c r="J5" s="20">
        <f>ROUND(I5*42/100,0)</f>
        <v>20706</v>
      </c>
      <c r="K5" s="20">
        <f t="shared" ref="K5:K39" si="1">SUM(I5:J5)</f>
        <v>70006</v>
      </c>
      <c r="L5" s="20">
        <f t="shared" ref="L5:L39" si="2">F5-I5</f>
        <v>0</v>
      </c>
      <c r="M5" s="20">
        <f t="shared" ref="M5:M39" si="3">G5-J5</f>
        <v>1972</v>
      </c>
      <c r="N5" s="20">
        <f>SUM(L5:M5)</f>
        <v>1972</v>
      </c>
      <c r="O5" s="13">
        <f>IF($D$5="GPF",M5,0)</f>
        <v>0</v>
      </c>
      <c r="P5" s="13">
        <f>IF($D$5="GPF 2004",N5,0)</f>
        <v>1972</v>
      </c>
      <c r="Q5" s="14">
        <v>0</v>
      </c>
      <c r="R5" s="13">
        <f>SUM(O5:Q5)</f>
        <v>1972</v>
      </c>
      <c r="S5" s="13">
        <f>N5-R5</f>
        <v>0</v>
      </c>
      <c r="T5" s="15"/>
      <c r="U5" s="3"/>
      <c r="V5" s="24">
        <v>1</v>
      </c>
      <c r="W5" s="4"/>
      <c r="X5" s="68"/>
      <c r="Y5" s="68"/>
      <c r="Z5" s="68"/>
    </row>
    <row r="6" spans="1:26" ht="14.25" customHeight="1">
      <c r="A6" s="55"/>
      <c r="B6" s="56"/>
      <c r="C6" s="56"/>
      <c r="D6" s="54"/>
      <c r="E6" s="12">
        <v>45139</v>
      </c>
      <c r="F6" s="20">
        <f>F5</f>
        <v>49300</v>
      </c>
      <c r="G6" s="33">
        <f t="shared" ref="G6:G69" si="4">ROUND(F6*46/100,0)</f>
        <v>22678</v>
      </c>
      <c r="H6" s="20">
        <f t="shared" si="0"/>
        <v>71978</v>
      </c>
      <c r="I6" s="20">
        <f>I5</f>
        <v>49300</v>
      </c>
      <c r="J6" s="33">
        <f t="shared" ref="J6:J69" si="5">ROUND(I6*42/100,0)</f>
        <v>20706</v>
      </c>
      <c r="K6" s="20">
        <f t="shared" si="1"/>
        <v>70006</v>
      </c>
      <c r="L6" s="20">
        <f t="shared" si="2"/>
        <v>0</v>
      </c>
      <c r="M6" s="20">
        <f t="shared" si="3"/>
        <v>1972</v>
      </c>
      <c r="N6" s="20">
        <f>SUM(L6:M6)</f>
        <v>1972</v>
      </c>
      <c r="O6" s="13">
        <f t="shared" ref="O6:O9" si="6">IF($D$5="GPF",M6,0)</f>
        <v>0</v>
      </c>
      <c r="P6" s="13">
        <f t="shared" ref="P6:P8" si="7">IF($D$5="GPF 2004",N6,0)</f>
        <v>1972</v>
      </c>
      <c r="Q6" s="14">
        <v>0</v>
      </c>
      <c r="R6" s="13">
        <f t="shared" ref="R6:R39" si="8">SUM(O6:Q6)</f>
        <v>1972</v>
      </c>
      <c r="S6" s="13">
        <f t="shared" ref="S6:S39" si="9">N6-R6</f>
        <v>0</v>
      </c>
      <c r="T6" s="15"/>
      <c r="U6" s="3"/>
      <c r="V6" s="24">
        <v>2</v>
      </c>
      <c r="W6" s="4"/>
      <c r="X6" s="68"/>
      <c r="Y6" s="68"/>
      <c r="Z6" s="68"/>
    </row>
    <row r="7" spans="1:26" ht="14.25" customHeight="1">
      <c r="A7" s="55"/>
      <c r="B7" s="56"/>
      <c r="C7" s="56"/>
      <c r="D7" s="54"/>
      <c r="E7" s="12">
        <v>45170</v>
      </c>
      <c r="F7" s="33">
        <f>F6</f>
        <v>49300</v>
      </c>
      <c r="G7" s="33">
        <f t="shared" si="4"/>
        <v>22678</v>
      </c>
      <c r="H7" s="33">
        <f t="shared" ref="H7" si="10">SUM(F7:G7)</f>
        <v>71978</v>
      </c>
      <c r="I7" s="33">
        <f>I6</f>
        <v>49300</v>
      </c>
      <c r="J7" s="33">
        <f t="shared" si="5"/>
        <v>20706</v>
      </c>
      <c r="K7" s="33">
        <f t="shared" ref="K7" si="11">SUM(I7:J7)</f>
        <v>70006</v>
      </c>
      <c r="L7" s="33">
        <f t="shared" ref="L7" si="12">F7-I7</f>
        <v>0</v>
      </c>
      <c r="M7" s="33">
        <f t="shared" ref="M7" si="13">G7-J7</f>
        <v>1972</v>
      </c>
      <c r="N7" s="33">
        <f>SUM(L7:M7)</f>
        <v>1972</v>
      </c>
      <c r="O7" s="13">
        <f t="shared" ref="O7" si="14">IF($D$5="GPF",M7,0)</f>
        <v>0</v>
      </c>
      <c r="P7" s="13">
        <f t="shared" ref="P7" si="15">IF($D$5="GPF 2004",N7,0)</f>
        <v>1972</v>
      </c>
      <c r="Q7" s="14">
        <v>0</v>
      </c>
      <c r="R7" s="13">
        <f t="shared" ref="R7" si="16">SUM(O7:Q7)</f>
        <v>1972</v>
      </c>
      <c r="S7" s="13">
        <f t="shared" ref="S7" si="17">N7-R7</f>
        <v>0</v>
      </c>
      <c r="T7" s="15"/>
      <c r="U7" s="3"/>
      <c r="V7" s="24"/>
      <c r="W7" s="4"/>
      <c r="X7" s="32"/>
      <c r="Y7" s="32"/>
      <c r="Z7" s="32"/>
    </row>
    <row r="8" spans="1:26" ht="14.25" customHeight="1">
      <c r="A8" s="55"/>
      <c r="B8" s="56"/>
      <c r="C8" s="56"/>
      <c r="D8" s="54"/>
      <c r="E8" s="12">
        <v>45200</v>
      </c>
      <c r="F8" s="20">
        <f>F6</f>
        <v>49300</v>
      </c>
      <c r="G8" s="33">
        <f t="shared" si="4"/>
        <v>22678</v>
      </c>
      <c r="H8" s="20">
        <f t="shared" si="0"/>
        <v>71978</v>
      </c>
      <c r="I8" s="20">
        <f>I6</f>
        <v>49300</v>
      </c>
      <c r="J8" s="33">
        <f t="shared" si="5"/>
        <v>20706</v>
      </c>
      <c r="K8" s="20">
        <f t="shared" si="1"/>
        <v>70006</v>
      </c>
      <c r="L8" s="20">
        <f t="shared" si="2"/>
        <v>0</v>
      </c>
      <c r="M8" s="20">
        <f t="shared" si="3"/>
        <v>1972</v>
      </c>
      <c r="N8" s="20">
        <f>SUM(L8:M8)</f>
        <v>1972</v>
      </c>
      <c r="O8" s="13">
        <f t="shared" si="6"/>
        <v>0</v>
      </c>
      <c r="P8" s="13">
        <f t="shared" si="7"/>
        <v>1972</v>
      </c>
      <c r="Q8" s="14">
        <v>0</v>
      </c>
      <c r="R8" s="13">
        <f t="shared" si="8"/>
        <v>1972</v>
      </c>
      <c r="S8" s="13">
        <f t="shared" si="9"/>
        <v>0</v>
      </c>
      <c r="T8" s="15"/>
      <c r="U8" s="3"/>
      <c r="V8" s="24">
        <v>3</v>
      </c>
      <c r="W8" s="4"/>
      <c r="X8" s="4"/>
    </row>
    <row r="9" spans="1:26" ht="14.25" customHeight="1">
      <c r="A9" s="55"/>
      <c r="B9" s="56"/>
      <c r="C9" s="56"/>
      <c r="D9" s="54"/>
      <c r="E9" s="12" t="s">
        <v>13</v>
      </c>
      <c r="F9" s="20">
        <f>IF(U9="NO",0,IF(U9="YES",F5/2,0))</f>
        <v>24650</v>
      </c>
      <c r="G9" s="33">
        <f t="shared" si="4"/>
        <v>11339</v>
      </c>
      <c r="H9" s="20">
        <f t="shared" si="0"/>
        <v>35989</v>
      </c>
      <c r="I9" s="20">
        <f>IF(U9="NO",0,IF(U9="YES",F5/2,0))</f>
        <v>24650</v>
      </c>
      <c r="J9" s="33">
        <f t="shared" si="5"/>
        <v>10353</v>
      </c>
      <c r="K9" s="20">
        <f t="shared" si="1"/>
        <v>35003</v>
      </c>
      <c r="L9" s="20">
        <f t="shared" si="2"/>
        <v>0</v>
      </c>
      <c r="M9" s="20">
        <f t="shared" si="3"/>
        <v>986</v>
      </c>
      <c r="N9" s="20">
        <f t="shared" ref="N9:N10" si="18">SUM(L9:M9)</f>
        <v>986</v>
      </c>
      <c r="O9" s="13">
        <f t="shared" si="6"/>
        <v>0</v>
      </c>
      <c r="P9" s="13">
        <f>IF($D$5="GPF 2004",N9,0)</f>
        <v>986</v>
      </c>
      <c r="Q9" s="14">
        <v>0</v>
      </c>
      <c r="R9" s="13">
        <f t="shared" si="8"/>
        <v>986</v>
      </c>
      <c r="S9" s="13">
        <f t="shared" si="9"/>
        <v>0</v>
      </c>
      <c r="T9" s="15"/>
      <c r="U9" s="18" t="str">
        <f>'MASTER SHEET'!F4</f>
        <v>YES</v>
      </c>
      <c r="V9" s="24">
        <v>4</v>
      </c>
      <c r="W9" s="4"/>
      <c r="X9" s="4"/>
    </row>
    <row r="10" spans="1:26" ht="14.25" customHeight="1">
      <c r="A10" s="55">
        <v>2</v>
      </c>
      <c r="B10" s="56">
        <f>VLOOKUP('D.A.ARREAR CALCULATION'!V6,'MASTER SHEET'!A3:F19,2,0)</f>
        <v>0</v>
      </c>
      <c r="C10" s="56">
        <f>VLOOKUP('D.A.ARREAR CALCULATION'!V6,'MASTER SHEET'!A3:F19,3,0)</f>
        <v>0</v>
      </c>
      <c r="D10" s="54">
        <f>'MASTER SHEET'!G5</f>
        <v>0</v>
      </c>
      <c r="E10" s="12">
        <v>45108</v>
      </c>
      <c r="F10" s="20">
        <f>VLOOKUP('D.A.ARREAR CALCULATION'!V6,'MASTER SHEET'!A3:G50,4,0)</f>
        <v>0</v>
      </c>
      <c r="G10" s="33">
        <f t="shared" si="4"/>
        <v>0</v>
      </c>
      <c r="H10" s="20">
        <f t="shared" si="0"/>
        <v>0</v>
      </c>
      <c r="I10" s="20">
        <f>VLOOKUP('D.A.ARREAR CALCULATION'!V6,'MASTER SHEET'!A3:F19,4,0)</f>
        <v>0</v>
      </c>
      <c r="J10" s="33">
        <f t="shared" si="5"/>
        <v>0</v>
      </c>
      <c r="K10" s="20">
        <f t="shared" si="1"/>
        <v>0</v>
      </c>
      <c r="L10" s="20">
        <f t="shared" si="2"/>
        <v>0</v>
      </c>
      <c r="M10" s="20">
        <f t="shared" si="3"/>
        <v>0</v>
      </c>
      <c r="N10" s="20">
        <f t="shared" si="18"/>
        <v>0</v>
      </c>
      <c r="O10" s="13">
        <f>IF($D$10="GPF",M10,0)</f>
        <v>0</v>
      </c>
      <c r="P10" s="13">
        <f>IF($D$10="GPF 2004",N10,0)</f>
        <v>0</v>
      </c>
      <c r="Q10" s="14">
        <v>0</v>
      </c>
      <c r="R10" s="13">
        <f t="shared" si="8"/>
        <v>0</v>
      </c>
      <c r="S10" s="13">
        <f t="shared" si="9"/>
        <v>0</v>
      </c>
      <c r="T10" s="15"/>
      <c r="U10" s="3"/>
      <c r="V10" s="24">
        <v>5</v>
      </c>
      <c r="W10" s="4"/>
      <c r="X10" s="4"/>
    </row>
    <row r="11" spans="1:26" ht="14.25" customHeight="1">
      <c r="A11" s="55"/>
      <c r="B11" s="56"/>
      <c r="C11" s="56"/>
      <c r="D11" s="54"/>
      <c r="E11" s="12">
        <v>45139</v>
      </c>
      <c r="F11" s="20">
        <f>F10</f>
        <v>0</v>
      </c>
      <c r="G11" s="33">
        <f t="shared" si="4"/>
        <v>0</v>
      </c>
      <c r="H11" s="20">
        <f t="shared" si="0"/>
        <v>0</v>
      </c>
      <c r="I11" s="20">
        <f>I10</f>
        <v>0</v>
      </c>
      <c r="J11" s="33">
        <f t="shared" si="5"/>
        <v>0</v>
      </c>
      <c r="K11" s="20">
        <f t="shared" si="1"/>
        <v>0</v>
      </c>
      <c r="L11" s="20">
        <f t="shared" si="2"/>
        <v>0</v>
      </c>
      <c r="M11" s="20">
        <f t="shared" si="3"/>
        <v>0</v>
      </c>
      <c r="N11" s="20">
        <f>SUM(L11:M11)</f>
        <v>0</v>
      </c>
      <c r="O11" s="13">
        <f t="shared" ref="O11:O14" si="19">IF($D$10="GPF",M11,0)</f>
        <v>0</v>
      </c>
      <c r="P11" s="13">
        <f>IF($D$10="GPF 2004",N11,0)</f>
        <v>0</v>
      </c>
      <c r="Q11" s="14">
        <v>0</v>
      </c>
      <c r="R11" s="13">
        <f t="shared" si="8"/>
        <v>0</v>
      </c>
      <c r="S11" s="13">
        <f t="shared" si="9"/>
        <v>0</v>
      </c>
      <c r="T11" s="15"/>
      <c r="U11" s="3"/>
      <c r="V11" s="24">
        <v>6</v>
      </c>
      <c r="W11" s="4"/>
      <c r="X11" s="4"/>
    </row>
    <row r="12" spans="1:26" ht="14.25" customHeight="1">
      <c r="A12" s="55"/>
      <c r="B12" s="56"/>
      <c r="C12" s="56"/>
      <c r="D12" s="54"/>
      <c r="E12" s="12">
        <v>45170</v>
      </c>
      <c r="F12" s="33">
        <f t="shared" ref="F12:F13" si="20">F11</f>
        <v>0</v>
      </c>
      <c r="G12" s="33">
        <f t="shared" si="4"/>
        <v>0</v>
      </c>
      <c r="H12" s="33">
        <f t="shared" ref="H12:H13" si="21">SUM(F12:G12)</f>
        <v>0</v>
      </c>
      <c r="I12" s="33">
        <f t="shared" ref="I12:I13" si="22">I11</f>
        <v>0</v>
      </c>
      <c r="J12" s="33">
        <f t="shared" si="5"/>
        <v>0</v>
      </c>
      <c r="K12" s="33">
        <f t="shared" ref="K12:K13" si="23">SUM(I12:J12)</f>
        <v>0</v>
      </c>
      <c r="L12" s="33">
        <f t="shared" ref="L12:L13" si="24">F12-I12</f>
        <v>0</v>
      </c>
      <c r="M12" s="33">
        <f t="shared" ref="M12:M13" si="25">G12-J12</f>
        <v>0</v>
      </c>
      <c r="N12" s="33">
        <f t="shared" ref="N12:N13" si="26">SUM(L12:M12)</f>
        <v>0</v>
      </c>
      <c r="O12" s="13">
        <f t="shared" ref="O12:O13" si="27">IF($D$10="GPF",M12,0)</f>
        <v>0</v>
      </c>
      <c r="P12" s="13">
        <f t="shared" ref="P12:P13" si="28">IF($D$10="GPF 2004",N12,0)</f>
        <v>0</v>
      </c>
      <c r="Q12" s="14">
        <v>0</v>
      </c>
      <c r="R12" s="13">
        <f t="shared" ref="R12:R13" si="29">SUM(O12:Q12)</f>
        <v>0</v>
      </c>
      <c r="S12" s="13">
        <f t="shared" ref="S12:S13" si="30">N12-R12</f>
        <v>0</v>
      </c>
      <c r="T12" s="15"/>
      <c r="U12" s="3"/>
      <c r="V12" s="24"/>
      <c r="W12" s="4"/>
      <c r="X12" s="4"/>
    </row>
    <row r="13" spans="1:26" ht="14.25" customHeight="1">
      <c r="A13" s="55"/>
      <c r="B13" s="56"/>
      <c r="C13" s="56"/>
      <c r="D13" s="54"/>
      <c r="E13" s="12">
        <v>45200</v>
      </c>
      <c r="F13" s="33">
        <f t="shared" si="20"/>
        <v>0</v>
      </c>
      <c r="G13" s="33">
        <f t="shared" si="4"/>
        <v>0</v>
      </c>
      <c r="H13" s="33">
        <f t="shared" si="21"/>
        <v>0</v>
      </c>
      <c r="I13" s="33">
        <f t="shared" si="22"/>
        <v>0</v>
      </c>
      <c r="J13" s="33">
        <f t="shared" si="5"/>
        <v>0</v>
      </c>
      <c r="K13" s="33">
        <f t="shared" si="23"/>
        <v>0</v>
      </c>
      <c r="L13" s="33">
        <f t="shared" si="24"/>
        <v>0</v>
      </c>
      <c r="M13" s="33">
        <f t="shared" si="25"/>
        <v>0</v>
      </c>
      <c r="N13" s="33">
        <f t="shared" si="26"/>
        <v>0</v>
      </c>
      <c r="O13" s="13">
        <f t="shared" si="27"/>
        <v>0</v>
      </c>
      <c r="P13" s="13">
        <f t="shared" si="28"/>
        <v>0</v>
      </c>
      <c r="Q13" s="14">
        <v>0</v>
      </c>
      <c r="R13" s="13">
        <f t="shared" si="29"/>
        <v>0</v>
      </c>
      <c r="S13" s="13">
        <f t="shared" si="30"/>
        <v>0</v>
      </c>
      <c r="T13" s="15"/>
      <c r="U13" s="3"/>
      <c r="V13" s="24">
        <v>7</v>
      </c>
      <c r="W13" s="4"/>
      <c r="X13" s="4"/>
    </row>
    <row r="14" spans="1:26" ht="14.25" customHeight="1">
      <c r="A14" s="55"/>
      <c r="B14" s="56"/>
      <c r="C14" s="56"/>
      <c r="D14" s="54"/>
      <c r="E14" s="12" t="s">
        <v>13</v>
      </c>
      <c r="F14" s="20">
        <f>IF(U14="NO",0,IF(U14="YES",F10/2,0))</f>
        <v>0</v>
      </c>
      <c r="G14" s="33">
        <f t="shared" si="4"/>
        <v>0</v>
      </c>
      <c r="H14" s="20">
        <f t="shared" si="0"/>
        <v>0</v>
      </c>
      <c r="I14" s="20">
        <f>IF(U14="NO",0,IF(U14="YES",F10/2,0))</f>
        <v>0</v>
      </c>
      <c r="J14" s="33">
        <f t="shared" si="5"/>
        <v>0</v>
      </c>
      <c r="K14" s="20">
        <f t="shared" si="1"/>
        <v>0</v>
      </c>
      <c r="L14" s="20">
        <f t="shared" si="2"/>
        <v>0</v>
      </c>
      <c r="M14" s="20">
        <f t="shared" si="3"/>
        <v>0</v>
      </c>
      <c r="N14" s="20">
        <f t="shared" ref="N14" si="31">SUM(L14:M14)</f>
        <v>0</v>
      </c>
      <c r="O14" s="13">
        <f t="shared" si="19"/>
        <v>0</v>
      </c>
      <c r="P14" s="13">
        <f>IF($D$10="GPF 2004",N14,0)</f>
        <v>0</v>
      </c>
      <c r="Q14" s="14">
        <v>0</v>
      </c>
      <c r="R14" s="13">
        <f t="shared" ref="R14" si="32">SUM(O14:Q14)</f>
        <v>0</v>
      </c>
      <c r="S14" s="13">
        <f t="shared" si="9"/>
        <v>0</v>
      </c>
      <c r="T14" s="15"/>
      <c r="U14" s="18">
        <f>'MASTER SHEET'!F5</f>
        <v>0</v>
      </c>
      <c r="V14" s="24">
        <v>8</v>
      </c>
      <c r="W14" s="4"/>
      <c r="X14" s="4"/>
    </row>
    <row r="15" spans="1:26" ht="14.25" customHeight="1">
      <c r="A15" s="55">
        <v>3</v>
      </c>
      <c r="B15" s="56">
        <f>VLOOKUP('D.A.ARREAR CALCULATION'!V8,'MASTER SHEET'!A3:F19,2,0)</f>
        <v>0</v>
      </c>
      <c r="C15" s="56">
        <f>VLOOKUP('D.A.ARREAR CALCULATION'!V8,'MASTER SHEET'!A3:F19,3,0)</f>
        <v>0</v>
      </c>
      <c r="D15" s="54">
        <f>'MASTER SHEET'!G6</f>
        <v>0</v>
      </c>
      <c r="E15" s="12">
        <v>45108</v>
      </c>
      <c r="F15" s="20">
        <f>VLOOKUP('D.A.ARREAR CALCULATION'!V8,'MASTER SHEET'!A3:G50,4,0)</f>
        <v>0</v>
      </c>
      <c r="G15" s="33">
        <f t="shared" si="4"/>
        <v>0</v>
      </c>
      <c r="H15" s="20">
        <f t="shared" si="0"/>
        <v>0</v>
      </c>
      <c r="I15" s="20">
        <f>VLOOKUP('D.A.ARREAR CALCULATION'!V8,'MASTER SHEET'!A3:F19,4,0)</f>
        <v>0</v>
      </c>
      <c r="J15" s="33">
        <f t="shared" si="5"/>
        <v>0</v>
      </c>
      <c r="K15" s="20">
        <f t="shared" si="1"/>
        <v>0</v>
      </c>
      <c r="L15" s="20">
        <f t="shared" si="2"/>
        <v>0</v>
      </c>
      <c r="M15" s="20">
        <f t="shared" si="3"/>
        <v>0</v>
      </c>
      <c r="N15" s="20">
        <f>SUM(L15:M15)</f>
        <v>0</v>
      </c>
      <c r="O15" s="13">
        <f>IF($D$15="GPF",M15,0)</f>
        <v>0</v>
      </c>
      <c r="P15" s="13">
        <f>IF($D$15="GPF 2004",N15,0)</f>
        <v>0</v>
      </c>
      <c r="Q15" s="14">
        <v>0</v>
      </c>
      <c r="R15" s="13">
        <f t="shared" si="8"/>
        <v>0</v>
      </c>
      <c r="S15" s="13">
        <f t="shared" si="9"/>
        <v>0</v>
      </c>
      <c r="T15" s="15"/>
      <c r="U15" s="3"/>
      <c r="V15" s="24">
        <v>9</v>
      </c>
      <c r="W15" s="4"/>
      <c r="X15" s="4"/>
    </row>
    <row r="16" spans="1:26" ht="14.25" customHeight="1">
      <c r="A16" s="55"/>
      <c r="B16" s="56"/>
      <c r="C16" s="56"/>
      <c r="D16" s="54"/>
      <c r="E16" s="12">
        <v>45139</v>
      </c>
      <c r="F16" s="20">
        <f>F15</f>
        <v>0</v>
      </c>
      <c r="G16" s="33">
        <f t="shared" si="4"/>
        <v>0</v>
      </c>
      <c r="H16" s="20">
        <f t="shared" si="0"/>
        <v>0</v>
      </c>
      <c r="I16" s="20">
        <f>I15</f>
        <v>0</v>
      </c>
      <c r="J16" s="33">
        <f t="shared" si="5"/>
        <v>0</v>
      </c>
      <c r="K16" s="20">
        <f t="shared" si="1"/>
        <v>0</v>
      </c>
      <c r="L16" s="20">
        <f t="shared" si="2"/>
        <v>0</v>
      </c>
      <c r="M16" s="20">
        <f t="shared" si="3"/>
        <v>0</v>
      </c>
      <c r="N16" s="20">
        <f>SUM(L16:M16)</f>
        <v>0</v>
      </c>
      <c r="O16" s="13">
        <f t="shared" ref="O16:O19" si="33">IF($D$15="GPF",M16,0)</f>
        <v>0</v>
      </c>
      <c r="P16" s="13">
        <f t="shared" ref="P16:P19" si="34">IF($D$15="GPF 2004",N16,0)</f>
        <v>0</v>
      </c>
      <c r="Q16" s="14">
        <v>0</v>
      </c>
      <c r="R16" s="13">
        <f t="shared" si="8"/>
        <v>0</v>
      </c>
      <c r="S16" s="13">
        <f t="shared" si="9"/>
        <v>0</v>
      </c>
      <c r="T16" s="15"/>
      <c r="U16" s="3"/>
      <c r="V16" s="24">
        <v>10</v>
      </c>
      <c r="W16" s="4"/>
      <c r="X16" s="4"/>
    </row>
    <row r="17" spans="1:24" ht="14.25" customHeight="1">
      <c r="A17" s="55"/>
      <c r="B17" s="56"/>
      <c r="C17" s="56"/>
      <c r="D17" s="54"/>
      <c r="E17" s="12">
        <v>45170</v>
      </c>
      <c r="F17" s="33">
        <f t="shared" ref="F17:F18" si="35">F16</f>
        <v>0</v>
      </c>
      <c r="G17" s="33">
        <f t="shared" si="4"/>
        <v>0</v>
      </c>
      <c r="H17" s="33">
        <f t="shared" ref="H17:H18" si="36">SUM(F17:G17)</f>
        <v>0</v>
      </c>
      <c r="I17" s="33">
        <f t="shared" ref="I17:I18" si="37">I16</f>
        <v>0</v>
      </c>
      <c r="J17" s="33">
        <f t="shared" si="5"/>
        <v>0</v>
      </c>
      <c r="K17" s="33">
        <f t="shared" ref="K17:K18" si="38">SUM(I17:J17)</f>
        <v>0</v>
      </c>
      <c r="L17" s="33">
        <f t="shared" ref="L17:L18" si="39">F17-I17</f>
        <v>0</v>
      </c>
      <c r="M17" s="33">
        <f t="shared" ref="M17:M18" si="40">G17-J17</f>
        <v>0</v>
      </c>
      <c r="N17" s="33">
        <f t="shared" ref="N17:N18" si="41">SUM(L17:M17)</f>
        <v>0</v>
      </c>
      <c r="O17" s="13">
        <f t="shared" ref="O17:O18" si="42">IF($D$15="GPF",M17,0)</f>
        <v>0</v>
      </c>
      <c r="P17" s="13">
        <f t="shared" ref="P17:P18" si="43">IF($D$15="GPF 2004",N17,0)</f>
        <v>0</v>
      </c>
      <c r="Q17" s="14">
        <v>0</v>
      </c>
      <c r="R17" s="13">
        <f t="shared" ref="R17:R18" si="44">SUM(O17:Q17)</f>
        <v>0</v>
      </c>
      <c r="S17" s="13">
        <f t="shared" ref="S17:S18" si="45">N17-R17</f>
        <v>0</v>
      </c>
      <c r="T17" s="15"/>
      <c r="U17" s="3"/>
      <c r="V17" s="24"/>
      <c r="W17" s="4"/>
      <c r="X17" s="4"/>
    </row>
    <row r="18" spans="1:24" ht="14.25" customHeight="1">
      <c r="A18" s="55"/>
      <c r="B18" s="56"/>
      <c r="C18" s="56"/>
      <c r="D18" s="54"/>
      <c r="E18" s="12">
        <v>45200</v>
      </c>
      <c r="F18" s="33">
        <f t="shared" si="35"/>
        <v>0</v>
      </c>
      <c r="G18" s="33">
        <f t="shared" si="4"/>
        <v>0</v>
      </c>
      <c r="H18" s="33">
        <f t="shared" si="36"/>
        <v>0</v>
      </c>
      <c r="I18" s="33">
        <f t="shared" si="37"/>
        <v>0</v>
      </c>
      <c r="J18" s="33">
        <f t="shared" si="5"/>
        <v>0</v>
      </c>
      <c r="K18" s="33">
        <f t="shared" si="38"/>
        <v>0</v>
      </c>
      <c r="L18" s="33">
        <f t="shared" si="39"/>
        <v>0</v>
      </c>
      <c r="M18" s="33">
        <f t="shared" si="40"/>
        <v>0</v>
      </c>
      <c r="N18" s="33">
        <f t="shared" si="41"/>
        <v>0</v>
      </c>
      <c r="O18" s="13">
        <f t="shared" si="42"/>
        <v>0</v>
      </c>
      <c r="P18" s="13">
        <f t="shared" si="43"/>
        <v>0</v>
      </c>
      <c r="Q18" s="14">
        <v>0</v>
      </c>
      <c r="R18" s="13">
        <f t="shared" si="44"/>
        <v>0</v>
      </c>
      <c r="S18" s="13">
        <f t="shared" si="45"/>
        <v>0</v>
      </c>
      <c r="T18" s="15"/>
      <c r="U18" s="3"/>
      <c r="V18" s="24">
        <v>11</v>
      </c>
      <c r="W18" s="4"/>
      <c r="X18" s="4"/>
    </row>
    <row r="19" spans="1:24" ht="14.25" customHeight="1">
      <c r="A19" s="55"/>
      <c r="B19" s="56"/>
      <c r="C19" s="56"/>
      <c r="D19" s="54"/>
      <c r="E19" s="12" t="s">
        <v>13</v>
      </c>
      <c r="F19" s="20">
        <f>IF(U19="NO",0,IF(U19="YES",F15/2,0))</f>
        <v>0</v>
      </c>
      <c r="G19" s="33">
        <f t="shared" si="4"/>
        <v>0</v>
      </c>
      <c r="H19" s="20">
        <f t="shared" si="0"/>
        <v>0</v>
      </c>
      <c r="I19" s="20">
        <f>IF(U19="NO",0,IF(U19="YES",F15/2,0))</f>
        <v>0</v>
      </c>
      <c r="J19" s="33">
        <f t="shared" si="5"/>
        <v>0</v>
      </c>
      <c r="K19" s="20">
        <f t="shared" si="1"/>
        <v>0</v>
      </c>
      <c r="L19" s="20">
        <f t="shared" si="2"/>
        <v>0</v>
      </c>
      <c r="M19" s="20">
        <f t="shared" si="3"/>
        <v>0</v>
      </c>
      <c r="N19" s="20">
        <f t="shared" ref="N19" si="46">SUM(L19:M19)</f>
        <v>0</v>
      </c>
      <c r="O19" s="13">
        <f t="shared" si="33"/>
        <v>0</v>
      </c>
      <c r="P19" s="13">
        <f t="shared" si="34"/>
        <v>0</v>
      </c>
      <c r="Q19" s="14">
        <v>0</v>
      </c>
      <c r="R19" s="13">
        <f t="shared" si="8"/>
        <v>0</v>
      </c>
      <c r="S19" s="13">
        <f t="shared" si="9"/>
        <v>0</v>
      </c>
      <c r="T19" s="15"/>
      <c r="U19" s="18">
        <f>'MASTER SHEET'!F6</f>
        <v>0</v>
      </c>
      <c r="V19" s="24">
        <v>12</v>
      </c>
      <c r="W19" s="4"/>
      <c r="X19" s="4"/>
    </row>
    <row r="20" spans="1:24" ht="14.25" customHeight="1">
      <c r="A20" s="55">
        <v>4</v>
      </c>
      <c r="B20" s="56">
        <f>VLOOKUP('D.A.ARREAR CALCULATION'!V9,'MASTER SHEET'!A3:F19,2,0)</f>
        <v>0</v>
      </c>
      <c r="C20" s="56">
        <f>VLOOKUP('D.A.ARREAR CALCULATION'!V9,'MASTER SHEET'!A3:F19,3,0)</f>
        <v>0</v>
      </c>
      <c r="D20" s="54">
        <f>'MASTER SHEET'!G7</f>
        <v>0</v>
      </c>
      <c r="E20" s="12">
        <v>45108</v>
      </c>
      <c r="F20" s="20">
        <f>VLOOKUP('D.A.ARREAR CALCULATION'!V9,'MASTER SHEET'!A3:G50,4,0)</f>
        <v>0</v>
      </c>
      <c r="G20" s="33">
        <f t="shared" si="4"/>
        <v>0</v>
      </c>
      <c r="H20" s="20">
        <f t="shared" si="0"/>
        <v>0</v>
      </c>
      <c r="I20" s="20">
        <f>VLOOKUP('D.A.ARREAR CALCULATION'!V9,'MASTER SHEET'!A3:F19,4,0)</f>
        <v>0</v>
      </c>
      <c r="J20" s="33">
        <f t="shared" si="5"/>
        <v>0</v>
      </c>
      <c r="K20" s="20">
        <f t="shared" si="1"/>
        <v>0</v>
      </c>
      <c r="L20" s="20">
        <f t="shared" si="2"/>
        <v>0</v>
      </c>
      <c r="M20" s="20">
        <f t="shared" si="3"/>
        <v>0</v>
      </c>
      <c r="N20" s="20">
        <f>SUM(L20:M20)</f>
        <v>0</v>
      </c>
      <c r="O20" s="13">
        <f>IF($D$20="GPF",M20,0)</f>
        <v>0</v>
      </c>
      <c r="P20" s="13">
        <f>IF($D$20="GPF 2004",N20,0)</f>
        <v>0</v>
      </c>
      <c r="Q20" s="14">
        <v>0</v>
      </c>
      <c r="R20" s="13">
        <f t="shared" si="8"/>
        <v>0</v>
      </c>
      <c r="S20" s="13">
        <f t="shared" si="9"/>
        <v>0</v>
      </c>
      <c r="T20" s="15"/>
      <c r="U20" s="3"/>
      <c r="V20" s="24">
        <v>13</v>
      </c>
      <c r="W20" s="4"/>
      <c r="X20" s="4"/>
    </row>
    <row r="21" spans="1:24" ht="14.25" customHeight="1">
      <c r="A21" s="55"/>
      <c r="B21" s="56"/>
      <c r="C21" s="56"/>
      <c r="D21" s="54"/>
      <c r="E21" s="12">
        <v>45139</v>
      </c>
      <c r="F21" s="20">
        <f>F20</f>
        <v>0</v>
      </c>
      <c r="G21" s="33">
        <f t="shared" si="4"/>
        <v>0</v>
      </c>
      <c r="H21" s="20">
        <f t="shared" si="0"/>
        <v>0</v>
      </c>
      <c r="I21" s="20">
        <f>I20</f>
        <v>0</v>
      </c>
      <c r="J21" s="33">
        <f t="shared" si="5"/>
        <v>0</v>
      </c>
      <c r="K21" s="20">
        <f t="shared" si="1"/>
        <v>0</v>
      </c>
      <c r="L21" s="20">
        <f t="shared" si="2"/>
        <v>0</v>
      </c>
      <c r="M21" s="20">
        <f t="shared" si="3"/>
        <v>0</v>
      </c>
      <c r="N21" s="20">
        <f>SUM(L21:M21)</f>
        <v>0</v>
      </c>
      <c r="O21" s="13">
        <f t="shared" ref="O21:O24" si="47">IF($D$20="GPF",M21,0)</f>
        <v>0</v>
      </c>
      <c r="P21" s="13">
        <f t="shared" ref="P21:P24" si="48">IF($D$20="GPF 2004",N21,0)</f>
        <v>0</v>
      </c>
      <c r="Q21" s="14">
        <v>0</v>
      </c>
      <c r="R21" s="13">
        <f t="shared" si="8"/>
        <v>0</v>
      </c>
      <c r="S21" s="13">
        <f t="shared" si="9"/>
        <v>0</v>
      </c>
      <c r="T21" s="15"/>
      <c r="U21" s="3"/>
      <c r="V21" s="24">
        <v>14</v>
      </c>
      <c r="W21" s="4"/>
      <c r="X21" s="4"/>
    </row>
    <row r="22" spans="1:24" ht="14.25" customHeight="1">
      <c r="A22" s="55"/>
      <c r="B22" s="56"/>
      <c r="C22" s="56"/>
      <c r="D22" s="54"/>
      <c r="E22" s="12">
        <v>45170</v>
      </c>
      <c r="F22" s="33">
        <f t="shared" ref="F22:F23" si="49">F21</f>
        <v>0</v>
      </c>
      <c r="G22" s="33">
        <f t="shared" si="4"/>
        <v>0</v>
      </c>
      <c r="H22" s="33">
        <f t="shared" ref="H22:H23" si="50">SUM(F22:G22)</f>
        <v>0</v>
      </c>
      <c r="I22" s="33">
        <f t="shared" ref="I22:I23" si="51">I21</f>
        <v>0</v>
      </c>
      <c r="J22" s="33">
        <f t="shared" si="5"/>
        <v>0</v>
      </c>
      <c r="K22" s="33">
        <f t="shared" ref="K22:K23" si="52">SUM(I22:J22)</f>
        <v>0</v>
      </c>
      <c r="L22" s="33">
        <f t="shared" ref="L22:L23" si="53">F22-I22</f>
        <v>0</v>
      </c>
      <c r="M22" s="33">
        <f t="shared" ref="M22:M23" si="54">G22-J22</f>
        <v>0</v>
      </c>
      <c r="N22" s="33">
        <f t="shared" ref="N22:N23" si="55">SUM(L22:M22)</f>
        <v>0</v>
      </c>
      <c r="O22" s="13">
        <f t="shared" ref="O22:O23" si="56">IF($D$20="GPF",M22,0)</f>
        <v>0</v>
      </c>
      <c r="P22" s="13">
        <f t="shared" ref="P22:P23" si="57">IF($D$20="GPF 2004",N22,0)</f>
        <v>0</v>
      </c>
      <c r="Q22" s="14">
        <v>0</v>
      </c>
      <c r="R22" s="13">
        <f t="shared" ref="R22:R23" si="58">SUM(O22:Q22)</f>
        <v>0</v>
      </c>
      <c r="S22" s="13">
        <f t="shared" ref="S22:S23" si="59">N22-R22</f>
        <v>0</v>
      </c>
      <c r="T22" s="15"/>
      <c r="U22" s="3"/>
      <c r="V22" s="24"/>
      <c r="W22" s="4"/>
      <c r="X22" s="4"/>
    </row>
    <row r="23" spans="1:24" ht="14.25" customHeight="1">
      <c r="A23" s="55"/>
      <c r="B23" s="56"/>
      <c r="C23" s="56"/>
      <c r="D23" s="54"/>
      <c r="E23" s="12">
        <v>45200</v>
      </c>
      <c r="F23" s="33">
        <f t="shared" si="49"/>
        <v>0</v>
      </c>
      <c r="G23" s="33">
        <f t="shared" si="4"/>
        <v>0</v>
      </c>
      <c r="H23" s="33">
        <f t="shared" si="50"/>
        <v>0</v>
      </c>
      <c r="I23" s="33">
        <f t="shared" si="51"/>
        <v>0</v>
      </c>
      <c r="J23" s="33">
        <f t="shared" si="5"/>
        <v>0</v>
      </c>
      <c r="K23" s="33">
        <f t="shared" si="52"/>
        <v>0</v>
      </c>
      <c r="L23" s="33">
        <f t="shared" si="53"/>
        <v>0</v>
      </c>
      <c r="M23" s="33">
        <f t="shared" si="54"/>
        <v>0</v>
      </c>
      <c r="N23" s="33">
        <f t="shared" si="55"/>
        <v>0</v>
      </c>
      <c r="O23" s="13">
        <f t="shared" si="56"/>
        <v>0</v>
      </c>
      <c r="P23" s="13">
        <f t="shared" si="57"/>
        <v>0</v>
      </c>
      <c r="Q23" s="14">
        <v>0</v>
      </c>
      <c r="R23" s="13">
        <f t="shared" si="58"/>
        <v>0</v>
      </c>
      <c r="S23" s="13">
        <f t="shared" si="59"/>
        <v>0</v>
      </c>
      <c r="T23" s="15"/>
      <c r="U23" s="3"/>
      <c r="V23" s="24">
        <v>15</v>
      </c>
      <c r="W23" s="4"/>
      <c r="X23" s="4"/>
    </row>
    <row r="24" spans="1:24" ht="14.25" customHeight="1">
      <c r="A24" s="55"/>
      <c r="B24" s="56"/>
      <c r="C24" s="56"/>
      <c r="D24" s="54"/>
      <c r="E24" s="12" t="s">
        <v>13</v>
      </c>
      <c r="F24" s="20">
        <f>IF(U24="NO",0,IF(U24="YES",F20/2,0))</f>
        <v>0</v>
      </c>
      <c r="G24" s="33">
        <f t="shared" si="4"/>
        <v>0</v>
      </c>
      <c r="H24" s="20">
        <f t="shared" si="0"/>
        <v>0</v>
      </c>
      <c r="I24" s="20">
        <f>IF(U24="NO",0,IF(U24="YES",F20/2,0))</f>
        <v>0</v>
      </c>
      <c r="J24" s="33">
        <f t="shared" si="5"/>
        <v>0</v>
      </c>
      <c r="K24" s="20">
        <f t="shared" si="1"/>
        <v>0</v>
      </c>
      <c r="L24" s="20">
        <f t="shared" si="2"/>
        <v>0</v>
      </c>
      <c r="M24" s="20">
        <f t="shared" si="3"/>
        <v>0</v>
      </c>
      <c r="N24" s="20">
        <f t="shared" ref="N24" si="60">SUM(L24:M24)</f>
        <v>0</v>
      </c>
      <c r="O24" s="13">
        <f t="shared" si="47"/>
        <v>0</v>
      </c>
      <c r="P24" s="13">
        <f t="shared" si="48"/>
        <v>0</v>
      </c>
      <c r="Q24" s="14">
        <v>0</v>
      </c>
      <c r="R24" s="13">
        <f t="shared" si="8"/>
        <v>0</v>
      </c>
      <c r="S24" s="13">
        <f t="shared" si="9"/>
        <v>0</v>
      </c>
      <c r="T24" s="15"/>
      <c r="U24" s="18">
        <f>'MASTER SHEET'!F7</f>
        <v>0</v>
      </c>
      <c r="V24" s="24">
        <v>16</v>
      </c>
      <c r="W24" s="4"/>
      <c r="X24" s="4"/>
    </row>
    <row r="25" spans="1:24" ht="14.25" customHeight="1">
      <c r="A25" s="55">
        <v>5</v>
      </c>
      <c r="B25" s="56">
        <f>VLOOKUP('D.A.ARREAR CALCULATION'!V10,'MASTER SHEET'!A3:F19,2,0)</f>
        <v>0</v>
      </c>
      <c r="C25" s="56">
        <f>VLOOKUP('D.A.ARREAR CALCULATION'!V10,'MASTER SHEET'!A3:F19,3,0)</f>
        <v>0</v>
      </c>
      <c r="D25" s="54">
        <f>'MASTER SHEET'!G8</f>
        <v>0</v>
      </c>
      <c r="E25" s="12">
        <v>45108</v>
      </c>
      <c r="F25" s="20">
        <f>VLOOKUP('D.A.ARREAR CALCULATION'!V10,'MASTER SHEET'!A3:G50,4,0)</f>
        <v>0</v>
      </c>
      <c r="G25" s="33">
        <f t="shared" si="4"/>
        <v>0</v>
      </c>
      <c r="H25" s="20">
        <f t="shared" si="0"/>
        <v>0</v>
      </c>
      <c r="I25" s="20">
        <f>VLOOKUP('D.A.ARREAR CALCULATION'!V10,'MASTER SHEET'!A7:F23,4,0)</f>
        <v>0</v>
      </c>
      <c r="J25" s="33">
        <f t="shared" si="5"/>
        <v>0</v>
      </c>
      <c r="K25" s="20">
        <f t="shared" si="1"/>
        <v>0</v>
      </c>
      <c r="L25" s="20">
        <f t="shared" si="2"/>
        <v>0</v>
      </c>
      <c r="M25" s="20">
        <f t="shared" si="3"/>
        <v>0</v>
      </c>
      <c r="N25" s="20">
        <f>SUM(L25:M25)</f>
        <v>0</v>
      </c>
      <c r="O25" s="13">
        <f>IF($D$25="GPF",M25,0)</f>
        <v>0</v>
      </c>
      <c r="P25" s="13">
        <f>IF($D$25="GPF 2004",N25,0)</f>
        <v>0</v>
      </c>
      <c r="Q25" s="14">
        <v>0</v>
      </c>
      <c r="R25" s="13">
        <f t="shared" si="8"/>
        <v>0</v>
      </c>
      <c r="S25" s="13">
        <f t="shared" si="9"/>
        <v>0</v>
      </c>
      <c r="T25" s="15"/>
      <c r="U25" s="25"/>
      <c r="V25" s="24">
        <v>17</v>
      </c>
    </row>
    <row r="26" spans="1:24" ht="14.25" customHeight="1">
      <c r="A26" s="55"/>
      <c r="B26" s="56"/>
      <c r="C26" s="56"/>
      <c r="D26" s="54"/>
      <c r="E26" s="12">
        <v>45139</v>
      </c>
      <c r="F26" s="20">
        <f>F25</f>
        <v>0</v>
      </c>
      <c r="G26" s="33">
        <f t="shared" si="4"/>
        <v>0</v>
      </c>
      <c r="H26" s="20">
        <f t="shared" si="0"/>
        <v>0</v>
      </c>
      <c r="I26" s="20">
        <f>I25</f>
        <v>0</v>
      </c>
      <c r="J26" s="33">
        <f t="shared" si="5"/>
        <v>0</v>
      </c>
      <c r="K26" s="20">
        <f t="shared" si="1"/>
        <v>0</v>
      </c>
      <c r="L26" s="20">
        <f t="shared" si="2"/>
        <v>0</v>
      </c>
      <c r="M26" s="20">
        <f t="shared" si="3"/>
        <v>0</v>
      </c>
      <c r="N26" s="20">
        <f>SUM(L26:M26)</f>
        <v>0</v>
      </c>
      <c r="O26" s="13">
        <f t="shared" ref="O26:O29" si="61">IF($D$25="GPF",M26,0)</f>
        <v>0</v>
      </c>
      <c r="P26" s="13">
        <f t="shared" ref="P26:P29" si="62">IF($D$25="GPF 2004",N26,0)</f>
        <v>0</v>
      </c>
      <c r="Q26" s="14">
        <v>0</v>
      </c>
      <c r="R26" s="13">
        <f t="shared" si="8"/>
        <v>0</v>
      </c>
      <c r="S26" s="13">
        <f t="shared" si="9"/>
        <v>0</v>
      </c>
      <c r="T26" s="15"/>
      <c r="U26" s="25"/>
      <c r="V26" s="24">
        <v>18</v>
      </c>
    </row>
    <row r="27" spans="1:24" ht="14.25" customHeight="1">
      <c r="A27" s="55"/>
      <c r="B27" s="56"/>
      <c r="C27" s="56"/>
      <c r="D27" s="54"/>
      <c r="E27" s="12">
        <v>45170</v>
      </c>
      <c r="F27" s="33">
        <f t="shared" ref="F27:F28" si="63">F26</f>
        <v>0</v>
      </c>
      <c r="G27" s="33">
        <f t="shared" si="4"/>
        <v>0</v>
      </c>
      <c r="H27" s="33">
        <f t="shared" ref="H27:H28" si="64">SUM(F27:G27)</f>
        <v>0</v>
      </c>
      <c r="I27" s="33">
        <f t="shared" ref="I27:I28" si="65">I26</f>
        <v>0</v>
      </c>
      <c r="J27" s="33">
        <f t="shared" si="5"/>
        <v>0</v>
      </c>
      <c r="K27" s="33">
        <f t="shared" ref="K27:K28" si="66">SUM(I27:J27)</f>
        <v>0</v>
      </c>
      <c r="L27" s="33">
        <f t="shared" ref="L27:L28" si="67">F27-I27</f>
        <v>0</v>
      </c>
      <c r="M27" s="33">
        <f t="shared" ref="M27:M28" si="68">G27-J27</f>
        <v>0</v>
      </c>
      <c r="N27" s="33">
        <f t="shared" ref="N27:N28" si="69">SUM(L27:M27)</f>
        <v>0</v>
      </c>
      <c r="O27" s="13">
        <f t="shared" ref="O27:O28" si="70">IF($D$25="GPF",M27,0)</f>
        <v>0</v>
      </c>
      <c r="P27" s="13">
        <f t="shared" ref="P27:P28" si="71">IF($D$25="GPF 2004",N27,0)</f>
        <v>0</v>
      </c>
      <c r="Q27" s="14">
        <v>0</v>
      </c>
      <c r="R27" s="13">
        <f t="shared" ref="R27:R28" si="72">SUM(O27:Q27)</f>
        <v>0</v>
      </c>
      <c r="S27" s="13">
        <f t="shared" ref="S27:S28" si="73">N27-R27</f>
        <v>0</v>
      </c>
      <c r="T27" s="15"/>
      <c r="U27" s="25"/>
      <c r="V27" s="24"/>
    </row>
    <row r="28" spans="1:24" ht="14.25" customHeight="1">
      <c r="A28" s="55"/>
      <c r="B28" s="56"/>
      <c r="C28" s="56"/>
      <c r="D28" s="54"/>
      <c r="E28" s="12">
        <v>45200</v>
      </c>
      <c r="F28" s="33">
        <f t="shared" si="63"/>
        <v>0</v>
      </c>
      <c r="G28" s="33">
        <f t="shared" si="4"/>
        <v>0</v>
      </c>
      <c r="H28" s="33">
        <f t="shared" si="64"/>
        <v>0</v>
      </c>
      <c r="I28" s="33">
        <f t="shared" si="65"/>
        <v>0</v>
      </c>
      <c r="J28" s="33">
        <f t="shared" si="5"/>
        <v>0</v>
      </c>
      <c r="K28" s="33">
        <f t="shared" si="66"/>
        <v>0</v>
      </c>
      <c r="L28" s="33">
        <f t="shared" si="67"/>
        <v>0</v>
      </c>
      <c r="M28" s="33">
        <f t="shared" si="68"/>
        <v>0</v>
      </c>
      <c r="N28" s="33">
        <f t="shared" si="69"/>
        <v>0</v>
      </c>
      <c r="O28" s="13">
        <f t="shared" si="70"/>
        <v>0</v>
      </c>
      <c r="P28" s="13">
        <f t="shared" si="71"/>
        <v>0</v>
      </c>
      <c r="Q28" s="14">
        <v>0</v>
      </c>
      <c r="R28" s="13">
        <f t="shared" si="72"/>
        <v>0</v>
      </c>
      <c r="S28" s="13">
        <f t="shared" si="73"/>
        <v>0</v>
      </c>
      <c r="T28" s="15"/>
      <c r="U28" s="25"/>
      <c r="V28" s="24">
        <v>19</v>
      </c>
    </row>
    <row r="29" spans="1:24" ht="14.25" customHeight="1">
      <c r="A29" s="55"/>
      <c r="B29" s="56"/>
      <c r="C29" s="56"/>
      <c r="D29" s="54"/>
      <c r="E29" s="12" t="s">
        <v>13</v>
      </c>
      <c r="F29" s="20">
        <f>IF(U29="NO",0,IF(U29="YES",F25/2,0))</f>
        <v>0</v>
      </c>
      <c r="G29" s="33">
        <f t="shared" si="4"/>
        <v>0</v>
      </c>
      <c r="H29" s="20">
        <f t="shared" si="0"/>
        <v>0</v>
      </c>
      <c r="I29" s="20">
        <f>IF(U29="NO",0,IF(U29="YES",F25/2,0))</f>
        <v>0</v>
      </c>
      <c r="J29" s="33">
        <f t="shared" si="5"/>
        <v>0</v>
      </c>
      <c r="K29" s="20">
        <f t="shared" si="1"/>
        <v>0</v>
      </c>
      <c r="L29" s="20">
        <f t="shared" si="2"/>
        <v>0</v>
      </c>
      <c r="M29" s="20">
        <f t="shared" si="3"/>
        <v>0</v>
      </c>
      <c r="N29" s="20">
        <f t="shared" ref="N29" si="74">SUM(L29:M29)</f>
        <v>0</v>
      </c>
      <c r="O29" s="13">
        <f t="shared" si="61"/>
        <v>0</v>
      </c>
      <c r="P29" s="13">
        <f t="shared" si="62"/>
        <v>0</v>
      </c>
      <c r="Q29" s="14">
        <v>0</v>
      </c>
      <c r="R29" s="13">
        <f t="shared" si="8"/>
        <v>0</v>
      </c>
      <c r="S29" s="13">
        <f t="shared" si="9"/>
        <v>0</v>
      </c>
      <c r="T29" s="15"/>
      <c r="U29" s="26">
        <f>'MASTER SHEET'!F8</f>
        <v>0</v>
      </c>
      <c r="V29" s="24">
        <v>20</v>
      </c>
    </row>
    <row r="30" spans="1:24" ht="14.25" customHeight="1">
      <c r="A30" s="55">
        <v>6</v>
      </c>
      <c r="B30" s="56">
        <f>VLOOKUP('D.A.ARREAR CALCULATION'!V11,'MASTER SHEET'!A3:F19,2,0)</f>
        <v>0</v>
      </c>
      <c r="C30" s="56">
        <f>VLOOKUP('D.A.ARREAR CALCULATION'!V11,'MASTER SHEET'!A3:F19,3,0)</f>
        <v>0</v>
      </c>
      <c r="D30" s="54">
        <f>'MASTER SHEET'!G9</f>
        <v>0</v>
      </c>
      <c r="E30" s="12">
        <v>45108</v>
      </c>
      <c r="F30" s="20">
        <f>VLOOKUP('D.A.ARREAR CALCULATION'!V11,'MASTER SHEET'!A3:G50,4,0)</f>
        <v>0</v>
      </c>
      <c r="G30" s="33">
        <f t="shared" si="4"/>
        <v>0</v>
      </c>
      <c r="H30" s="20">
        <f t="shared" si="0"/>
        <v>0</v>
      </c>
      <c r="I30" s="20">
        <f>VLOOKUP('D.A.ARREAR CALCULATION'!V11,'MASTER SHEET'!A7:F23,4,0)</f>
        <v>0</v>
      </c>
      <c r="J30" s="33">
        <f t="shared" si="5"/>
        <v>0</v>
      </c>
      <c r="K30" s="20">
        <f t="shared" si="1"/>
        <v>0</v>
      </c>
      <c r="L30" s="20">
        <f t="shared" si="2"/>
        <v>0</v>
      </c>
      <c r="M30" s="20">
        <f t="shared" si="3"/>
        <v>0</v>
      </c>
      <c r="N30" s="20">
        <f>SUM(L30:M30)</f>
        <v>0</v>
      </c>
      <c r="O30" s="13">
        <f>IF($D$30="GPF",M30,0)</f>
        <v>0</v>
      </c>
      <c r="P30" s="13">
        <f>IF($D$30="GPF 2004",N30,0)</f>
        <v>0</v>
      </c>
      <c r="Q30" s="14">
        <v>0</v>
      </c>
      <c r="R30" s="13">
        <f t="shared" si="8"/>
        <v>0</v>
      </c>
      <c r="S30" s="13">
        <f t="shared" si="9"/>
        <v>0</v>
      </c>
      <c r="T30" s="15"/>
      <c r="U30" s="25"/>
      <c r="V30" s="24">
        <v>21</v>
      </c>
    </row>
    <row r="31" spans="1:24" ht="14.25" customHeight="1">
      <c r="A31" s="55"/>
      <c r="B31" s="56"/>
      <c r="C31" s="56"/>
      <c r="D31" s="54"/>
      <c r="E31" s="12">
        <v>45139</v>
      </c>
      <c r="F31" s="20">
        <f>F30</f>
        <v>0</v>
      </c>
      <c r="G31" s="33">
        <f t="shared" si="4"/>
        <v>0</v>
      </c>
      <c r="H31" s="20">
        <f t="shared" si="0"/>
        <v>0</v>
      </c>
      <c r="I31" s="20">
        <f>I30</f>
        <v>0</v>
      </c>
      <c r="J31" s="33">
        <f t="shared" si="5"/>
        <v>0</v>
      </c>
      <c r="K31" s="20">
        <f t="shared" si="1"/>
        <v>0</v>
      </c>
      <c r="L31" s="20">
        <f t="shared" si="2"/>
        <v>0</v>
      </c>
      <c r="M31" s="20">
        <f t="shared" si="3"/>
        <v>0</v>
      </c>
      <c r="N31" s="20">
        <f>SUM(L31:M31)</f>
        <v>0</v>
      </c>
      <c r="O31" s="13">
        <f t="shared" ref="O31:O34" si="75">IF($D$30="GPF",M31,0)</f>
        <v>0</v>
      </c>
      <c r="P31" s="13">
        <f t="shared" ref="P31:P34" si="76">IF($D$30="GPF 2004",N31,0)</f>
        <v>0</v>
      </c>
      <c r="Q31" s="14">
        <v>0</v>
      </c>
      <c r="R31" s="13">
        <f t="shared" si="8"/>
        <v>0</v>
      </c>
      <c r="S31" s="13">
        <f t="shared" si="9"/>
        <v>0</v>
      </c>
      <c r="T31" s="15"/>
      <c r="U31" s="25"/>
      <c r="V31" s="24">
        <v>22</v>
      </c>
    </row>
    <row r="32" spans="1:24" ht="14.25" customHeight="1">
      <c r="A32" s="55"/>
      <c r="B32" s="56"/>
      <c r="C32" s="56"/>
      <c r="D32" s="54"/>
      <c r="E32" s="12">
        <v>45170</v>
      </c>
      <c r="F32" s="33">
        <f t="shared" ref="F32:F33" si="77">F31</f>
        <v>0</v>
      </c>
      <c r="G32" s="33">
        <f t="shared" si="4"/>
        <v>0</v>
      </c>
      <c r="H32" s="33">
        <f t="shared" ref="H32:H33" si="78">SUM(F32:G32)</f>
        <v>0</v>
      </c>
      <c r="I32" s="33">
        <f t="shared" ref="I32:I33" si="79">I31</f>
        <v>0</v>
      </c>
      <c r="J32" s="33">
        <f t="shared" si="5"/>
        <v>0</v>
      </c>
      <c r="K32" s="33">
        <f t="shared" ref="K32:K33" si="80">SUM(I32:J32)</f>
        <v>0</v>
      </c>
      <c r="L32" s="33">
        <f t="shared" ref="L32:L33" si="81">F32-I32</f>
        <v>0</v>
      </c>
      <c r="M32" s="33">
        <f t="shared" ref="M32:M33" si="82">G32-J32</f>
        <v>0</v>
      </c>
      <c r="N32" s="33">
        <f t="shared" ref="N32:N33" si="83">SUM(L32:M32)</f>
        <v>0</v>
      </c>
      <c r="O32" s="13">
        <f t="shared" ref="O32:O33" si="84">IF($D$30="GPF",M32,0)</f>
        <v>0</v>
      </c>
      <c r="P32" s="13">
        <f t="shared" ref="P32:P33" si="85">IF($D$30="GPF 2004",N32,0)</f>
        <v>0</v>
      </c>
      <c r="Q32" s="14">
        <v>0</v>
      </c>
      <c r="R32" s="13">
        <f t="shared" ref="R32:R33" si="86">SUM(O32:Q32)</f>
        <v>0</v>
      </c>
      <c r="S32" s="13">
        <f t="shared" ref="S32:S33" si="87">N32-R32</f>
        <v>0</v>
      </c>
      <c r="T32" s="15"/>
      <c r="U32" s="25"/>
      <c r="V32" s="24"/>
    </row>
    <row r="33" spans="1:22" ht="14.25" customHeight="1">
      <c r="A33" s="55"/>
      <c r="B33" s="56"/>
      <c r="C33" s="56"/>
      <c r="D33" s="54"/>
      <c r="E33" s="12">
        <v>45200</v>
      </c>
      <c r="F33" s="33">
        <f t="shared" si="77"/>
        <v>0</v>
      </c>
      <c r="G33" s="33">
        <f t="shared" si="4"/>
        <v>0</v>
      </c>
      <c r="H33" s="33">
        <f t="shared" si="78"/>
        <v>0</v>
      </c>
      <c r="I33" s="33">
        <f t="shared" si="79"/>
        <v>0</v>
      </c>
      <c r="J33" s="33">
        <f t="shared" si="5"/>
        <v>0</v>
      </c>
      <c r="K33" s="33">
        <f t="shared" si="80"/>
        <v>0</v>
      </c>
      <c r="L33" s="33">
        <f t="shared" si="81"/>
        <v>0</v>
      </c>
      <c r="M33" s="33">
        <f t="shared" si="82"/>
        <v>0</v>
      </c>
      <c r="N33" s="33">
        <f t="shared" si="83"/>
        <v>0</v>
      </c>
      <c r="O33" s="13">
        <f t="shared" si="84"/>
        <v>0</v>
      </c>
      <c r="P33" s="13">
        <f t="shared" si="85"/>
        <v>0</v>
      </c>
      <c r="Q33" s="14">
        <v>0</v>
      </c>
      <c r="R33" s="13">
        <f t="shared" si="86"/>
        <v>0</v>
      </c>
      <c r="S33" s="13">
        <f t="shared" si="87"/>
        <v>0</v>
      </c>
      <c r="T33" s="15"/>
      <c r="U33" s="25"/>
      <c r="V33" s="24">
        <v>23</v>
      </c>
    </row>
    <row r="34" spans="1:22" ht="14.25" customHeight="1">
      <c r="A34" s="55"/>
      <c r="B34" s="56"/>
      <c r="C34" s="56"/>
      <c r="D34" s="54"/>
      <c r="E34" s="12" t="s">
        <v>13</v>
      </c>
      <c r="F34" s="20">
        <f>IF(U34="NO",0,IF(U34="YES",F30/2,0))</f>
        <v>0</v>
      </c>
      <c r="G34" s="33">
        <f t="shared" si="4"/>
        <v>0</v>
      </c>
      <c r="H34" s="20">
        <f t="shared" si="0"/>
        <v>0</v>
      </c>
      <c r="I34" s="20">
        <f>IF(U34="NO",0,IF(U34="YES",F30/2,0))</f>
        <v>0</v>
      </c>
      <c r="J34" s="33">
        <f t="shared" si="5"/>
        <v>0</v>
      </c>
      <c r="K34" s="20">
        <f t="shared" si="1"/>
        <v>0</v>
      </c>
      <c r="L34" s="20">
        <f t="shared" si="2"/>
        <v>0</v>
      </c>
      <c r="M34" s="20">
        <f t="shared" si="3"/>
        <v>0</v>
      </c>
      <c r="N34" s="20">
        <f t="shared" ref="N34" si="88">SUM(L34:M34)</f>
        <v>0</v>
      </c>
      <c r="O34" s="13">
        <f t="shared" si="75"/>
        <v>0</v>
      </c>
      <c r="P34" s="13">
        <f t="shared" si="76"/>
        <v>0</v>
      </c>
      <c r="Q34" s="14">
        <v>0</v>
      </c>
      <c r="R34" s="13">
        <f t="shared" si="8"/>
        <v>0</v>
      </c>
      <c r="S34" s="13">
        <f t="shared" si="9"/>
        <v>0</v>
      </c>
      <c r="T34" s="15"/>
      <c r="U34" s="26">
        <f>'MASTER SHEET'!F9</f>
        <v>0</v>
      </c>
      <c r="V34" s="24">
        <v>24</v>
      </c>
    </row>
    <row r="35" spans="1:22" ht="14.25" customHeight="1">
      <c r="A35" s="55">
        <v>7</v>
      </c>
      <c r="B35" s="56">
        <f>VLOOKUP('D.A.ARREAR CALCULATION'!V13,'MASTER SHEET'!A3:F19,2,0)</f>
        <v>0</v>
      </c>
      <c r="C35" s="56">
        <f>VLOOKUP('D.A.ARREAR CALCULATION'!V13,'MASTER SHEET'!A3:F19,3,0)</f>
        <v>0</v>
      </c>
      <c r="D35" s="54">
        <f>'MASTER SHEET'!G10</f>
        <v>0</v>
      </c>
      <c r="E35" s="12">
        <v>45108</v>
      </c>
      <c r="F35" s="20">
        <f>VLOOKUP('D.A.ARREAR CALCULATION'!V13,'MASTER SHEET'!A3:G50,4,0)</f>
        <v>0</v>
      </c>
      <c r="G35" s="33">
        <f t="shared" si="4"/>
        <v>0</v>
      </c>
      <c r="H35" s="20">
        <f t="shared" si="0"/>
        <v>0</v>
      </c>
      <c r="I35" s="20">
        <f>VLOOKUP('D.A.ARREAR CALCULATION'!V13,'MASTER SHEET'!A7:F23,4,0)</f>
        <v>0</v>
      </c>
      <c r="J35" s="33">
        <f t="shared" si="5"/>
        <v>0</v>
      </c>
      <c r="K35" s="20">
        <f t="shared" si="1"/>
        <v>0</v>
      </c>
      <c r="L35" s="20">
        <f t="shared" si="2"/>
        <v>0</v>
      </c>
      <c r="M35" s="20">
        <f t="shared" si="3"/>
        <v>0</v>
      </c>
      <c r="N35" s="20">
        <f>SUM(L35:M35)</f>
        <v>0</v>
      </c>
      <c r="O35" s="13">
        <f>IF($D$35="GPF",M35,0)</f>
        <v>0</v>
      </c>
      <c r="P35" s="13">
        <f>IF($D$35="GPF 2004",N35,0)</f>
        <v>0</v>
      </c>
      <c r="Q35" s="14">
        <v>0</v>
      </c>
      <c r="R35" s="13">
        <f t="shared" si="8"/>
        <v>0</v>
      </c>
      <c r="S35" s="13">
        <f t="shared" si="9"/>
        <v>0</v>
      </c>
      <c r="T35" s="15"/>
      <c r="U35" s="25"/>
      <c r="V35" s="24">
        <v>25</v>
      </c>
    </row>
    <row r="36" spans="1:22" ht="14.25" customHeight="1">
      <c r="A36" s="55"/>
      <c r="B36" s="56"/>
      <c r="C36" s="56"/>
      <c r="D36" s="54"/>
      <c r="E36" s="12">
        <v>45139</v>
      </c>
      <c r="F36" s="20">
        <f>F35</f>
        <v>0</v>
      </c>
      <c r="G36" s="33">
        <f t="shared" si="4"/>
        <v>0</v>
      </c>
      <c r="H36" s="20">
        <f t="shared" si="0"/>
        <v>0</v>
      </c>
      <c r="I36" s="20">
        <f>I35</f>
        <v>0</v>
      </c>
      <c r="J36" s="33">
        <f t="shared" si="5"/>
        <v>0</v>
      </c>
      <c r="K36" s="20">
        <f t="shared" si="1"/>
        <v>0</v>
      </c>
      <c r="L36" s="20">
        <f t="shared" si="2"/>
        <v>0</v>
      </c>
      <c r="M36" s="20">
        <f t="shared" si="3"/>
        <v>0</v>
      </c>
      <c r="N36" s="20">
        <f>SUM(L36:M36)</f>
        <v>0</v>
      </c>
      <c r="O36" s="13">
        <f t="shared" ref="O36:O39" si="89">IF($D$35="GPF",M36,0)</f>
        <v>0</v>
      </c>
      <c r="P36" s="13">
        <f t="shared" ref="P36:P39" si="90">IF($D$35="GPF 2004",N36,0)</f>
        <v>0</v>
      </c>
      <c r="Q36" s="14">
        <v>0</v>
      </c>
      <c r="R36" s="13">
        <f t="shared" si="8"/>
        <v>0</v>
      </c>
      <c r="S36" s="13">
        <f t="shared" si="9"/>
        <v>0</v>
      </c>
      <c r="T36" s="15"/>
      <c r="U36" s="25"/>
      <c r="V36" s="24">
        <v>26</v>
      </c>
    </row>
    <row r="37" spans="1:22" ht="14.25" customHeight="1">
      <c r="A37" s="55"/>
      <c r="B37" s="56"/>
      <c r="C37" s="56"/>
      <c r="D37" s="54"/>
      <c r="E37" s="12">
        <v>45170</v>
      </c>
      <c r="F37" s="33">
        <f t="shared" ref="F37:F38" si="91">F36</f>
        <v>0</v>
      </c>
      <c r="G37" s="33">
        <f t="shared" si="4"/>
        <v>0</v>
      </c>
      <c r="H37" s="33">
        <f t="shared" ref="H37:H38" si="92">SUM(F37:G37)</f>
        <v>0</v>
      </c>
      <c r="I37" s="33">
        <f t="shared" ref="I37:I38" si="93">I36</f>
        <v>0</v>
      </c>
      <c r="J37" s="33">
        <f t="shared" si="5"/>
        <v>0</v>
      </c>
      <c r="K37" s="33">
        <f t="shared" ref="K37:K38" si="94">SUM(I37:J37)</f>
        <v>0</v>
      </c>
      <c r="L37" s="33">
        <f t="shared" ref="L37:L38" si="95">F37-I37</f>
        <v>0</v>
      </c>
      <c r="M37" s="33">
        <f t="shared" ref="M37:M38" si="96">G37-J37</f>
        <v>0</v>
      </c>
      <c r="N37" s="33">
        <f t="shared" ref="N37:N38" si="97">SUM(L37:M37)</f>
        <v>0</v>
      </c>
      <c r="O37" s="13">
        <f t="shared" ref="O37:O38" si="98">IF($D$35="GPF",M37,0)</f>
        <v>0</v>
      </c>
      <c r="P37" s="13">
        <f t="shared" ref="P37:P38" si="99">IF($D$35="GPF 2004",N37,0)</f>
        <v>0</v>
      </c>
      <c r="Q37" s="14">
        <v>0</v>
      </c>
      <c r="R37" s="13">
        <f t="shared" ref="R37:R38" si="100">SUM(O37:Q37)</f>
        <v>0</v>
      </c>
      <c r="S37" s="13">
        <f t="shared" ref="S37:S38" si="101">N37-R37</f>
        <v>0</v>
      </c>
      <c r="T37" s="15"/>
      <c r="U37" s="25"/>
      <c r="V37" s="24"/>
    </row>
    <row r="38" spans="1:22" ht="14.25" customHeight="1">
      <c r="A38" s="55"/>
      <c r="B38" s="56"/>
      <c r="C38" s="56"/>
      <c r="D38" s="54"/>
      <c r="E38" s="12">
        <v>45200</v>
      </c>
      <c r="F38" s="33">
        <f t="shared" si="91"/>
        <v>0</v>
      </c>
      <c r="G38" s="33">
        <f t="shared" si="4"/>
        <v>0</v>
      </c>
      <c r="H38" s="33">
        <f t="shared" si="92"/>
        <v>0</v>
      </c>
      <c r="I38" s="33">
        <f t="shared" si="93"/>
        <v>0</v>
      </c>
      <c r="J38" s="33">
        <f t="shared" si="5"/>
        <v>0</v>
      </c>
      <c r="K38" s="33">
        <f t="shared" si="94"/>
        <v>0</v>
      </c>
      <c r="L38" s="33">
        <f t="shared" si="95"/>
        <v>0</v>
      </c>
      <c r="M38" s="33">
        <f t="shared" si="96"/>
        <v>0</v>
      </c>
      <c r="N38" s="33">
        <f t="shared" si="97"/>
        <v>0</v>
      </c>
      <c r="O38" s="13">
        <f t="shared" si="98"/>
        <v>0</v>
      </c>
      <c r="P38" s="13">
        <f t="shared" si="99"/>
        <v>0</v>
      </c>
      <c r="Q38" s="14">
        <v>0</v>
      </c>
      <c r="R38" s="13">
        <f t="shared" si="100"/>
        <v>0</v>
      </c>
      <c r="S38" s="13">
        <f t="shared" si="101"/>
        <v>0</v>
      </c>
      <c r="T38" s="15"/>
      <c r="U38" s="25"/>
      <c r="V38" s="24">
        <v>27</v>
      </c>
    </row>
    <row r="39" spans="1:22" ht="14.25" customHeight="1">
      <c r="A39" s="55"/>
      <c r="B39" s="56"/>
      <c r="C39" s="56"/>
      <c r="D39" s="54"/>
      <c r="E39" s="12" t="s">
        <v>13</v>
      </c>
      <c r="F39" s="20">
        <f>IF(U39="NO",0,IF(U39="YES",F35/2,0))</f>
        <v>0</v>
      </c>
      <c r="G39" s="33">
        <f t="shared" si="4"/>
        <v>0</v>
      </c>
      <c r="H39" s="20">
        <f t="shared" si="0"/>
        <v>0</v>
      </c>
      <c r="I39" s="20">
        <f>IF(U39="NO",0,IF(U39="YES",F35/2,0))</f>
        <v>0</v>
      </c>
      <c r="J39" s="33">
        <f t="shared" si="5"/>
        <v>0</v>
      </c>
      <c r="K39" s="20">
        <f t="shared" si="1"/>
        <v>0</v>
      </c>
      <c r="L39" s="20">
        <f t="shared" si="2"/>
        <v>0</v>
      </c>
      <c r="M39" s="20">
        <f t="shared" si="3"/>
        <v>0</v>
      </c>
      <c r="N39" s="20">
        <f t="shared" ref="N39" si="102">SUM(L39:M39)</f>
        <v>0</v>
      </c>
      <c r="O39" s="13">
        <f t="shared" si="89"/>
        <v>0</v>
      </c>
      <c r="P39" s="13">
        <f t="shared" si="90"/>
        <v>0</v>
      </c>
      <c r="Q39" s="14">
        <v>0</v>
      </c>
      <c r="R39" s="13">
        <f t="shared" si="8"/>
        <v>0</v>
      </c>
      <c r="S39" s="13">
        <f t="shared" si="9"/>
        <v>0</v>
      </c>
      <c r="T39" s="15"/>
      <c r="U39" s="26">
        <f>'MASTER SHEET'!F10</f>
        <v>0</v>
      </c>
      <c r="V39" s="24">
        <v>28</v>
      </c>
    </row>
    <row r="40" spans="1:22" ht="14.25" customHeight="1">
      <c r="A40" s="55">
        <v>8</v>
      </c>
      <c r="B40" s="56">
        <f>VLOOKUP('D.A.ARREAR CALCULATION'!V14,'MASTER SHEET'!A3:G23,2,0)</f>
        <v>0</v>
      </c>
      <c r="C40" s="56">
        <f>VLOOKUP('D.A.ARREAR CALCULATION'!V14,'MASTER SHEET'!A3:G23,3,0)</f>
        <v>0</v>
      </c>
      <c r="D40" s="54">
        <f>'MASTER SHEET'!G11</f>
        <v>0</v>
      </c>
      <c r="E40" s="12">
        <v>45108</v>
      </c>
      <c r="F40" s="20">
        <f>VLOOKUP('D.A.ARREAR CALCULATION'!V14,'MASTER SHEET'!A3:G50,4,0)</f>
        <v>0</v>
      </c>
      <c r="G40" s="33">
        <f t="shared" si="4"/>
        <v>0</v>
      </c>
      <c r="H40" s="20">
        <f t="shared" ref="H40:H44" si="103">SUM(F40:G40)</f>
        <v>0</v>
      </c>
      <c r="I40" s="20">
        <f>VLOOKUP('D.A.ARREAR CALCULATION'!V14,'MASTER SHEET'!A11:F27,4,0)</f>
        <v>0</v>
      </c>
      <c r="J40" s="33">
        <f t="shared" si="5"/>
        <v>0</v>
      </c>
      <c r="K40" s="20">
        <f t="shared" ref="K40:K44" si="104">SUM(I40:J40)</f>
        <v>0</v>
      </c>
      <c r="L40" s="20">
        <f t="shared" ref="L40:L44" si="105">F40-I40</f>
        <v>0</v>
      </c>
      <c r="M40" s="20">
        <f t="shared" ref="M40:M44" si="106">G40-J40</f>
        <v>0</v>
      </c>
      <c r="N40" s="20">
        <f>SUM(L40:M40)</f>
        <v>0</v>
      </c>
      <c r="O40" s="13">
        <f>IF($D$40="GPF",M40,0)</f>
        <v>0</v>
      </c>
      <c r="P40" s="13">
        <f>IF($D$40="GPF 2004",N40,0)</f>
        <v>0</v>
      </c>
      <c r="Q40" s="14">
        <v>0</v>
      </c>
      <c r="R40" s="13">
        <f t="shared" ref="R40:R44" si="107">SUM(O40:Q40)</f>
        <v>0</v>
      </c>
      <c r="S40" s="13">
        <f t="shared" ref="S40:S44" si="108">N40-R40</f>
        <v>0</v>
      </c>
      <c r="T40" s="15"/>
      <c r="U40" s="26"/>
      <c r="V40" s="24">
        <v>29</v>
      </c>
    </row>
    <row r="41" spans="1:22" ht="14.25" customHeight="1">
      <c r="A41" s="55"/>
      <c r="B41" s="56"/>
      <c r="C41" s="56"/>
      <c r="D41" s="54"/>
      <c r="E41" s="12">
        <v>45139</v>
      </c>
      <c r="F41" s="20">
        <f>F40</f>
        <v>0</v>
      </c>
      <c r="G41" s="33">
        <f t="shared" si="4"/>
        <v>0</v>
      </c>
      <c r="H41" s="20">
        <f t="shared" si="103"/>
        <v>0</v>
      </c>
      <c r="I41" s="20">
        <f>I40</f>
        <v>0</v>
      </c>
      <c r="J41" s="33">
        <f t="shared" si="5"/>
        <v>0</v>
      </c>
      <c r="K41" s="20">
        <f t="shared" si="104"/>
        <v>0</v>
      </c>
      <c r="L41" s="20">
        <f t="shared" si="105"/>
        <v>0</v>
      </c>
      <c r="M41" s="20">
        <f t="shared" si="106"/>
        <v>0</v>
      </c>
      <c r="N41" s="20">
        <f>SUM(L41:M41)</f>
        <v>0</v>
      </c>
      <c r="O41" s="13">
        <f t="shared" ref="O41:O44" si="109">IF($D$40="GPF",M41,0)</f>
        <v>0</v>
      </c>
      <c r="P41" s="13">
        <f t="shared" ref="P41:P44" si="110">IF($D$40="GPF 2004",N41,0)</f>
        <v>0</v>
      </c>
      <c r="Q41" s="14">
        <v>0</v>
      </c>
      <c r="R41" s="13">
        <f t="shared" si="107"/>
        <v>0</v>
      </c>
      <c r="S41" s="13">
        <f t="shared" si="108"/>
        <v>0</v>
      </c>
      <c r="T41" s="15"/>
      <c r="U41" s="26"/>
      <c r="V41" s="24">
        <v>30</v>
      </c>
    </row>
    <row r="42" spans="1:22" ht="14.25" customHeight="1">
      <c r="A42" s="55"/>
      <c r="B42" s="56"/>
      <c r="C42" s="56"/>
      <c r="D42" s="54"/>
      <c r="E42" s="12">
        <v>45170</v>
      </c>
      <c r="F42" s="33">
        <f t="shared" ref="F42:F43" si="111">F41</f>
        <v>0</v>
      </c>
      <c r="G42" s="33">
        <f t="shared" si="4"/>
        <v>0</v>
      </c>
      <c r="H42" s="33">
        <f t="shared" ref="H42:H43" si="112">SUM(F42:G42)</f>
        <v>0</v>
      </c>
      <c r="I42" s="33">
        <f t="shared" ref="I42:I43" si="113">I41</f>
        <v>0</v>
      </c>
      <c r="J42" s="33">
        <f t="shared" si="5"/>
        <v>0</v>
      </c>
      <c r="K42" s="33">
        <f t="shared" ref="K42:K43" si="114">SUM(I42:J42)</f>
        <v>0</v>
      </c>
      <c r="L42" s="33">
        <f t="shared" ref="L42:L43" si="115">F42-I42</f>
        <v>0</v>
      </c>
      <c r="M42" s="33">
        <f t="shared" ref="M42:M43" si="116">G42-J42</f>
        <v>0</v>
      </c>
      <c r="N42" s="33">
        <f t="shared" ref="N42:N43" si="117">SUM(L42:M42)</f>
        <v>0</v>
      </c>
      <c r="O42" s="13">
        <f t="shared" ref="O42:O43" si="118">IF($D$40="GPF",M42,0)</f>
        <v>0</v>
      </c>
      <c r="P42" s="13">
        <f t="shared" ref="P42:P43" si="119">IF($D$40="GPF 2004",N42,0)</f>
        <v>0</v>
      </c>
      <c r="Q42" s="14">
        <v>0</v>
      </c>
      <c r="R42" s="13">
        <f t="shared" ref="R42:R43" si="120">SUM(O42:Q42)</f>
        <v>0</v>
      </c>
      <c r="S42" s="13">
        <f t="shared" ref="S42:S43" si="121">N42-R42</f>
        <v>0</v>
      </c>
      <c r="T42" s="15"/>
      <c r="U42" s="26"/>
      <c r="V42" s="24"/>
    </row>
    <row r="43" spans="1:22" ht="14.25" customHeight="1">
      <c r="A43" s="55"/>
      <c r="B43" s="56"/>
      <c r="C43" s="56"/>
      <c r="D43" s="54"/>
      <c r="E43" s="12">
        <v>45200</v>
      </c>
      <c r="F43" s="33">
        <f t="shared" si="111"/>
        <v>0</v>
      </c>
      <c r="G43" s="33">
        <f t="shared" si="4"/>
        <v>0</v>
      </c>
      <c r="H43" s="33">
        <f t="shared" si="112"/>
        <v>0</v>
      </c>
      <c r="I43" s="33">
        <f t="shared" si="113"/>
        <v>0</v>
      </c>
      <c r="J43" s="33">
        <f t="shared" si="5"/>
        <v>0</v>
      </c>
      <c r="K43" s="33">
        <f t="shared" si="114"/>
        <v>0</v>
      </c>
      <c r="L43" s="33">
        <f t="shared" si="115"/>
        <v>0</v>
      </c>
      <c r="M43" s="33">
        <f t="shared" si="116"/>
        <v>0</v>
      </c>
      <c r="N43" s="33">
        <f t="shared" si="117"/>
        <v>0</v>
      </c>
      <c r="O43" s="13">
        <f t="shared" si="118"/>
        <v>0</v>
      </c>
      <c r="P43" s="13">
        <f t="shared" si="119"/>
        <v>0</v>
      </c>
      <c r="Q43" s="14">
        <v>0</v>
      </c>
      <c r="R43" s="13">
        <f t="shared" si="120"/>
        <v>0</v>
      </c>
      <c r="S43" s="13">
        <f t="shared" si="121"/>
        <v>0</v>
      </c>
      <c r="T43" s="15"/>
      <c r="U43" s="26"/>
      <c r="V43" s="24">
        <v>31</v>
      </c>
    </row>
    <row r="44" spans="1:22" ht="14.25" customHeight="1">
      <c r="A44" s="55"/>
      <c r="B44" s="56"/>
      <c r="C44" s="56"/>
      <c r="D44" s="54"/>
      <c r="E44" s="12" t="s">
        <v>13</v>
      </c>
      <c r="F44" s="20">
        <f>IF(U44="NO",0,IF(U44="YES",F40/2,0))</f>
        <v>0</v>
      </c>
      <c r="G44" s="33">
        <f t="shared" si="4"/>
        <v>0</v>
      </c>
      <c r="H44" s="20">
        <f t="shared" si="103"/>
        <v>0</v>
      </c>
      <c r="I44" s="20">
        <f>IF(U44="NO",0,IF(U44="YES",F40/2,0))</f>
        <v>0</v>
      </c>
      <c r="J44" s="33">
        <f t="shared" si="5"/>
        <v>0</v>
      </c>
      <c r="K44" s="20">
        <f t="shared" si="104"/>
        <v>0</v>
      </c>
      <c r="L44" s="20">
        <f t="shared" si="105"/>
        <v>0</v>
      </c>
      <c r="M44" s="20">
        <f t="shared" si="106"/>
        <v>0</v>
      </c>
      <c r="N44" s="20">
        <f t="shared" ref="N44" si="122">SUM(L44:M44)</f>
        <v>0</v>
      </c>
      <c r="O44" s="13">
        <f t="shared" si="109"/>
        <v>0</v>
      </c>
      <c r="P44" s="13">
        <f t="shared" si="110"/>
        <v>0</v>
      </c>
      <c r="Q44" s="14">
        <v>0</v>
      </c>
      <c r="R44" s="13">
        <f t="shared" si="107"/>
        <v>0</v>
      </c>
      <c r="S44" s="13">
        <f t="shared" si="108"/>
        <v>0</v>
      </c>
      <c r="T44" s="15"/>
      <c r="U44" s="26">
        <f>'MASTER SHEET'!F11</f>
        <v>0</v>
      </c>
      <c r="V44" s="24">
        <v>32</v>
      </c>
    </row>
    <row r="45" spans="1:22" ht="14.25" customHeight="1">
      <c r="A45" s="55">
        <v>9</v>
      </c>
      <c r="B45" s="56">
        <f>VLOOKUP('D.A.ARREAR CALCULATION'!V15,'MASTER SHEET'!A3:G23,2,0)</f>
        <v>0</v>
      </c>
      <c r="C45" s="56">
        <f>VLOOKUP('D.A.ARREAR CALCULATION'!V15,'MASTER SHEET'!A3:G23,3,0)</f>
        <v>0</v>
      </c>
      <c r="D45" s="54">
        <f>'MASTER SHEET'!G12</f>
        <v>0</v>
      </c>
      <c r="E45" s="12">
        <v>45108</v>
      </c>
      <c r="F45" s="20">
        <f>VLOOKUP('D.A.ARREAR CALCULATION'!V15,'MASTER SHEET'!A3:G50,4,0)</f>
        <v>0</v>
      </c>
      <c r="G45" s="33">
        <f t="shared" si="4"/>
        <v>0</v>
      </c>
      <c r="H45" s="20">
        <f t="shared" ref="H45" si="123">SUM(F45:G45)</f>
        <v>0</v>
      </c>
      <c r="I45" s="20">
        <f>VLOOKUP('D.A.ARREAR CALCULATION'!V15,'MASTER SHEET'!A3:F31,4,0)</f>
        <v>0</v>
      </c>
      <c r="J45" s="33">
        <f t="shared" si="5"/>
        <v>0</v>
      </c>
      <c r="K45" s="20">
        <f t="shared" ref="K45" si="124">SUM(I45:J45)</f>
        <v>0</v>
      </c>
      <c r="L45" s="20">
        <f t="shared" ref="L45" si="125">F45-I45</f>
        <v>0</v>
      </c>
      <c r="M45" s="20">
        <f t="shared" ref="M45" si="126">G45-J45</f>
        <v>0</v>
      </c>
      <c r="N45" s="20">
        <f>SUM(L45:M45)</f>
        <v>0</v>
      </c>
      <c r="O45" s="13">
        <f>IF($D$45="GPF",M45,0)</f>
        <v>0</v>
      </c>
      <c r="P45" s="13">
        <f>IF($D$45="GPF 2004",N45,0)</f>
        <v>0</v>
      </c>
      <c r="Q45" s="14">
        <v>0</v>
      </c>
      <c r="R45" s="13">
        <f t="shared" ref="R45" si="127">SUM(O45:Q45)</f>
        <v>0</v>
      </c>
      <c r="S45" s="13">
        <f t="shared" ref="S45" si="128">N45-R45</f>
        <v>0</v>
      </c>
      <c r="T45" s="15"/>
      <c r="U45" s="26"/>
      <c r="V45" s="24">
        <v>33</v>
      </c>
    </row>
    <row r="46" spans="1:22" ht="14.25" customHeight="1">
      <c r="A46" s="55"/>
      <c r="B46" s="56"/>
      <c r="C46" s="56"/>
      <c r="D46" s="54"/>
      <c r="E46" s="12">
        <v>45139</v>
      </c>
      <c r="F46" s="20">
        <f>F45</f>
        <v>0</v>
      </c>
      <c r="G46" s="33">
        <f t="shared" si="4"/>
        <v>0</v>
      </c>
      <c r="H46" s="20">
        <f t="shared" ref="H46:S46" si="129">H45</f>
        <v>0</v>
      </c>
      <c r="I46" s="20">
        <f t="shared" si="129"/>
        <v>0</v>
      </c>
      <c r="J46" s="33">
        <f t="shared" si="5"/>
        <v>0</v>
      </c>
      <c r="K46" s="20">
        <f t="shared" si="129"/>
        <v>0</v>
      </c>
      <c r="L46" s="20">
        <f t="shared" si="129"/>
        <v>0</v>
      </c>
      <c r="M46" s="20">
        <f t="shared" si="129"/>
        <v>0</v>
      </c>
      <c r="N46" s="20">
        <f t="shared" si="129"/>
        <v>0</v>
      </c>
      <c r="O46" s="13">
        <f t="shared" ref="O46:O49" si="130">IF($D$45="GPF",M46,0)</f>
        <v>0</v>
      </c>
      <c r="P46" s="13">
        <f t="shared" ref="P46:P49" si="131">IF($D$45="GPF 2004",N46,0)</f>
        <v>0</v>
      </c>
      <c r="Q46" s="14">
        <v>0</v>
      </c>
      <c r="R46" s="20">
        <f t="shared" si="129"/>
        <v>0</v>
      </c>
      <c r="S46" s="20">
        <f t="shared" si="129"/>
        <v>0</v>
      </c>
      <c r="T46" s="15"/>
      <c r="U46" s="26"/>
      <c r="V46" s="24">
        <v>34</v>
      </c>
    </row>
    <row r="47" spans="1:22" ht="14.25" customHeight="1">
      <c r="A47" s="55"/>
      <c r="B47" s="56"/>
      <c r="C47" s="56"/>
      <c r="D47" s="54"/>
      <c r="E47" s="12">
        <v>45170</v>
      </c>
      <c r="F47" s="33">
        <f t="shared" ref="F47:N48" si="132">F46</f>
        <v>0</v>
      </c>
      <c r="G47" s="33">
        <f t="shared" si="4"/>
        <v>0</v>
      </c>
      <c r="H47" s="33">
        <f t="shared" si="132"/>
        <v>0</v>
      </c>
      <c r="I47" s="33">
        <f t="shared" si="132"/>
        <v>0</v>
      </c>
      <c r="J47" s="33">
        <f t="shared" si="5"/>
        <v>0</v>
      </c>
      <c r="K47" s="33">
        <f t="shared" si="132"/>
        <v>0</v>
      </c>
      <c r="L47" s="33">
        <f t="shared" si="132"/>
        <v>0</v>
      </c>
      <c r="M47" s="33">
        <f t="shared" si="132"/>
        <v>0</v>
      </c>
      <c r="N47" s="33">
        <f t="shared" si="132"/>
        <v>0</v>
      </c>
      <c r="O47" s="13">
        <f t="shared" ref="O47:O48" si="133">IF($D$45="GPF",M47,0)</f>
        <v>0</v>
      </c>
      <c r="P47" s="13">
        <f t="shared" ref="P47:P48" si="134">IF($D$45="GPF 2004",N47,0)</f>
        <v>0</v>
      </c>
      <c r="Q47" s="14">
        <v>0</v>
      </c>
      <c r="R47" s="33">
        <f t="shared" ref="R47:S47" si="135">R46</f>
        <v>0</v>
      </c>
      <c r="S47" s="33">
        <f t="shared" si="135"/>
        <v>0</v>
      </c>
      <c r="T47" s="15"/>
      <c r="U47" s="26"/>
      <c r="V47" s="24"/>
    </row>
    <row r="48" spans="1:22" ht="14.25" customHeight="1">
      <c r="A48" s="55"/>
      <c r="B48" s="56"/>
      <c r="C48" s="56"/>
      <c r="D48" s="54"/>
      <c r="E48" s="12">
        <v>45200</v>
      </c>
      <c r="F48" s="33">
        <f t="shared" si="132"/>
        <v>0</v>
      </c>
      <c r="G48" s="33">
        <f t="shared" si="4"/>
        <v>0</v>
      </c>
      <c r="H48" s="33">
        <f t="shared" si="132"/>
        <v>0</v>
      </c>
      <c r="I48" s="33">
        <f t="shared" si="132"/>
        <v>0</v>
      </c>
      <c r="J48" s="33">
        <f t="shared" si="5"/>
        <v>0</v>
      </c>
      <c r="K48" s="33">
        <f t="shared" si="132"/>
        <v>0</v>
      </c>
      <c r="L48" s="33">
        <f t="shared" si="132"/>
        <v>0</v>
      </c>
      <c r="M48" s="33">
        <f t="shared" si="132"/>
        <v>0</v>
      </c>
      <c r="N48" s="33">
        <f t="shared" si="132"/>
        <v>0</v>
      </c>
      <c r="O48" s="13">
        <f t="shared" si="133"/>
        <v>0</v>
      </c>
      <c r="P48" s="13">
        <f t="shared" si="134"/>
        <v>0</v>
      </c>
      <c r="Q48" s="14">
        <v>0</v>
      </c>
      <c r="R48" s="33">
        <f t="shared" ref="R48:S48" si="136">R47</f>
        <v>0</v>
      </c>
      <c r="S48" s="33">
        <f t="shared" si="136"/>
        <v>0</v>
      </c>
      <c r="T48" s="15"/>
      <c r="U48" s="26"/>
      <c r="V48" s="24">
        <v>35</v>
      </c>
    </row>
    <row r="49" spans="1:22" ht="14.25" customHeight="1">
      <c r="A49" s="55"/>
      <c r="B49" s="56"/>
      <c r="C49" s="56"/>
      <c r="D49" s="54"/>
      <c r="E49" s="12" t="s">
        <v>13</v>
      </c>
      <c r="F49" s="20">
        <f>IF(U49="NO",0,IF(U49="YES",F45/2,0))</f>
        <v>0</v>
      </c>
      <c r="G49" s="33">
        <f t="shared" si="4"/>
        <v>0</v>
      </c>
      <c r="H49" s="20">
        <f t="shared" ref="H49:H50" si="137">SUM(F49:G49)</f>
        <v>0</v>
      </c>
      <c r="I49" s="20">
        <f>IF(U49="NO",0,IF(U49="YES",F45/2,0))</f>
        <v>0</v>
      </c>
      <c r="J49" s="33">
        <f t="shared" si="5"/>
        <v>0</v>
      </c>
      <c r="K49" s="20">
        <f t="shared" ref="K49:K50" si="138">SUM(I49:J49)</f>
        <v>0</v>
      </c>
      <c r="L49" s="20">
        <f t="shared" ref="L49:L50" si="139">F49-I49</f>
        <v>0</v>
      </c>
      <c r="M49" s="20">
        <f t="shared" ref="M49:M50" si="140">G49-J49</f>
        <v>0</v>
      </c>
      <c r="N49" s="20">
        <f t="shared" ref="N49" si="141">SUM(L49:M49)</f>
        <v>0</v>
      </c>
      <c r="O49" s="13">
        <f t="shared" si="130"/>
        <v>0</v>
      </c>
      <c r="P49" s="13">
        <f t="shared" si="131"/>
        <v>0</v>
      </c>
      <c r="Q49" s="14">
        <v>0</v>
      </c>
      <c r="R49" s="13">
        <f t="shared" ref="R49:R50" si="142">SUM(O49:Q49)</f>
        <v>0</v>
      </c>
      <c r="S49" s="13">
        <f t="shared" ref="S49:S50" si="143">N49-R49</f>
        <v>0</v>
      </c>
      <c r="T49" s="15"/>
      <c r="U49" s="26">
        <f>'MASTER SHEET'!F12</f>
        <v>0</v>
      </c>
      <c r="V49" s="24">
        <v>36</v>
      </c>
    </row>
    <row r="50" spans="1:22" ht="14.25" customHeight="1">
      <c r="A50" s="55">
        <v>10</v>
      </c>
      <c r="B50" s="56">
        <f>VLOOKUP('D.A.ARREAR CALCULATION'!V16,'MASTER SHEET'!A3:G23,2,0)</f>
        <v>0</v>
      </c>
      <c r="C50" s="56">
        <f>VLOOKUP('D.A.ARREAR CALCULATION'!V16,'MASTER SHEET'!A3:G23,3,0)</f>
        <v>0</v>
      </c>
      <c r="D50" s="54">
        <f>'MASTER SHEET'!G13</f>
        <v>0</v>
      </c>
      <c r="E50" s="12">
        <v>45108</v>
      </c>
      <c r="F50" s="20">
        <f>VLOOKUP('D.A.ARREAR CALCULATION'!V16,'MASTER SHEET'!A3:G54,4,0)</f>
        <v>0</v>
      </c>
      <c r="G50" s="33">
        <f t="shared" si="4"/>
        <v>0</v>
      </c>
      <c r="H50" s="20">
        <f t="shared" si="137"/>
        <v>0</v>
      </c>
      <c r="I50" s="20">
        <f>VLOOKUP('D.A.ARREAR CALCULATION'!V16,'MASTER SHEET'!A3:G54,4,0)</f>
        <v>0</v>
      </c>
      <c r="J50" s="33">
        <f t="shared" si="5"/>
        <v>0</v>
      </c>
      <c r="K50" s="20">
        <f t="shared" si="138"/>
        <v>0</v>
      </c>
      <c r="L50" s="20">
        <f t="shared" si="139"/>
        <v>0</v>
      </c>
      <c r="M50" s="20">
        <f t="shared" si="140"/>
        <v>0</v>
      </c>
      <c r="N50" s="20">
        <f>SUM(L50:M50)</f>
        <v>0</v>
      </c>
      <c r="O50" s="13">
        <f>IF($D$50="GPF",M50,0)</f>
        <v>0</v>
      </c>
      <c r="P50" s="13">
        <f>IF($D$50="GPF 2004",N50,0)</f>
        <v>0</v>
      </c>
      <c r="Q50" s="14">
        <v>0</v>
      </c>
      <c r="R50" s="13">
        <f t="shared" si="142"/>
        <v>0</v>
      </c>
      <c r="S50" s="13">
        <f t="shared" si="143"/>
        <v>0</v>
      </c>
      <c r="T50" s="15"/>
      <c r="U50" s="26"/>
      <c r="V50" s="24">
        <v>37</v>
      </c>
    </row>
    <row r="51" spans="1:22" ht="14.25" customHeight="1">
      <c r="A51" s="55"/>
      <c r="B51" s="56"/>
      <c r="C51" s="56"/>
      <c r="D51" s="54"/>
      <c r="E51" s="12">
        <v>45139</v>
      </c>
      <c r="F51" s="20">
        <f>F50</f>
        <v>0</v>
      </c>
      <c r="G51" s="33">
        <f t="shared" si="4"/>
        <v>0</v>
      </c>
      <c r="H51" s="20">
        <f t="shared" ref="H51:H53" si="144">H50</f>
        <v>0</v>
      </c>
      <c r="I51" s="20">
        <f t="shared" ref="I51:I53" si="145">I50</f>
        <v>0</v>
      </c>
      <c r="J51" s="33">
        <f t="shared" si="5"/>
        <v>0</v>
      </c>
      <c r="K51" s="20">
        <f t="shared" ref="K51:K53" si="146">K50</f>
        <v>0</v>
      </c>
      <c r="L51" s="20">
        <f t="shared" ref="L51:L53" si="147">L50</f>
        <v>0</v>
      </c>
      <c r="M51" s="20">
        <f t="shared" ref="M51:M53" si="148">M50</f>
        <v>0</v>
      </c>
      <c r="N51" s="20">
        <f t="shared" ref="N51:N53" si="149">N50</f>
        <v>0</v>
      </c>
      <c r="O51" s="13">
        <f t="shared" ref="O51:O54" si="150">IF($D$50="GPF",M51,0)</f>
        <v>0</v>
      </c>
      <c r="P51" s="13">
        <f t="shared" ref="P51:P54" si="151">IF($D$50="GPF 2004",N51,0)</f>
        <v>0</v>
      </c>
      <c r="Q51" s="14">
        <v>0</v>
      </c>
      <c r="R51" s="20">
        <f t="shared" ref="R51:R53" si="152">R50</f>
        <v>0</v>
      </c>
      <c r="S51" s="20">
        <f t="shared" ref="S51:S53" si="153">S50</f>
        <v>0</v>
      </c>
      <c r="T51" s="15"/>
      <c r="U51" s="26"/>
      <c r="V51" s="24">
        <v>38</v>
      </c>
    </row>
    <row r="52" spans="1:22" ht="14.25" customHeight="1">
      <c r="A52" s="55"/>
      <c r="B52" s="56"/>
      <c r="C52" s="56"/>
      <c r="D52" s="54"/>
      <c r="E52" s="12">
        <v>45170</v>
      </c>
      <c r="F52" s="33">
        <f t="shared" ref="F52:F53" si="154">F51</f>
        <v>0</v>
      </c>
      <c r="G52" s="33">
        <f t="shared" si="4"/>
        <v>0</v>
      </c>
      <c r="H52" s="33">
        <f t="shared" si="144"/>
        <v>0</v>
      </c>
      <c r="I52" s="33">
        <f t="shared" si="145"/>
        <v>0</v>
      </c>
      <c r="J52" s="33">
        <f t="shared" si="5"/>
        <v>0</v>
      </c>
      <c r="K52" s="33">
        <f t="shared" si="146"/>
        <v>0</v>
      </c>
      <c r="L52" s="33">
        <f t="shared" si="147"/>
        <v>0</v>
      </c>
      <c r="M52" s="33">
        <f t="shared" si="148"/>
        <v>0</v>
      </c>
      <c r="N52" s="33">
        <f t="shared" si="149"/>
        <v>0</v>
      </c>
      <c r="O52" s="13">
        <f t="shared" ref="O52:O53" si="155">IF($D$50="GPF",M52,0)</f>
        <v>0</v>
      </c>
      <c r="P52" s="13">
        <f t="shared" ref="P52:P53" si="156">IF($D$50="GPF 2004",N52,0)</f>
        <v>0</v>
      </c>
      <c r="Q52" s="14">
        <v>0</v>
      </c>
      <c r="R52" s="33">
        <f t="shared" si="152"/>
        <v>0</v>
      </c>
      <c r="S52" s="33">
        <f t="shared" si="153"/>
        <v>0</v>
      </c>
      <c r="T52" s="15"/>
      <c r="U52" s="26"/>
      <c r="V52" s="24"/>
    </row>
    <row r="53" spans="1:22" ht="14.25" customHeight="1">
      <c r="A53" s="55"/>
      <c r="B53" s="56"/>
      <c r="C53" s="56"/>
      <c r="D53" s="54"/>
      <c r="E53" s="12">
        <v>45200</v>
      </c>
      <c r="F53" s="33">
        <f t="shared" si="154"/>
        <v>0</v>
      </c>
      <c r="G53" s="33">
        <f t="shared" si="4"/>
        <v>0</v>
      </c>
      <c r="H53" s="33">
        <f t="shared" si="144"/>
        <v>0</v>
      </c>
      <c r="I53" s="33">
        <f t="shared" si="145"/>
        <v>0</v>
      </c>
      <c r="J53" s="33">
        <f t="shared" si="5"/>
        <v>0</v>
      </c>
      <c r="K53" s="33">
        <f t="shared" si="146"/>
        <v>0</v>
      </c>
      <c r="L53" s="33">
        <f t="shared" si="147"/>
        <v>0</v>
      </c>
      <c r="M53" s="33">
        <f t="shared" si="148"/>
        <v>0</v>
      </c>
      <c r="N53" s="33">
        <f t="shared" si="149"/>
        <v>0</v>
      </c>
      <c r="O53" s="13">
        <f t="shared" si="155"/>
        <v>0</v>
      </c>
      <c r="P53" s="13">
        <f t="shared" si="156"/>
        <v>0</v>
      </c>
      <c r="Q53" s="14">
        <v>0</v>
      </c>
      <c r="R53" s="33">
        <f t="shared" si="152"/>
        <v>0</v>
      </c>
      <c r="S53" s="33">
        <f t="shared" si="153"/>
        <v>0</v>
      </c>
      <c r="T53" s="15"/>
      <c r="U53" s="26"/>
      <c r="V53" s="24">
        <v>39</v>
      </c>
    </row>
    <row r="54" spans="1:22" ht="14.25" customHeight="1">
      <c r="A54" s="55"/>
      <c r="B54" s="56"/>
      <c r="C54" s="56"/>
      <c r="D54" s="54"/>
      <c r="E54" s="12" t="s">
        <v>13</v>
      </c>
      <c r="F54" s="20">
        <f>IF(U54="NO",0,IF(U54="YES",F50/2,0))</f>
        <v>0</v>
      </c>
      <c r="G54" s="33">
        <f t="shared" si="4"/>
        <v>0</v>
      </c>
      <c r="H54" s="20">
        <f t="shared" ref="H54:H55" si="157">SUM(F54:G54)</f>
        <v>0</v>
      </c>
      <c r="I54" s="20">
        <f>IF(U54="NO",0,IF(U54="YES",F50/2,0))</f>
        <v>0</v>
      </c>
      <c r="J54" s="33">
        <f t="shared" si="5"/>
        <v>0</v>
      </c>
      <c r="K54" s="20">
        <f t="shared" ref="K54:K55" si="158">SUM(I54:J54)</f>
        <v>0</v>
      </c>
      <c r="L54" s="20">
        <f t="shared" ref="L54:L55" si="159">F54-I54</f>
        <v>0</v>
      </c>
      <c r="M54" s="20">
        <f t="shared" ref="M54:M55" si="160">G54-J54</f>
        <v>0</v>
      </c>
      <c r="N54" s="20">
        <f t="shared" ref="N54" si="161">SUM(L54:M54)</f>
        <v>0</v>
      </c>
      <c r="O54" s="13">
        <f t="shared" si="150"/>
        <v>0</v>
      </c>
      <c r="P54" s="13">
        <f t="shared" si="151"/>
        <v>0</v>
      </c>
      <c r="Q54" s="14">
        <v>0</v>
      </c>
      <c r="R54" s="13">
        <f t="shared" ref="R54:R104" si="162">SUM(O54:Q54)</f>
        <v>0</v>
      </c>
      <c r="S54" s="13">
        <f t="shared" ref="S54:S104" si="163">N54-R54</f>
        <v>0</v>
      </c>
      <c r="T54" s="15"/>
      <c r="U54" s="26">
        <f>'MASTER SHEET'!F13</f>
        <v>0</v>
      </c>
      <c r="V54" s="24">
        <v>40</v>
      </c>
    </row>
    <row r="55" spans="1:22" ht="14.25" customHeight="1">
      <c r="A55" s="55">
        <v>11</v>
      </c>
      <c r="B55" s="56">
        <f>VLOOKUP('D.A.ARREAR CALCULATION'!V18,'MASTER SHEET'!A3:G23,2,0)</f>
        <v>0</v>
      </c>
      <c r="C55" s="56">
        <f>VLOOKUP('D.A.ARREAR CALCULATION'!V18,'MASTER SHEET'!A3:G23,3,0)</f>
        <v>0</v>
      </c>
      <c r="D55" s="54">
        <f>'MASTER SHEET'!G14</f>
        <v>0</v>
      </c>
      <c r="E55" s="12">
        <v>45108</v>
      </c>
      <c r="F55" s="20">
        <f>VLOOKUP('D.A.ARREAR CALCULATION'!V18,'MASTER SHEET'!A3:G58,4,0)</f>
        <v>0</v>
      </c>
      <c r="G55" s="33">
        <f t="shared" si="4"/>
        <v>0</v>
      </c>
      <c r="H55" s="20">
        <f t="shared" si="157"/>
        <v>0</v>
      </c>
      <c r="I55" s="20">
        <f>VLOOKUP('D.A.ARREAR CALCULATION'!V18,'MASTER SHEET'!A3:G58,4,0)</f>
        <v>0</v>
      </c>
      <c r="J55" s="33">
        <f t="shared" si="5"/>
        <v>0</v>
      </c>
      <c r="K55" s="20">
        <f t="shared" si="158"/>
        <v>0</v>
      </c>
      <c r="L55" s="20">
        <f t="shared" si="159"/>
        <v>0</v>
      </c>
      <c r="M55" s="20">
        <f t="shared" si="160"/>
        <v>0</v>
      </c>
      <c r="N55" s="20">
        <f>SUM(L55:M55)</f>
        <v>0</v>
      </c>
      <c r="O55" s="13">
        <f>IF($D$55="GPF",M55,0)</f>
        <v>0</v>
      </c>
      <c r="P55" s="13">
        <f>IF($D$55="GPF 2004",N55,0)</f>
        <v>0</v>
      </c>
      <c r="Q55" s="14">
        <v>0</v>
      </c>
      <c r="R55" s="13">
        <f t="shared" si="162"/>
        <v>0</v>
      </c>
      <c r="S55" s="13">
        <f t="shared" si="163"/>
        <v>0</v>
      </c>
      <c r="T55" s="15"/>
      <c r="U55" s="26"/>
      <c r="V55" s="24">
        <v>41</v>
      </c>
    </row>
    <row r="56" spans="1:22" ht="14.25" customHeight="1">
      <c r="A56" s="55"/>
      <c r="B56" s="56"/>
      <c r="C56" s="56"/>
      <c r="D56" s="54"/>
      <c r="E56" s="12">
        <v>45139</v>
      </c>
      <c r="F56" s="20">
        <f>F55</f>
        <v>0</v>
      </c>
      <c r="G56" s="33">
        <f t="shared" si="4"/>
        <v>0</v>
      </c>
      <c r="H56" s="20">
        <f t="shared" ref="H56:H58" si="164">H55</f>
        <v>0</v>
      </c>
      <c r="I56" s="20">
        <f t="shared" ref="I56:I58" si="165">I55</f>
        <v>0</v>
      </c>
      <c r="J56" s="33">
        <f t="shared" si="5"/>
        <v>0</v>
      </c>
      <c r="K56" s="20">
        <f t="shared" ref="K56:K58" si="166">K55</f>
        <v>0</v>
      </c>
      <c r="L56" s="20">
        <f t="shared" ref="L56:L58" si="167">L55</f>
        <v>0</v>
      </c>
      <c r="M56" s="20">
        <f t="shared" ref="M56:M58" si="168">M55</f>
        <v>0</v>
      </c>
      <c r="N56" s="20">
        <f t="shared" ref="N56:N58" si="169">N55</f>
        <v>0</v>
      </c>
      <c r="O56" s="13">
        <f t="shared" ref="O56:O59" si="170">IF($D$55="GPF",M56,0)</f>
        <v>0</v>
      </c>
      <c r="P56" s="13">
        <f t="shared" ref="P56:P59" si="171">IF($D$55="GPF 2004",N56,0)</f>
        <v>0</v>
      </c>
      <c r="Q56" s="14">
        <v>0</v>
      </c>
      <c r="R56" s="13">
        <f t="shared" si="162"/>
        <v>0</v>
      </c>
      <c r="S56" s="13">
        <f t="shared" si="163"/>
        <v>0</v>
      </c>
      <c r="T56" s="15"/>
      <c r="U56" s="26"/>
      <c r="V56" s="24">
        <v>42</v>
      </c>
    </row>
    <row r="57" spans="1:22" ht="14.25" customHeight="1">
      <c r="A57" s="55"/>
      <c r="B57" s="56"/>
      <c r="C57" s="56"/>
      <c r="D57" s="54"/>
      <c r="E57" s="12">
        <v>45170</v>
      </c>
      <c r="F57" s="33">
        <f t="shared" ref="F57:F58" si="172">F56</f>
        <v>0</v>
      </c>
      <c r="G57" s="33">
        <f t="shared" si="4"/>
        <v>0</v>
      </c>
      <c r="H57" s="33">
        <f t="shared" si="164"/>
        <v>0</v>
      </c>
      <c r="I57" s="33">
        <f t="shared" si="165"/>
        <v>0</v>
      </c>
      <c r="J57" s="33">
        <f t="shared" si="5"/>
        <v>0</v>
      </c>
      <c r="K57" s="33">
        <f t="shared" si="166"/>
        <v>0</v>
      </c>
      <c r="L57" s="33">
        <f t="shared" si="167"/>
        <v>0</v>
      </c>
      <c r="M57" s="33">
        <f t="shared" si="168"/>
        <v>0</v>
      </c>
      <c r="N57" s="33">
        <f t="shared" si="169"/>
        <v>0</v>
      </c>
      <c r="O57" s="13">
        <f t="shared" ref="O57:O58" si="173">IF($D$55="GPF",M57,0)</f>
        <v>0</v>
      </c>
      <c r="P57" s="13">
        <f t="shared" ref="P57:P58" si="174">IF($D$55="GPF 2004",N57,0)</f>
        <v>0</v>
      </c>
      <c r="Q57" s="14">
        <v>0</v>
      </c>
      <c r="R57" s="13">
        <f t="shared" ref="R57:R58" si="175">SUM(O57:Q57)</f>
        <v>0</v>
      </c>
      <c r="S57" s="13">
        <f t="shared" ref="S57:S58" si="176">N57-R57</f>
        <v>0</v>
      </c>
      <c r="T57" s="15"/>
      <c r="U57" s="26"/>
      <c r="V57" s="24"/>
    </row>
    <row r="58" spans="1:22" ht="14.25" customHeight="1">
      <c r="A58" s="55"/>
      <c r="B58" s="56"/>
      <c r="C58" s="56"/>
      <c r="D58" s="54"/>
      <c r="E58" s="12">
        <v>45200</v>
      </c>
      <c r="F58" s="33">
        <f t="shared" si="172"/>
        <v>0</v>
      </c>
      <c r="G58" s="33">
        <f t="shared" si="4"/>
        <v>0</v>
      </c>
      <c r="H58" s="33">
        <f t="shared" si="164"/>
        <v>0</v>
      </c>
      <c r="I58" s="33">
        <f t="shared" si="165"/>
        <v>0</v>
      </c>
      <c r="J58" s="33">
        <f t="shared" si="5"/>
        <v>0</v>
      </c>
      <c r="K58" s="33">
        <f t="shared" si="166"/>
        <v>0</v>
      </c>
      <c r="L58" s="33">
        <f t="shared" si="167"/>
        <v>0</v>
      </c>
      <c r="M58" s="33">
        <f t="shared" si="168"/>
        <v>0</v>
      </c>
      <c r="N58" s="33">
        <f t="shared" si="169"/>
        <v>0</v>
      </c>
      <c r="O58" s="13">
        <f t="shared" si="173"/>
        <v>0</v>
      </c>
      <c r="P58" s="13">
        <f t="shared" si="174"/>
        <v>0</v>
      </c>
      <c r="Q58" s="14">
        <v>0</v>
      </c>
      <c r="R58" s="13">
        <f t="shared" si="175"/>
        <v>0</v>
      </c>
      <c r="S58" s="13">
        <f t="shared" si="176"/>
        <v>0</v>
      </c>
      <c r="T58" s="15"/>
      <c r="U58" s="26"/>
      <c r="V58" s="24">
        <v>43</v>
      </c>
    </row>
    <row r="59" spans="1:22" ht="14.25" customHeight="1">
      <c r="A59" s="55"/>
      <c r="B59" s="56"/>
      <c r="C59" s="56"/>
      <c r="D59" s="54"/>
      <c r="E59" s="12" t="s">
        <v>13</v>
      </c>
      <c r="F59" s="20">
        <f>IF(U59="NO",0,IF(U59="YES",F55/2,0))</f>
        <v>0</v>
      </c>
      <c r="G59" s="33">
        <f t="shared" si="4"/>
        <v>0</v>
      </c>
      <c r="H59" s="20">
        <f t="shared" ref="H59:H60" si="177">SUM(F59:G59)</f>
        <v>0</v>
      </c>
      <c r="I59" s="20">
        <f>IF(U59="NO",0,IF(U59="YES",F55/2,0))</f>
        <v>0</v>
      </c>
      <c r="J59" s="33">
        <f t="shared" si="5"/>
        <v>0</v>
      </c>
      <c r="K59" s="20">
        <f t="shared" ref="K59:K60" si="178">SUM(I59:J59)</f>
        <v>0</v>
      </c>
      <c r="L59" s="20">
        <f t="shared" ref="L59:L60" si="179">F59-I59</f>
        <v>0</v>
      </c>
      <c r="M59" s="20">
        <f t="shared" ref="M59:M60" si="180">G59-J59</f>
        <v>0</v>
      </c>
      <c r="N59" s="20">
        <f t="shared" ref="N59" si="181">SUM(L59:M59)</f>
        <v>0</v>
      </c>
      <c r="O59" s="13">
        <f t="shared" si="170"/>
        <v>0</v>
      </c>
      <c r="P59" s="13">
        <f t="shared" si="171"/>
        <v>0</v>
      </c>
      <c r="Q59" s="14">
        <v>0</v>
      </c>
      <c r="R59" s="13">
        <f t="shared" si="162"/>
        <v>0</v>
      </c>
      <c r="S59" s="13">
        <f t="shared" si="163"/>
        <v>0</v>
      </c>
      <c r="T59" s="15"/>
      <c r="U59" s="26">
        <f>'MASTER SHEET'!F14</f>
        <v>0</v>
      </c>
      <c r="V59" s="24">
        <v>44</v>
      </c>
    </row>
    <row r="60" spans="1:22" ht="14.25" customHeight="1">
      <c r="A60" s="55">
        <v>12</v>
      </c>
      <c r="B60" s="56">
        <f>VLOOKUP('D.A.ARREAR CALCULATION'!V19,'MASTER SHEET'!A3:G23,2,0)</f>
        <v>0</v>
      </c>
      <c r="C60" s="56">
        <f>VLOOKUP('D.A.ARREAR CALCULATION'!V19,'MASTER SHEET'!A3:G23,3,0)</f>
        <v>0</v>
      </c>
      <c r="D60" s="54">
        <f>'MASTER SHEET'!G15</f>
        <v>0</v>
      </c>
      <c r="E60" s="12">
        <v>45108</v>
      </c>
      <c r="F60" s="20">
        <f>VLOOKUP('D.A.ARREAR CALCULATION'!V19,'MASTER SHEET'!A3:G62,4,0)</f>
        <v>0</v>
      </c>
      <c r="G60" s="33">
        <f t="shared" si="4"/>
        <v>0</v>
      </c>
      <c r="H60" s="20">
        <f t="shared" si="177"/>
        <v>0</v>
      </c>
      <c r="I60" s="20">
        <f>VLOOKUP('D.A.ARREAR CALCULATION'!V19,'MASTER SHEET'!A3:G62,4,0)</f>
        <v>0</v>
      </c>
      <c r="J60" s="33">
        <f t="shared" si="5"/>
        <v>0</v>
      </c>
      <c r="K60" s="20">
        <f t="shared" si="178"/>
        <v>0</v>
      </c>
      <c r="L60" s="20">
        <f t="shared" si="179"/>
        <v>0</v>
      </c>
      <c r="M60" s="20">
        <f t="shared" si="180"/>
        <v>0</v>
      </c>
      <c r="N60" s="20">
        <f>SUM(L60:M60)</f>
        <v>0</v>
      </c>
      <c r="O60" s="13">
        <f>IF($D$60="GPF",M60,0)</f>
        <v>0</v>
      </c>
      <c r="P60" s="13">
        <f>IF($D$60="GPF 2004",N60,0)</f>
        <v>0</v>
      </c>
      <c r="Q60" s="14">
        <v>0</v>
      </c>
      <c r="R60" s="13">
        <f t="shared" si="162"/>
        <v>0</v>
      </c>
      <c r="S60" s="13">
        <f t="shared" si="163"/>
        <v>0</v>
      </c>
      <c r="T60" s="15"/>
      <c r="U60" s="26"/>
      <c r="V60" s="24">
        <v>45</v>
      </c>
    </row>
    <row r="61" spans="1:22" ht="14.25" customHeight="1">
      <c r="A61" s="55"/>
      <c r="B61" s="56"/>
      <c r="C61" s="56"/>
      <c r="D61" s="54"/>
      <c r="E61" s="12">
        <v>45139</v>
      </c>
      <c r="F61" s="20">
        <f>F60</f>
        <v>0</v>
      </c>
      <c r="G61" s="33">
        <f t="shared" si="4"/>
        <v>0</v>
      </c>
      <c r="H61" s="20">
        <f t="shared" ref="H61:H63" si="182">H60</f>
        <v>0</v>
      </c>
      <c r="I61" s="20">
        <f t="shared" ref="I61:I63" si="183">I60</f>
        <v>0</v>
      </c>
      <c r="J61" s="33">
        <f t="shared" si="5"/>
        <v>0</v>
      </c>
      <c r="K61" s="20">
        <f t="shared" ref="K61:K63" si="184">K60</f>
        <v>0</v>
      </c>
      <c r="L61" s="20">
        <f t="shared" ref="L61:L63" si="185">L60</f>
        <v>0</v>
      </c>
      <c r="M61" s="20">
        <f t="shared" ref="M61:M63" si="186">M60</f>
        <v>0</v>
      </c>
      <c r="N61" s="20">
        <f t="shared" ref="N61:N63" si="187">N60</f>
        <v>0</v>
      </c>
      <c r="O61" s="13">
        <f t="shared" ref="O61:O64" si="188">IF($D$60="GPF",M61,0)</f>
        <v>0</v>
      </c>
      <c r="P61" s="13">
        <f t="shared" ref="P61:P64" si="189">IF($D$60="GPF 2004",N61,0)</f>
        <v>0</v>
      </c>
      <c r="Q61" s="14">
        <v>0</v>
      </c>
      <c r="R61" s="13">
        <f t="shared" si="162"/>
        <v>0</v>
      </c>
      <c r="S61" s="13">
        <f t="shared" si="163"/>
        <v>0</v>
      </c>
      <c r="T61" s="15"/>
      <c r="U61" s="26"/>
      <c r="V61" s="24">
        <v>46</v>
      </c>
    </row>
    <row r="62" spans="1:22" ht="14.25" customHeight="1">
      <c r="A62" s="55"/>
      <c r="B62" s="56"/>
      <c r="C62" s="56"/>
      <c r="D62" s="54"/>
      <c r="E62" s="12">
        <v>45170</v>
      </c>
      <c r="F62" s="33">
        <f t="shared" ref="F62:F63" si="190">F61</f>
        <v>0</v>
      </c>
      <c r="G62" s="33">
        <f t="shared" si="4"/>
        <v>0</v>
      </c>
      <c r="H62" s="33">
        <f t="shared" si="182"/>
        <v>0</v>
      </c>
      <c r="I62" s="33">
        <f t="shared" si="183"/>
        <v>0</v>
      </c>
      <c r="J62" s="33">
        <f t="shared" si="5"/>
        <v>0</v>
      </c>
      <c r="K62" s="33">
        <f t="shared" si="184"/>
        <v>0</v>
      </c>
      <c r="L62" s="33">
        <f t="shared" si="185"/>
        <v>0</v>
      </c>
      <c r="M62" s="33">
        <f t="shared" si="186"/>
        <v>0</v>
      </c>
      <c r="N62" s="33">
        <f t="shared" si="187"/>
        <v>0</v>
      </c>
      <c r="O62" s="13">
        <f t="shared" ref="O62:O63" si="191">IF($D$60="GPF",M62,0)</f>
        <v>0</v>
      </c>
      <c r="P62" s="13">
        <f t="shared" ref="P62:P63" si="192">IF($D$60="GPF 2004",N62,0)</f>
        <v>0</v>
      </c>
      <c r="Q62" s="14">
        <v>0</v>
      </c>
      <c r="R62" s="13">
        <f t="shared" ref="R62:R63" si="193">SUM(O62:Q62)</f>
        <v>0</v>
      </c>
      <c r="S62" s="13">
        <f t="shared" ref="S62:S63" si="194">N62-R62</f>
        <v>0</v>
      </c>
      <c r="T62" s="15"/>
      <c r="U62" s="26"/>
      <c r="V62" s="24"/>
    </row>
    <row r="63" spans="1:22" ht="14.25" customHeight="1">
      <c r="A63" s="55"/>
      <c r="B63" s="56"/>
      <c r="C63" s="56"/>
      <c r="D63" s="54"/>
      <c r="E63" s="12">
        <v>45200</v>
      </c>
      <c r="F63" s="33">
        <f t="shared" si="190"/>
        <v>0</v>
      </c>
      <c r="G63" s="33">
        <f t="shared" si="4"/>
        <v>0</v>
      </c>
      <c r="H63" s="33">
        <f t="shared" si="182"/>
        <v>0</v>
      </c>
      <c r="I63" s="33">
        <f t="shared" si="183"/>
        <v>0</v>
      </c>
      <c r="J63" s="33">
        <f t="shared" si="5"/>
        <v>0</v>
      </c>
      <c r="K63" s="33">
        <f t="shared" si="184"/>
        <v>0</v>
      </c>
      <c r="L63" s="33">
        <f t="shared" si="185"/>
        <v>0</v>
      </c>
      <c r="M63" s="33">
        <f t="shared" si="186"/>
        <v>0</v>
      </c>
      <c r="N63" s="33">
        <f t="shared" si="187"/>
        <v>0</v>
      </c>
      <c r="O63" s="13">
        <f t="shared" si="191"/>
        <v>0</v>
      </c>
      <c r="P63" s="13">
        <f t="shared" si="192"/>
        <v>0</v>
      </c>
      <c r="Q63" s="14">
        <v>0</v>
      </c>
      <c r="R63" s="13">
        <f t="shared" si="193"/>
        <v>0</v>
      </c>
      <c r="S63" s="13">
        <f t="shared" si="194"/>
        <v>0</v>
      </c>
      <c r="T63" s="15"/>
      <c r="U63" s="26"/>
      <c r="V63" s="24">
        <v>47</v>
      </c>
    </row>
    <row r="64" spans="1:22" ht="14.25" customHeight="1">
      <c r="A64" s="55"/>
      <c r="B64" s="56"/>
      <c r="C64" s="56"/>
      <c r="D64" s="54"/>
      <c r="E64" s="12" t="s">
        <v>13</v>
      </c>
      <c r="F64" s="20">
        <f>IF(U64="NO",0,IF(U64="YES",F60/2,0))</f>
        <v>0</v>
      </c>
      <c r="G64" s="33">
        <f t="shared" si="4"/>
        <v>0</v>
      </c>
      <c r="H64" s="20">
        <f t="shared" ref="H64:H65" si="195">SUM(F64:G64)</f>
        <v>0</v>
      </c>
      <c r="I64" s="20">
        <f>IF(U64="NO",0,IF(U64="YES",F60/2,0))</f>
        <v>0</v>
      </c>
      <c r="J64" s="33">
        <f t="shared" si="5"/>
        <v>0</v>
      </c>
      <c r="K64" s="20">
        <f t="shared" ref="K64:K65" si="196">SUM(I64:J64)</f>
        <v>0</v>
      </c>
      <c r="L64" s="20">
        <f t="shared" ref="L64:L65" si="197">F64-I64</f>
        <v>0</v>
      </c>
      <c r="M64" s="20">
        <f t="shared" ref="M64:M65" si="198">G64-J64</f>
        <v>0</v>
      </c>
      <c r="N64" s="20">
        <f t="shared" ref="N64" si="199">SUM(L64:M64)</f>
        <v>0</v>
      </c>
      <c r="O64" s="13">
        <f t="shared" si="188"/>
        <v>0</v>
      </c>
      <c r="P64" s="13">
        <f t="shared" si="189"/>
        <v>0</v>
      </c>
      <c r="Q64" s="14">
        <v>0</v>
      </c>
      <c r="R64" s="13">
        <f t="shared" si="162"/>
        <v>0</v>
      </c>
      <c r="S64" s="13">
        <f t="shared" si="163"/>
        <v>0</v>
      </c>
      <c r="T64" s="15"/>
      <c r="U64" s="26">
        <f>'MASTER SHEET'!F15</f>
        <v>0</v>
      </c>
      <c r="V64" s="24">
        <v>48</v>
      </c>
    </row>
    <row r="65" spans="1:22" ht="14.25" customHeight="1">
      <c r="A65" s="55">
        <v>13</v>
      </c>
      <c r="B65" s="56">
        <f>VLOOKUP('D.A.ARREAR CALCULATION'!V20,'MASTER SHEET'!A3:G23,2,0)</f>
        <v>0</v>
      </c>
      <c r="C65" s="56">
        <f>VLOOKUP('D.A.ARREAR CALCULATION'!V20,'MASTER SHEET'!A3:G23,3,0)</f>
        <v>0</v>
      </c>
      <c r="D65" s="54">
        <f>'MASTER SHEET'!G16</f>
        <v>0</v>
      </c>
      <c r="E65" s="12">
        <v>45108</v>
      </c>
      <c r="F65" s="20">
        <f>VLOOKUP('D.A.ARREAR CALCULATION'!V20,'MASTER SHEET'!A3:G66,4,0)</f>
        <v>0</v>
      </c>
      <c r="G65" s="33">
        <f t="shared" si="4"/>
        <v>0</v>
      </c>
      <c r="H65" s="20">
        <f t="shared" si="195"/>
        <v>0</v>
      </c>
      <c r="I65" s="20">
        <f>VLOOKUP('D.A.ARREAR CALCULATION'!V20,'MASTER SHEET'!A3:G66,4,0)</f>
        <v>0</v>
      </c>
      <c r="J65" s="33">
        <f t="shared" si="5"/>
        <v>0</v>
      </c>
      <c r="K65" s="20">
        <f t="shared" si="196"/>
        <v>0</v>
      </c>
      <c r="L65" s="20">
        <f t="shared" si="197"/>
        <v>0</v>
      </c>
      <c r="M65" s="20">
        <f t="shared" si="198"/>
        <v>0</v>
      </c>
      <c r="N65" s="20">
        <f>SUM(L65:M65)</f>
        <v>0</v>
      </c>
      <c r="O65" s="13">
        <f>IF($D$65="GPF",M65,0)</f>
        <v>0</v>
      </c>
      <c r="P65" s="13">
        <f>IF($D$65="GPF 2004",N65,0)</f>
        <v>0</v>
      </c>
      <c r="Q65" s="14">
        <v>0</v>
      </c>
      <c r="R65" s="13">
        <f t="shared" si="162"/>
        <v>0</v>
      </c>
      <c r="S65" s="13">
        <f t="shared" si="163"/>
        <v>0</v>
      </c>
      <c r="T65" s="15"/>
      <c r="U65" s="26"/>
      <c r="V65" s="24">
        <v>49</v>
      </c>
    </row>
    <row r="66" spans="1:22" ht="14.25" customHeight="1">
      <c r="A66" s="55"/>
      <c r="B66" s="56"/>
      <c r="C66" s="56"/>
      <c r="D66" s="54"/>
      <c r="E66" s="12">
        <v>45139</v>
      </c>
      <c r="F66" s="20">
        <f>F65</f>
        <v>0</v>
      </c>
      <c r="G66" s="33">
        <f t="shared" si="4"/>
        <v>0</v>
      </c>
      <c r="H66" s="20">
        <f t="shared" ref="H66:H68" si="200">H65</f>
        <v>0</v>
      </c>
      <c r="I66" s="20">
        <f t="shared" ref="I66:I68" si="201">I65</f>
        <v>0</v>
      </c>
      <c r="J66" s="33">
        <f t="shared" si="5"/>
        <v>0</v>
      </c>
      <c r="K66" s="20">
        <f t="shared" ref="K66:K68" si="202">K65</f>
        <v>0</v>
      </c>
      <c r="L66" s="20">
        <f t="shared" ref="L66:L68" si="203">L65</f>
        <v>0</v>
      </c>
      <c r="M66" s="20">
        <f t="shared" ref="M66:M68" si="204">M65</f>
        <v>0</v>
      </c>
      <c r="N66" s="20">
        <f t="shared" ref="N66:N68" si="205">N65</f>
        <v>0</v>
      </c>
      <c r="O66" s="13">
        <f t="shared" ref="O66:O69" si="206">IF($D$65="GPF",M66,0)</f>
        <v>0</v>
      </c>
      <c r="P66" s="13">
        <f t="shared" ref="P66:P69" si="207">IF($D$65="GPF 2004",N66,0)</f>
        <v>0</v>
      </c>
      <c r="Q66" s="14">
        <v>0</v>
      </c>
      <c r="R66" s="13">
        <f t="shared" si="162"/>
        <v>0</v>
      </c>
      <c r="S66" s="13">
        <f t="shared" si="163"/>
        <v>0</v>
      </c>
      <c r="T66" s="15"/>
      <c r="U66" s="26"/>
      <c r="V66" s="24">
        <v>50</v>
      </c>
    </row>
    <row r="67" spans="1:22" ht="14.25" customHeight="1">
      <c r="A67" s="55"/>
      <c r="B67" s="56"/>
      <c r="C67" s="56"/>
      <c r="D67" s="54"/>
      <c r="E67" s="12">
        <v>45170</v>
      </c>
      <c r="F67" s="33">
        <f t="shared" ref="F67:F68" si="208">F66</f>
        <v>0</v>
      </c>
      <c r="G67" s="33">
        <f t="shared" si="4"/>
        <v>0</v>
      </c>
      <c r="H67" s="33">
        <f t="shared" si="200"/>
        <v>0</v>
      </c>
      <c r="I67" s="33">
        <f t="shared" si="201"/>
        <v>0</v>
      </c>
      <c r="J67" s="33">
        <f t="shared" si="5"/>
        <v>0</v>
      </c>
      <c r="K67" s="33">
        <f t="shared" si="202"/>
        <v>0</v>
      </c>
      <c r="L67" s="33">
        <f t="shared" si="203"/>
        <v>0</v>
      </c>
      <c r="M67" s="33">
        <f t="shared" si="204"/>
        <v>0</v>
      </c>
      <c r="N67" s="33">
        <f t="shared" si="205"/>
        <v>0</v>
      </c>
      <c r="O67" s="13">
        <f t="shared" ref="O67:O68" si="209">IF($D$65="GPF",M67,0)</f>
        <v>0</v>
      </c>
      <c r="P67" s="13">
        <f t="shared" ref="P67:P68" si="210">IF($D$65="GPF 2004",N67,0)</f>
        <v>0</v>
      </c>
      <c r="Q67" s="14">
        <v>0</v>
      </c>
      <c r="R67" s="13">
        <f t="shared" ref="R67:R68" si="211">SUM(O67:Q67)</f>
        <v>0</v>
      </c>
      <c r="S67" s="13">
        <f t="shared" ref="S67:S68" si="212">N67-R67</f>
        <v>0</v>
      </c>
      <c r="T67" s="15"/>
      <c r="U67" s="26"/>
      <c r="V67" s="24"/>
    </row>
    <row r="68" spans="1:22" ht="14.25" customHeight="1">
      <c r="A68" s="55"/>
      <c r="B68" s="56"/>
      <c r="C68" s="56"/>
      <c r="D68" s="54"/>
      <c r="E68" s="12">
        <v>45200</v>
      </c>
      <c r="F68" s="33">
        <f t="shared" si="208"/>
        <v>0</v>
      </c>
      <c r="G68" s="33">
        <f t="shared" si="4"/>
        <v>0</v>
      </c>
      <c r="H68" s="33">
        <f t="shared" si="200"/>
        <v>0</v>
      </c>
      <c r="I68" s="33">
        <f t="shared" si="201"/>
        <v>0</v>
      </c>
      <c r="J68" s="33">
        <f t="shared" si="5"/>
        <v>0</v>
      </c>
      <c r="K68" s="33">
        <f t="shared" si="202"/>
        <v>0</v>
      </c>
      <c r="L68" s="33">
        <f t="shared" si="203"/>
        <v>0</v>
      </c>
      <c r="M68" s="33">
        <f t="shared" si="204"/>
        <v>0</v>
      </c>
      <c r="N68" s="33">
        <f t="shared" si="205"/>
        <v>0</v>
      </c>
      <c r="O68" s="13">
        <f t="shared" si="209"/>
        <v>0</v>
      </c>
      <c r="P68" s="13">
        <f t="shared" si="210"/>
        <v>0</v>
      </c>
      <c r="Q68" s="14">
        <v>0</v>
      </c>
      <c r="R68" s="13">
        <f t="shared" si="211"/>
        <v>0</v>
      </c>
      <c r="S68" s="13">
        <f t="shared" si="212"/>
        <v>0</v>
      </c>
      <c r="T68" s="15"/>
      <c r="U68" s="26"/>
      <c r="V68" s="24">
        <v>51</v>
      </c>
    </row>
    <row r="69" spans="1:22" ht="14.25" customHeight="1">
      <c r="A69" s="55"/>
      <c r="B69" s="56"/>
      <c r="C69" s="56"/>
      <c r="D69" s="54"/>
      <c r="E69" s="12" t="s">
        <v>13</v>
      </c>
      <c r="F69" s="20">
        <f>IF(U69="NO",0,IF(U69="YES",F65/2,0))</f>
        <v>0</v>
      </c>
      <c r="G69" s="33">
        <f t="shared" si="4"/>
        <v>0</v>
      </c>
      <c r="H69" s="20">
        <f t="shared" ref="H69:H70" si="213">SUM(F69:G69)</f>
        <v>0</v>
      </c>
      <c r="I69" s="20">
        <f>IF(U69="NO",0,IF(U69="YES",F65/2,0))</f>
        <v>0</v>
      </c>
      <c r="J69" s="33">
        <f t="shared" si="5"/>
        <v>0</v>
      </c>
      <c r="K69" s="20">
        <f t="shared" ref="K69:K70" si="214">SUM(I69:J69)</f>
        <v>0</v>
      </c>
      <c r="L69" s="20">
        <f t="shared" ref="L69:L70" si="215">F69-I69</f>
        <v>0</v>
      </c>
      <c r="M69" s="20">
        <f t="shared" ref="M69:M70" si="216">G69-J69</f>
        <v>0</v>
      </c>
      <c r="N69" s="20">
        <f t="shared" ref="N69" si="217">SUM(L69:M69)</f>
        <v>0</v>
      </c>
      <c r="O69" s="13">
        <f t="shared" si="206"/>
        <v>0</v>
      </c>
      <c r="P69" s="13">
        <f t="shared" si="207"/>
        <v>0</v>
      </c>
      <c r="Q69" s="14">
        <v>0</v>
      </c>
      <c r="R69" s="13">
        <f t="shared" si="162"/>
        <v>0</v>
      </c>
      <c r="S69" s="13">
        <f t="shared" si="163"/>
        <v>0</v>
      </c>
      <c r="T69" s="15"/>
      <c r="U69" s="26">
        <f>'MASTER SHEET'!F16</f>
        <v>0</v>
      </c>
      <c r="V69" s="24">
        <v>52</v>
      </c>
    </row>
    <row r="70" spans="1:22" ht="14.25" customHeight="1">
      <c r="A70" s="55">
        <v>14</v>
      </c>
      <c r="B70" s="56">
        <f>VLOOKUP('D.A.ARREAR CALCULATION'!V21,'MASTER SHEET'!A3:G23,2,0)</f>
        <v>0</v>
      </c>
      <c r="C70" s="56">
        <f>VLOOKUP('D.A.ARREAR CALCULATION'!V21,'MASTER SHEET'!A3:G23,3,0)</f>
        <v>0</v>
      </c>
      <c r="D70" s="54">
        <f>'MASTER SHEET'!G17</f>
        <v>0</v>
      </c>
      <c r="E70" s="12">
        <v>45108</v>
      </c>
      <c r="F70" s="20">
        <f>VLOOKUP('D.A.ARREAR CALCULATION'!V21,'MASTER SHEET'!A3:G70,4,0)</f>
        <v>0</v>
      </c>
      <c r="G70" s="33">
        <f t="shared" ref="G70:G104" si="218">ROUND(F70*46/100,0)</f>
        <v>0</v>
      </c>
      <c r="H70" s="20">
        <f t="shared" si="213"/>
        <v>0</v>
      </c>
      <c r="I70" s="20">
        <f>VLOOKUP('D.A.ARREAR CALCULATION'!V21,'MASTER SHEET'!A3:G70,4,0)</f>
        <v>0</v>
      </c>
      <c r="J70" s="33">
        <f t="shared" ref="J70:J104" si="219">ROUND(I70*42/100,0)</f>
        <v>0</v>
      </c>
      <c r="K70" s="20">
        <f t="shared" si="214"/>
        <v>0</v>
      </c>
      <c r="L70" s="20">
        <f t="shared" si="215"/>
        <v>0</v>
      </c>
      <c r="M70" s="20">
        <f t="shared" si="216"/>
        <v>0</v>
      </c>
      <c r="N70" s="20">
        <f>SUM(L70:M70)</f>
        <v>0</v>
      </c>
      <c r="O70" s="13">
        <f>IF($D$70="GPF",M70,0)</f>
        <v>0</v>
      </c>
      <c r="P70" s="13">
        <f>IF($D$70="GPF 2004",N70,0)</f>
        <v>0</v>
      </c>
      <c r="Q70" s="14">
        <v>0</v>
      </c>
      <c r="R70" s="13">
        <f t="shared" si="162"/>
        <v>0</v>
      </c>
      <c r="S70" s="13">
        <f t="shared" si="163"/>
        <v>0</v>
      </c>
      <c r="T70" s="15"/>
      <c r="U70" s="26"/>
      <c r="V70" s="24">
        <v>53</v>
      </c>
    </row>
    <row r="71" spans="1:22" ht="14.25" customHeight="1">
      <c r="A71" s="55"/>
      <c r="B71" s="56"/>
      <c r="C71" s="56"/>
      <c r="D71" s="54"/>
      <c r="E71" s="12">
        <v>45139</v>
      </c>
      <c r="F71" s="20">
        <f>F70</f>
        <v>0</v>
      </c>
      <c r="G71" s="33">
        <f t="shared" si="218"/>
        <v>0</v>
      </c>
      <c r="H71" s="20">
        <f t="shared" ref="H71:H73" si="220">H70</f>
        <v>0</v>
      </c>
      <c r="I71" s="20">
        <f t="shared" ref="I71:I73" si="221">I70</f>
        <v>0</v>
      </c>
      <c r="J71" s="33">
        <f t="shared" si="219"/>
        <v>0</v>
      </c>
      <c r="K71" s="20">
        <f t="shared" ref="K71:K73" si="222">K70</f>
        <v>0</v>
      </c>
      <c r="L71" s="20">
        <f t="shared" ref="L71:L73" si="223">L70</f>
        <v>0</v>
      </c>
      <c r="M71" s="20">
        <f t="shared" ref="M71:M73" si="224">M70</f>
        <v>0</v>
      </c>
      <c r="N71" s="20">
        <f t="shared" ref="N71:N73" si="225">N70</f>
        <v>0</v>
      </c>
      <c r="O71" s="13">
        <f t="shared" ref="O71:O74" si="226">IF($D$70="GPF",M71,0)</f>
        <v>0</v>
      </c>
      <c r="P71" s="13">
        <f t="shared" ref="P71:P74" si="227">IF($D$70="GPF 2004",N71,0)</f>
        <v>0</v>
      </c>
      <c r="Q71" s="14">
        <v>0</v>
      </c>
      <c r="R71" s="13">
        <f t="shared" si="162"/>
        <v>0</v>
      </c>
      <c r="S71" s="13">
        <f t="shared" si="163"/>
        <v>0</v>
      </c>
      <c r="T71" s="15"/>
      <c r="U71" s="26"/>
      <c r="V71" s="24">
        <v>54</v>
      </c>
    </row>
    <row r="72" spans="1:22" ht="14.25" customHeight="1">
      <c r="A72" s="55"/>
      <c r="B72" s="56"/>
      <c r="C72" s="56"/>
      <c r="D72" s="54"/>
      <c r="E72" s="12">
        <v>45170</v>
      </c>
      <c r="F72" s="33">
        <f t="shared" ref="F72:F73" si="228">F71</f>
        <v>0</v>
      </c>
      <c r="G72" s="33">
        <f t="shared" si="218"/>
        <v>0</v>
      </c>
      <c r="H72" s="33">
        <f t="shared" si="220"/>
        <v>0</v>
      </c>
      <c r="I72" s="33">
        <f t="shared" si="221"/>
        <v>0</v>
      </c>
      <c r="J72" s="33">
        <f t="shared" si="219"/>
        <v>0</v>
      </c>
      <c r="K72" s="33">
        <f t="shared" si="222"/>
        <v>0</v>
      </c>
      <c r="L72" s="33">
        <f t="shared" si="223"/>
        <v>0</v>
      </c>
      <c r="M72" s="33">
        <f t="shared" si="224"/>
        <v>0</v>
      </c>
      <c r="N72" s="33">
        <f t="shared" si="225"/>
        <v>0</v>
      </c>
      <c r="O72" s="13">
        <f t="shared" ref="O72:O73" si="229">IF($D$70="GPF",M72,0)</f>
        <v>0</v>
      </c>
      <c r="P72" s="13">
        <f t="shared" ref="P72:P73" si="230">IF($D$70="GPF 2004",N72,0)</f>
        <v>0</v>
      </c>
      <c r="Q72" s="14">
        <v>0</v>
      </c>
      <c r="R72" s="13">
        <f t="shared" ref="R72:R73" si="231">SUM(O72:Q72)</f>
        <v>0</v>
      </c>
      <c r="S72" s="13">
        <f t="shared" ref="S72:S73" si="232">N72-R72</f>
        <v>0</v>
      </c>
      <c r="T72" s="15"/>
      <c r="U72" s="26"/>
      <c r="V72" s="24"/>
    </row>
    <row r="73" spans="1:22" ht="14.25" customHeight="1">
      <c r="A73" s="55"/>
      <c r="B73" s="56"/>
      <c r="C73" s="56"/>
      <c r="D73" s="54"/>
      <c r="E73" s="12">
        <v>45200</v>
      </c>
      <c r="F73" s="33">
        <f t="shared" si="228"/>
        <v>0</v>
      </c>
      <c r="G73" s="33">
        <f t="shared" si="218"/>
        <v>0</v>
      </c>
      <c r="H73" s="33">
        <f t="shared" si="220"/>
        <v>0</v>
      </c>
      <c r="I73" s="33">
        <f t="shared" si="221"/>
        <v>0</v>
      </c>
      <c r="J73" s="33">
        <f t="shared" si="219"/>
        <v>0</v>
      </c>
      <c r="K73" s="33">
        <f t="shared" si="222"/>
        <v>0</v>
      </c>
      <c r="L73" s="33">
        <f t="shared" si="223"/>
        <v>0</v>
      </c>
      <c r="M73" s="33">
        <f t="shared" si="224"/>
        <v>0</v>
      </c>
      <c r="N73" s="33">
        <f t="shared" si="225"/>
        <v>0</v>
      </c>
      <c r="O73" s="13">
        <f t="shared" si="229"/>
        <v>0</v>
      </c>
      <c r="P73" s="13">
        <f t="shared" si="230"/>
        <v>0</v>
      </c>
      <c r="Q73" s="14">
        <v>0</v>
      </c>
      <c r="R73" s="13">
        <f t="shared" si="231"/>
        <v>0</v>
      </c>
      <c r="S73" s="13">
        <f t="shared" si="232"/>
        <v>0</v>
      </c>
      <c r="T73" s="15"/>
      <c r="U73" s="26"/>
      <c r="V73" s="24">
        <v>55</v>
      </c>
    </row>
    <row r="74" spans="1:22" ht="14.25" customHeight="1">
      <c r="A74" s="55"/>
      <c r="B74" s="56"/>
      <c r="C74" s="56"/>
      <c r="D74" s="54"/>
      <c r="E74" s="12" t="s">
        <v>13</v>
      </c>
      <c r="F74" s="20">
        <f>IF(U74="NO",0,IF(U74="YES",F70/2,0))</f>
        <v>0</v>
      </c>
      <c r="G74" s="33">
        <f t="shared" si="218"/>
        <v>0</v>
      </c>
      <c r="H74" s="20">
        <f t="shared" ref="H74:H75" si="233">SUM(F74:G74)</f>
        <v>0</v>
      </c>
      <c r="I74" s="20">
        <f>IF(U74="NO",0,IF(U74="YES",F70/2,0))</f>
        <v>0</v>
      </c>
      <c r="J74" s="33">
        <f t="shared" si="219"/>
        <v>0</v>
      </c>
      <c r="K74" s="20">
        <f t="shared" ref="K74:K75" si="234">SUM(I74:J74)</f>
        <v>0</v>
      </c>
      <c r="L74" s="20">
        <f t="shared" ref="L74:L75" si="235">F74-I74</f>
        <v>0</v>
      </c>
      <c r="M74" s="20">
        <f t="shared" ref="M74:M75" si="236">G74-J74</f>
        <v>0</v>
      </c>
      <c r="N74" s="20">
        <f t="shared" ref="N74" si="237">SUM(L74:M74)</f>
        <v>0</v>
      </c>
      <c r="O74" s="13">
        <f t="shared" si="226"/>
        <v>0</v>
      </c>
      <c r="P74" s="13">
        <f t="shared" si="227"/>
        <v>0</v>
      </c>
      <c r="Q74" s="14">
        <v>0</v>
      </c>
      <c r="R74" s="13">
        <f t="shared" si="162"/>
        <v>0</v>
      </c>
      <c r="S74" s="13">
        <f t="shared" si="163"/>
        <v>0</v>
      </c>
      <c r="T74" s="15"/>
      <c r="U74" s="26">
        <f>'MASTER SHEET'!F17</f>
        <v>0</v>
      </c>
      <c r="V74" s="24"/>
    </row>
    <row r="75" spans="1:22" ht="14.25" customHeight="1">
      <c r="A75" s="55">
        <v>15</v>
      </c>
      <c r="B75" s="56">
        <f>VLOOKUP('D.A.ARREAR CALCULATION'!V23,'MASTER SHEET'!A3:G23,2,0)</f>
        <v>0</v>
      </c>
      <c r="C75" s="56">
        <f>VLOOKUP('D.A.ARREAR CALCULATION'!V23,'MASTER SHEET'!A3:G23,3,0)</f>
        <v>0</v>
      </c>
      <c r="D75" s="54">
        <f>'MASTER SHEET'!G18</f>
        <v>0</v>
      </c>
      <c r="E75" s="12">
        <v>45108</v>
      </c>
      <c r="F75" s="20">
        <f>VLOOKUP('D.A.ARREAR CALCULATION'!V23,'MASTER SHEET'!A3:G74,4,0)</f>
        <v>0</v>
      </c>
      <c r="G75" s="33">
        <f t="shared" si="218"/>
        <v>0</v>
      </c>
      <c r="H75" s="20">
        <f t="shared" si="233"/>
        <v>0</v>
      </c>
      <c r="I75" s="20">
        <f>VLOOKUP('D.A.ARREAR CALCULATION'!V23,'MASTER SHEET'!A3:G74,4,0)</f>
        <v>0</v>
      </c>
      <c r="J75" s="33">
        <f t="shared" si="219"/>
        <v>0</v>
      </c>
      <c r="K75" s="20">
        <f t="shared" si="234"/>
        <v>0</v>
      </c>
      <c r="L75" s="20">
        <f t="shared" si="235"/>
        <v>0</v>
      </c>
      <c r="M75" s="20">
        <f t="shared" si="236"/>
        <v>0</v>
      </c>
      <c r="N75" s="20">
        <f>SUM(L75:M75)</f>
        <v>0</v>
      </c>
      <c r="O75" s="13">
        <f>IF($D$75="GPF",M75,0)</f>
        <v>0</v>
      </c>
      <c r="P75" s="13">
        <f>IF($D$75="GPF 2004",N75,0)</f>
        <v>0</v>
      </c>
      <c r="Q75" s="14">
        <v>0</v>
      </c>
      <c r="R75" s="13">
        <f t="shared" si="162"/>
        <v>0</v>
      </c>
      <c r="S75" s="13">
        <f t="shared" si="163"/>
        <v>0</v>
      </c>
      <c r="T75" s="15"/>
      <c r="U75" s="26"/>
      <c r="V75" s="24"/>
    </row>
    <row r="76" spans="1:22" ht="14.25" customHeight="1">
      <c r="A76" s="55"/>
      <c r="B76" s="56"/>
      <c r="C76" s="56"/>
      <c r="D76" s="54"/>
      <c r="E76" s="12">
        <v>45139</v>
      </c>
      <c r="F76" s="20">
        <f>F75</f>
        <v>0</v>
      </c>
      <c r="G76" s="33">
        <f t="shared" si="218"/>
        <v>0</v>
      </c>
      <c r="H76" s="20">
        <f t="shared" ref="H76:H78" si="238">H75</f>
        <v>0</v>
      </c>
      <c r="I76" s="20">
        <f t="shared" ref="I76:I78" si="239">I75</f>
        <v>0</v>
      </c>
      <c r="J76" s="33">
        <f t="shared" si="219"/>
        <v>0</v>
      </c>
      <c r="K76" s="20">
        <f t="shared" ref="K76:K78" si="240">K75</f>
        <v>0</v>
      </c>
      <c r="L76" s="20">
        <f t="shared" ref="L76:L78" si="241">L75</f>
        <v>0</v>
      </c>
      <c r="M76" s="20">
        <f t="shared" ref="M76:M78" si="242">M75</f>
        <v>0</v>
      </c>
      <c r="N76" s="20">
        <f t="shared" ref="N76:N78" si="243">N75</f>
        <v>0</v>
      </c>
      <c r="O76" s="13">
        <f t="shared" ref="O76:O79" si="244">IF($D$75="GPF",M76,0)</f>
        <v>0</v>
      </c>
      <c r="P76" s="13">
        <f t="shared" ref="P76:P79" si="245">IF($D$75="GPF 2004",N76,0)</f>
        <v>0</v>
      </c>
      <c r="Q76" s="14">
        <v>0</v>
      </c>
      <c r="R76" s="13">
        <f t="shared" si="162"/>
        <v>0</v>
      </c>
      <c r="S76" s="13">
        <f t="shared" si="163"/>
        <v>0</v>
      </c>
      <c r="T76" s="15"/>
      <c r="U76" s="26"/>
      <c r="V76" s="24"/>
    </row>
    <row r="77" spans="1:22" ht="14.25" customHeight="1">
      <c r="A77" s="55"/>
      <c r="B77" s="56"/>
      <c r="C77" s="56"/>
      <c r="D77" s="54"/>
      <c r="E77" s="12">
        <v>45170</v>
      </c>
      <c r="F77" s="33">
        <f t="shared" ref="F77:F78" si="246">F76</f>
        <v>0</v>
      </c>
      <c r="G77" s="33">
        <f t="shared" si="218"/>
        <v>0</v>
      </c>
      <c r="H77" s="33">
        <f t="shared" si="238"/>
        <v>0</v>
      </c>
      <c r="I77" s="33">
        <f t="shared" si="239"/>
        <v>0</v>
      </c>
      <c r="J77" s="33">
        <f t="shared" si="219"/>
        <v>0</v>
      </c>
      <c r="K77" s="33">
        <f t="shared" si="240"/>
        <v>0</v>
      </c>
      <c r="L77" s="33">
        <f t="shared" si="241"/>
        <v>0</v>
      </c>
      <c r="M77" s="33">
        <f t="shared" si="242"/>
        <v>0</v>
      </c>
      <c r="N77" s="33">
        <f t="shared" si="243"/>
        <v>0</v>
      </c>
      <c r="O77" s="13">
        <f t="shared" ref="O77:O78" si="247">IF($D$75="GPF",M77,0)</f>
        <v>0</v>
      </c>
      <c r="P77" s="13">
        <f t="shared" ref="P77:P78" si="248">IF($D$75="GPF 2004",N77,0)</f>
        <v>0</v>
      </c>
      <c r="Q77" s="14">
        <v>0</v>
      </c>
      <c r="R77" s="13">
        <f t="shared" ref="R77:R78" si="249">SUM(O77:Q77)</f>
        <v>0</v>
      </c>
      <c r="S77" s="13">
        <f t="shared" ref="S77:S78" si="250">N77-R77</f>
        <v>0</v>
      </c>
      <c r="T77" s="15"/>
      <c r="U77" s="26"/>
      <c r="V77" s="24"/>
    </row>
    <row r="78" spans="1:22" ht="14.25" customHeight="1">
      <c r="A78" s="55"/>
      <c r="B78" s="56"/>
      <c r="C78" s="56"/>
      <c r="D78" s="54"/>
      <c r="E78" s="12">
        <v>45200</v>
      </c>
      <c r="F78" s="33">
        <f t="shared" si="246"/>
        <v>0</v>
      </c>
      <c r="G78" s="33">
        <f t="shared" si="218"/>
        <v>0</v>
      </c>
      <c r="H78" s="33">
        <f t="shared" si="238"/>
        <v>0</v>
      </c>
      <c r="I78" s="33">
        <f t="shared" si="239"/>
        <v>0</v>
      </c>
      <c r="J78" s="33">
        <f t="shared" si="219"/>
        <v>0</v>
      </c>
      <c r="K78" s="33">
        <f t="shared" si="240"/>
        <v>0</v>
      </c>
      <c r="L78" s="33">
        <f t="shared" si="241"/>
        <v>0</v>
      </c>
      <c r="M78" s="33">
        <f t="shared" si="242"/>
        <v>0</v>
      </c>
      <c r="N78" s="33">
        <f t="shared" si="243"/>
        <v>0</v>
      </c>
      <c r="O78" s="13">
        <f t="shared" si="247"/>
        <v>0</v>
      </c>
      <c r="P78" s="13">
        <f t="shared" si="248"/>
        <v>0</v>
      </c>
      <c r="Q78" s="14">
        <v>0</v>
      </c>
      <c r="R78" s="13">
        <f t="shared" si="249"/>
        <v>0</v>
      </c>
      <c r="S78" s="13">
        <f t="shared" si="250"/>
        <v>0</v>
      </c>
      <c r="T78" s="15"/>
      <c r="U78" s="26"/>
      <c r="V78" s="24"/>
    </row>
    <row r="79" spans="1:22" ht="14.25" customHeight="1">
      <c r="A79" s="55"/>
      <c r="B79" s="56"/>
      <c r="C79" s="56"/>
      <c r="D79" s="54"/>
      <c r="E79" s="12" t="s">
        <v>13</v>
      </c>
      <c r="F79" s="20">
        <f>IF(U79="NO",0,IF(U79="YES",F75/2,0))</f>
        <v>0</v>
      </c>
      <c r="G79" s="33">
        <f t="shared" si="218"/>
        <v>0</v>
      </c>
      <c r="H79" s="20">
        <f t="shared" ref="H79:H80" si="251">SUM(F79:G79)</f>
        <v>0</v>
      </c>
      <c r="I79" s="20">
        <f>IF(U79="NO",0,IF(U79="YES",F75/2,0))</f>
        <v>0</v>
      </c>
      <c r="J79" s="33">
        <f t="shared" si="219"/>
        <v>0</v>
      </c>
      <c r="K79" s="20">
        <f t="shared" ref="K79:K80" si="252">SUM(I79:J79)</f>
        <v>0</v>
      </c>
      <c r="L79" s="20">
        <f t="shared" ref="L79:L80" si="253">F79-I79</f>
        <v>0</v>
      </c>
      <c r="M79" s="20">
        <f t="shared" ref="M79:M80" si="254">G79-J79</f>
        <v>0</v>
      </c>
      <c r="N79" s="20">
        <f t="shared" ref="N79" si="255">SUM(L79:M79)</f>
        <v>0</v>
      </c>
      <c r="O79" s="13">
        <f t="shared" si="244"/>
        <v>0</v>
      </c>
      <c r="P79" s="13">
        <f t="shared" si="245"/>
        <v>0</v>
      </c>
      <c r="Q79" s="14">
        <v>0</v>
      </c>
      <c r="R79" s="13">
        <f t="shared" si="162"/>
        <v>0</v>
      </c>
      <c r="S79" s="13">
        <f t="shared" si="163"/>
        <v>0</v>
      </c>
      <c r="T79" s="15"/>
      <c r="U79" s="26">
        <f>'MASTER SHEET'!F18</f>
        <v>0</v>
      </c>
      <c r="V79" s="24"/>
    </row>
    <row r="80" spans="1:22" ht="14.25" customHeight="1">
      <c r="A80" s="55">
        <v>16</v>
      </c>
      <c r="B80" s="56">
        <f>VLOOKUP('D.A.ARREAR CALCULATION'!V24,'MASTER SHEET'!A3:G23,2,0)</f>
        <v>0</v>
      </c>
      <c r="C80" s="56">
        <f>VLOOKUP('D.A.ARREAR CALCULATION'!V24,'MASTER SHEET'!A3:G23,3,0)</f>
        <v>0</v>
      </c>
      <c r="D80" s="54">
        <f>'MASTER SHEET'!G19</f>
        <v>0</v>
      </c>
      <c r="E80" s="12">
        <v>45108</v>
      </c>
      <c r="F80" s="20">
        <f>VLOOKUP('D.A.ARREAR CALCULATION'!V24,'MASTER SHEET'!A3:G78,4,0)</f>
        <v>0</v>
      </c>
      <c r="G80" s="33">
        <f t="shared" si="218"/>
        <v>0</v>
      </c>
      <c r="H80" s="20">
        <f t="shared" si="251"/>
        <v>0</v>
      </c>
      <c r="I80" s="20">
        <f>VLOOKUP('D.A.ARREAR CALCULATION'!V24,'MASTER SHEET'!A3:G78,4,0)</f>
        <v>0</v>
      </c>
      <c r="J80" s="33">
        <f t="shared" si="219"/>
        <v>0</v>
      </c>
      <c r="K80" s="20">
        <f t="shared" si="252"/>
        <v>0</v>
      </c>
      <c r="L80" s="20">
        <f t="shared" si="253"/>
        <v>0</v>
      </c>
      <c r="M80" s="20">
        <f t="shared" si="254"/>
        <v>0</v>
      </c>
      <c r="N80" s="20">
        <f>SUM(L80:M80)</f>
        <v>0</v>
      </c>
      <c r="O80" s="13">
        <f>IF($D$80="GPF",M80,0)</f>
        <v>0</v>
      </c>
      <c r="P80" s="13">
        <f>IF($D$80="GPF 2004",N80,0)</f>
        <v>0</v>
      </c>
      <c r="Q80" s="14">
        <v>0</v>
      </c>
      <c r="R80" s="13">
        <f t="shared" si="162"/>
        <v>0</v>
      </c>
      <c r="S80" s="13">
        <f t="shared" si="163"/>
        <v>0</v>
      </c>
      <c r="T80" s="15"/>
      <c r="U80" s="26"/>
      <c r="V80" s="24"/>
    </row>
    <row r="81" spans="1:22" ht="14.25" customHeight="1">
      <c r="A81" s="55"/>
      <c r="B81" s="56"/>
      <c r="C81" s="56"/>
      <c r="D81" s="54"/>
      <c r="E81" s="12">
        <v>45139</v>
      </c>
      <c r="F81" s="20">
        <f>F80</f>
        <v>0</v>
      </c>
      <c r="G81" s="33">
        <f t="shared" si="218"/>
        <v>0</v>
      </c>
      <c r="H81" s="20">
        <f t="shared" ref="H81:H83" si="256">H80</f>
        <v>0</v>
      </c>
      <c r="I81" s="20">
        <f t="shared" ref="I81:I83" si="257">I80</f>
        <v>0</v>
      </c>
      <c r="J81" s="33">
        <f t="shared" si="219"/>
        <v>0</v>
      </c>
      <c r="K81" s="20">
        <f t="shared" ref="K81:K83" si="258">K80</f>
        <v>0</v>
      </c>
      <c r="L81" s="20">
        <f t="shared" ref="L81:L83" si="259">L80</f>
        <v>0</v>
      </c>
      <c r="M81" s="20">
        <f t="shared" ref="M81:M83" si="260">M80</f>
        <v>0</v>
      </c>
      <c r="N81" s="20">
        <f t="shared" ref="N81:N83" si="261">N80</f>
        <v>0</v>
      </c>
      <c r="O81" s="13">
        <f t="shared" ref="O81:O84" si="262">IF($D$80="GPF",M81,0)</f>
        <v>0</v>
      </c>
      <c r="P81" s="13">
        <f t="shared" ref="P81:P84" si="263">IF($D$80="GPF 2004",N81,0)</f>
        <v>0</v>
      </c>
      <c r="Q81" s="14">
        <v>0</v>
      </c>
      <c r="R81" s="13">
        <f t="shared" si="162"/>
        <v>0</v>
      </c>
      <c r="S81" s="13">
        <f t="shared" si="163"/>
        <v>0</v>
      </c>
      <c r="T81" s="15"/>
      <c r="U81" s="26"/>
      <c r="V81" s="24"/>
    </row>
    <row r="82" spans="1:22" ht="14.25" customHeight="1">
      <c r="A82" s="55"/>
      <c r="B82" s="56"/>
      <c r="C82" s="56"/>
      <c r="D82" s="54"/>
      <c r="E82" s="12">
        <v>45170</v>
      </c>
      <c r="F82" s="33">
        <f t="shared" ref="F82:F83" si="264">F81</f>
        <v>0</v>
      </c>
      <c r="G82" s="33">
        <f t="shared" si="218"/>
        <v>0</v>
      </c>
      <c r="H82" s="33">
        <f t="shared" si="256"/>
        <v>0</v>
      </c>
      <c r="I82" s="33">
        <f t="shared" si="257"/>
        <v>0</v>
      </c>
      <c r="J82" s="33">
        <f t="shared" si="219"/>
        <v>0</v>
      </c>
      <c r="K82" s="33">
        <f t="shared" si="258"/>
        <v>0</v>
      </c>
      <c r="L82" s="33">
        <f t="shared" si="259"/>
        <v>0</v>
      </c>
      <c r="M82" s="33">
        <f t="shared" si="260"/>
        <v>0</v>
      </c>
      <c r="N82" s="33">
        <f t="shared" si="261"/>
        <v>0</v>
      </c>
      <c r="O82" s="13">
        <f t="shared" ref="O82:O83" si="265">IF($D$80="GPF",M82,0)</f>
        <v>0</v>
      </c>
      <c r="P82" s="13">
        <f t="shared" ref="P82:P83" si="266">IF($D$80="GPF 2004",N82,0)</f>
        <v>0</v>
      </c>
      <c r="Q82" s="14">
        <v>0</v>
      </c>
      <c r="R82" s="13">
        <f t="shared" ref="R82:R83" si="267">SUM(O82:Q82)</f>
        <v>0</v>
      </c>
      <c r="S82" s="13">
        <f t="shared" ref="S82:S83" si="268">N82-R82</f>
        <v>0</v>
      </c>
      <c r="T82" s="15"/>
      <c r="U82" s="26"/>
      <c r="V82" s="24"/>
    </row>
    <row r="83" spans="1:22" ht="14.25" customHeight="1">
      <c r="A83" s="55"/>
      <c r="B83" s="56"/>
      <c r="C83" s="56"/>
      <c r="D83" s="54"/>
      <c r="E83" s="12">
        <v>45200</v>
      </c>
      <c r="F83" s="33">
        <f t="shared" si="264"/>
        <v>0</v>
      </c>
      <c r="G83" s="33">
        <f t="shared" si="218"/>
        <v>0</v>
      </c>
      <c r="H83" s="33">
        <f t="shared" si="256"/>
        <v>0</v>
      </c>
      <c r="I83" s="33">
        <f t="shared" si="257"/>
        <v>0</v>
      </c>
      <c r="J83" s="33">
        <f t="shared" si="219"/>
        <v>0</v>
      </c>
      <c r="K83" s="33">
        <f t="shared" si="258"/>
        <v>0</v>
      </c>
      <c r="L83" s="33">
        <f t="shared" si="259"/>
        <v>0</v>
      </c>
      <c r="M83" s="33">
        <f t="shared" si="260"/>
        <v>0</v>
      </c>
      <c r="N83" s="33">
        <f t="shared" si="261"/>
        <v>0</v>
      </c>
      <c r="O83" s="13">
        <f t="shared" si="265"/>
        <v>0</v>
      </c>
      <c r="P83" s="13">
        <f t="shared" si="266"/>
        <v>0</v>
      </c>
      <c r="Q83" s="14">
        <v>0</v>
      </c>
      <c r="R83" s="13">
        <f t="shared" si="267"/>
        <v>0</v>
      </c>
      <c r="S83" s="13">
        <f t="shared" si="268"/>
        <v>0</v>
      </c>
      <c r="T83" s="15"/>
      <c r="U83" s="26"/>
      <c r="V83" s="24"/>
    </row>
    <row r="84" spans="1:22" ht="14.25" customHeight="1">
      <c r="A84" s="55"/>
      <c r="B84" s="56"/>
      <c r="C84" s="56"/>
      <c r="D84" s="54"/>
      <c r="E84" s="12" t="s">
        <v>13</v>
      </c>
      <c r="F84" s="20">
        <f>IF(U84="NO",0,IF(U84="YES",F80/2,0))</f>
        <v>0</v>
      </c>
      <c r="G84" s="33">
        <f t="shared" si="218"/>
        <v>0</v>
      </c>
      <c r="H84" s="20">
        <f t="shared" ref="H84:H85" si="269">SUM(F84:G84)</f>
        <v>0</v>
      </c>
      <c r="I84" s="20">
        <f>IF(U84="NO",0,IF(U84="YES",F80/2,0))</f>
        <v>0</v>
      </c>
      <c r="J84" s="33">
        <f t="shared" si="219"/>
        <v>0</v>
      </c>
      <c r="K84" s="20">
        <f t="shared" ref="K84:K85" si="270">SUM(I84:J84)</f>
        <v>0</v>
      </c>
      <c r="L84" s="20">
        <f t="shared" ref="L84:L85" si="271">F84-I84</f>
        <v>0</v>
      </c>
      <c r="M84" s="20">
        <f t="shared" ref="M84:M85" si="272">G84-J84</f>
        <v>0</v>
      </c>
      <c r="N84" s="20">
        <f t="shared" ref="N84" si="273">SUM(L84:M84)</f>
        <v>0</v>
      </c>
      <c r="O84" s="13">
        <f t="shared" si="262"/>
        <v>0</v>
      </c>
      <c r="P84" s="13">
        <f t="shared" si="263"/>
        <v>0</v>
      </c>
      <c r="Q84" s="14">
        <v>0</v>
      </c>
      <c r="R84" s="13">
        <f t="shared" si="162"/>
        <v>0</v>
      </c>
      <c r="S84" s="13">
        <f t="shared" si="163"/>
        <v>0</v>
      </c>
      <c r="T84" s="15"/>
      <c r="U84" s="26">
        <f>'MASTER SHEET'!F19</f>
        <v>0</v>
      </c>
      <c r="V84" s="24"/>
    </row>
    <row r="85" spans="1:22" ht="14.25" customHeight="1">
      <c r="A85" s="55">
        <v>17</v>
      </c>
      <c r="B85" s="56">
        <f>VLOOKUP('D.A.ARREAR CALCULATION'!V25,'MASTER SHEET'!A3:G23,2,0)</f>
        <v>0</v>
      </c>
      <c r="C85" s="56">
        <f>VLOOKUP('D.A.ARREAR CALCULATION'!V25,'MASTER SHEET'!A3:G23,3,0)</f>
        <v>0</v>
      </c>
      <c r="D85" s="54">
        <f>'MASTER SHEET'!G20</f>
        <v>0</v>
      </c>
      <c r="E85" s="12">
        <v>45108</v>
      </c>
      <c r="F85" s="20">
        <f>VLOOKUP('D.A.ARREAR CALCULATION'!V25,'MASTER SHEET'!A3:G82,4,0)</f>
        <v>0</v>
      </c>
      <c r="G85" s="33">
        <f t="shared" si="218"/>
        <v>0</v>
      </c>
      <c r="H85" s="20">
        <f t="shared" si="269"/>
        <v>0</v>
      </c>
      <c r="I85" s="20">
        <f>VLOOKUP('D.A.ARREAR CALCULATION'!V25,'MASTER SHEET'!A3:G82,4,0)</f>
        <v>0</v>
      </c>
      <c r="J85" s="33">
        <f t="shared" si="219"/>
        <v>0</v>
      </c>
      <c r="K85" s="20">
        <f t="shared" si="270"/>
        <v>0</v>
      </c>
      <c r="L85" s="20">
        <f t="shared" si="271"/>
        <v>0</v>
      </c>
      <c r="M85" s="20">
        <f t="shared" si="272"/>
        <v>0</v>
      </c>
      <c r="N85" s="20">
        <f>SUM(L85:M85)</f>
        <v>0</v>
      </c>
      <c r="O85" s="13">
        <f>IF($D$85="GPF",M85,0)</f>
        <v>0</v>
      </c>
      <c r="P85" s="13">
        <f>IF($D$85="GPF 2004",N85,0)</f>
        <v>0</v>
      </c>
      <c r="Q85" s="14">
        <v>0</v>
      </c>
      <c r="R85" s="13">
        <f t="shared" si="162"/>
        <v>0</v>
      </c>
      <c r="S85" s="13">
        <f t="shared" si="163"/>
        <v>0</v>
      </c>
      <c r="T85" s="15"/>
      <c r="U85" s="26"/>
      <c r="V85" s="24"/>
    </row>
    <row r="86" spans="1:22" ht="14.25" customHeight="1">
      <c r="A86" s="55"/>
      <c r="B86" s="56"/>
      <c r="C86" s="56"/>
      <c r="D86" s="54"/>
      <c r="E86" s="12">
        <v>45139</v>
      </c>
      <c r="F86" s="20">
        <f>F85</f>
        <v>0</v>
      </c>
      <c r="G86" s="33">
        <f t="shared" si="218"/>
        <v>0</v>
      </c>
      <c r="H86" s="20">
        <f t="shared" ref="H86:H88" si="274">H85</f>
        <v>0</v>
      </c>
      <c r="I86" s="20">
        <f t="shared" ref="I86:I88" si="275">I85</f>
        <v>0</v>
      </c>
      <c r="J86" s="33">
        <f t="shared" si="219"/>
        <v>0</v>
      </c>
      <c r="K86" s="20">
        <f t="shared" ref="K86:K88" si="276">K85</f>
        <v>0</v>
      </c>
      <c r="L86" s="20">
        <f t="shared" ref="L86:L88" si="277">L85</f>
        <v>0</v>
      </c>
      <c r="M86" s="20">
        <f t="shared" ref="M86:M88" si="278">M85</f>
        <v>0</v>
      </c>
      <c r="N86" s="20">
        <f t="shared" ref="N86:N88" si="279">N85</f>
        <v>0</v>
      </c>
      <c r="O86" s="13">
        <f t="shared" ref="O86:O89" si="280">IF($D$85="GPF",M86,0)</f>
        <v>0</v>
      </c>
      <c r="P86" s="13">
        <f t="shared" ref="P86:P89" si="281">IF($D$85="GPF 2004",N86,0)</f>
        <v>0</v>
      </c>
      <c r="Q86" s="14">
        <v>0</v>
      </c>
      <c r="R86" s="13">
        <f t="shared" si="162"/>
        <v>0</v>
      </c>
      <c r="S86" s="13">
        <f t="shared" si="163"/>
        <v>0</v>
      </c>
      <c r="T86" s="15"/>
      <c r="U86" s="26"/>
      <c r="V86" s="24"/>
    </row>
    <row r="87" spans="1:22" ht="14.25" customHeight="1">
      <c r="A87" s="55"/>
      <c r="B87" s="56"/>
      <c r="C87" s="56"/>
      <c r="D87" s="54"/>
      <c r="E87" s="12">
        <v>45170</v>
      </c>
      <c r="F87" s="33">
        <f t="shared" ref="F87:F88" si="282">F86</f>
        <v>0</v>
      </c>
      <c r="G87" s="33">
        <f t="shared" si="218"/>
        <v>0</v>
      </c>
      <c r="H87" s="33">
        <f t="shared" si="274"/>
        <v>0</v>
      </c>
      <c r="I87" s="33">
        <f t="shared" si="275"/>
        <v>0</v>
      </c>
      <c r="J87" s="33">
        <f t="shared" si="219"/>
        <v>0</v>
      </c>
      <c r="K87" s="33">
        <f t="shared" si="276"/>
        <v>0</v>
      </c>
      <c r="L87" s="33">
        <f t="shared" si="277"/>
        <v>0</v>
      </c>
      <c r="M87" s="33">
        <f t="shared" si="278"/>
        <v>0</v>
      </c>
      <c r="N87" s="33">
        <f t="shared" si="279"/>
        <v>0</v>
      </c>
      <c r="O87" s="13">
        <f t="shared" ref="O87:O88" si="283">IF($D$85="GPF",M87,0)</f>
        <v>0</v>
      </c>
      <c r="P87" s="13">
        <f t="shared" ref="P87:P88" si="284">IF($D$85="GPF 2004",N87,0)</f>
        <v>0</v>
      </c>
      <c r="Q87" s="14">
        <v>0</v>
      </c>
      <c r="R87" s="13">
        <f t="shared" ref="R87:R88" si="285">SUM(O87:Q87)</f>
        <v>0</v>
      </c>
      <c r="S87" s="13">
        <f t="shared" ref="S87:S88" si="286">N87-R87</f>
        <v>0</v>
      </c>
      <c r="T87" s="15"/>
      <c r="U87" s="26"/>
      <c r="V87" s="24"/>
    </row>
    <row r="88" spans="1:22" ht="14.25" customHeight="1">
      <c r="A88" s="55"/>
      <c r="B88" s="56"/>
      <c r="C88" s="56"/>
      <c r="D88" s="54"/>
      <c r="E88" s="12">
        <v>45200</v>
      </c>
      <c r="F88" s="33">
        <f t="shared" si="282"/>
        <v>0</v>
      </c>
      <c r="G88" s="33">
        <f t="shared" si="218"/>
        <v>0</v>
      </c>
      <c r="H88" s="33">
        <f t="shared" si="274"/>
        <v>0</v>
      </c>
      <c r="I88" s="33">
        <f t="shared" si="275"/>
        <v>0</v>
      </c>
      <c r="J88" s="33">
        <f t="shared" si="219"/>
        <v>0</v>
      </c>
      <c r="K88" s="33">
        <f t="shared" si="276"/>
        <v>0</v>
      </c>
      <c r="L88" s="33">
        <f t="shared" si="277"/>
        <v>0</v>
      </c>
      <c r="M88" s="33">
        <f t="shared" si="278"/>
        <v>0</v>
      </c>
      <c r="N88" s="33">
        <f t="shared" si="279"/>
        <v>0</v>
      </c>
      <c r="O88" s="13">
        <f t="shared" si="283"/>
        <v>0</v>
      </c>
      <c r="P88" s="13">
        <f t="shared" si="284"/>
        <v>0</v>
      </c>
      <c r="Q88" s="14">
        <v>0</v>
      </c>
      <c r="R88" s="13">
        <f t="shared" si="285"/>
        <v>0</v>
      </c>
      <c r="S88" s="13">
        <f t="shared" si="286"/>
        <v>0</v>
      </c>
      <c r="T88" s="15"/>
      <c r="U88" s="26"/>
      <c r="V88" s="24"/>
    </row>
    <row r="89" spans="1:22" ht="14.25" customHeight="1">
      <c r="A89" s="55"/>
      <c r="B89" s="56"/>
      <c r="C89" s="56"/>
      <c r="D89" s="54"/>
      <c r="E89" s="12" t="s">
        <v>13</v>
      </c>
      <c r="F89" s="20">
        <f>IF(U89="NO",0,IF(U89="YES",F85/2,0))</f>
        <v>0</v>
      </c>
      <c r="G89" s="33">
        <f t="shared" si="218"/>
        <v>0</v>
      </c>
      <c r="H89" s="20">
        <f t="shared" ref="H89:H90" si="287">SUM(F89:G89)</f>
        <v>0</v>
      </c>
      <c r="I89" s="20">
        <f>IF(U89="NO",0,IF(U89="YES",F85/2,0))</f>
        <v>0</v>
      </c>
      <c r="J89" s="33">
        <f t="shared" si="219"/>
        <v>0</v>
      </c>
      <c r="K89" s="20">
        <f t="shared" ref="K89:K90" si="288">SUM(I89:J89)</f>
        <v>0</v>
      </c>
      <c r="L89" s="20">
        <f t="shared" ref="L89:L90" si="289">F89-I89</f>
        <v>0</v>
      </c>
      <c r="M89" s="20">
        <f t="shared" ref="M89:M90" si="290">G89-J89</f>
        <v>0</v>
      </c>
      <c r="N89" s="20">
        <f t="shared" ref="N89" si="291">SUM(L89:M89)</f>
        <v>0</v>
      </c>
      <c r="O89" s="13">
        <f t="shared" si="280"/>
        <v>0</v>
      </c>
      <c r="P89" s="13">
        <f t="shared" si="281"/>
        <v>0</v>
      </c>
      <c r="Q89" s="14">
        <v>0</v>
      </c>
      <c r="R89" s="13">
        <f t="shared" si="162"/>
        <v>0</v>
      </c>
      <c r="S89" s="13">
        <f t="shared" si="163"/>
        <v>0</v>
      </c>
      <c r="T89" s="15"/>
      <c r="U89" s="26">
        <f>'MASTER SHEET'!F20</f>
        <v>0</v>
      </c>
      <c r="V89" s="24"/>
    </row>
    <row r="90" spans="1:22" ht="14.25" customHeight="1">
      <c r="A90" s="55">
        <v>18</v>
      </c>
      <c r="B90" s="56">
        <f>VLOOKUP('D.A.ARREAR CALCULATION'!V26,'MASTER SHEET'!A3:G23,2,0)</f>
        <v>0</v>
      </c>
      <c r="C90" s="56">
        <f>VLOOKUP('D.A.ARREAR CALCULATION'!V26,'MASTER SHEET'!A3:G23,3,0)</f>
        <v>0</v>
      </c>
      <c r="D90" s="54">
        <f>'MASTER SHEET'!G21</f>
        <v>0</v>
      </c>
      <c r="E90" s="12">
        <v>45108</v>
      </c>
      <c r="F90" s="20">
        <f>VLOOKUP('D.A.ARREAR CALCULATION'!V26,'MASTER SHEET'!A3:G86,4,0)</f>
        <v>0</v>
      </c>
      <c r="G90" s="33">
        <f t="shared" si="218"/>
        <v>0</v>
      </c>
      <c r="H90" s="20">
        <f t="shared" si="287"/>
        <v>0</v>
      </c>
      <c r="I90" s="20">
        <f>VLOOKUP('D.A.ARREAR CALCULATION'!V26,'MASTER SHEET'!A3:G86,4,0)</f>
        <v>0</v>
      </c>
      <c r="J90" s="33">
        <f t="shared" si="219"/>
        <v>0</v>
      </c>
      <c r="K90" s="20">
        <f t="shared" si="288"/>
        <v>0</v>
      </c>
      <c r="L90" s="20">
        <f t="shared" si="289"/>
        <v>0</v>
      </c>
      <c r="M90" s="20">
        <f t="shared" si="290"/>
        <v>0</v>
      </c>
      <c r="N90" s="20">
        <f>SUM(L90:M90)</f>
        <v>0</v>
      </c>
      <c r="O90" s="13">
        <f>IF($D$90="GPF",M90,0)</f>
        <v>0</v>
      </c>
      <c r="P90" s="13">
        <f>IF($D$90="GPF 2004",N90,0)</f>
        <v>0</v>
      </c>
      <c r="Q90" s="14">
        <v>0</v>
      </c>
      <c r="R90" s="13">
        <f t="shared" si="162"/>
        <v>0</v>
      </c>
      <c r="S90" s="13">
        <f t="shared" si="163"/>
        <v>0</v>
      </c>
      <c r="T90" s="15"/>
      <c r="U90" s="26"/>
      <c r="V90" s="24"/>
    </row>
    <row r="91" spans="1:22" ht="14.25" customHeight="1">
      <c r="A91" s="55"/>
      <c r="B91" s="56"/>
      <c r="C91" s="56"/>
      <c r="D91" s="54"/>
      <c r="E91" s="12">
        <v>45139</v>
      </c>
      <c r="F91" s="20">
        <f>F90</f>
        <v>0</v>
      </c>
      <c r="G91" s="33">
        <f t="shared" si="218"/>
        <v>0</v>
      </c>
      <c r="H91" s="20">
        <f t="shared" ref="H91:H93" si="292">H90</f>
        <v>0</v>
      </c>
      <c r="I91" s="20">
        <f t="shared" ref="I91:I93" si="293">I90</f>
        <v>0</v>
      </c>
      <c r="J91" s="33">
        <f t="shared" si="219"/>
        <v>0</v>
      </c>
      <c r="K91" s="20">
        <f t="shared" ref="K91:K93" si="294">K90</f>
        <v>0</v>
      </c>
      <c r="L91" s="20">
        <f t="shared" ref="L91:L93" si="295">L90</f>
        <v>0</v>
      </c>
      <c r="M91" s="20">
        <f t="shared" ref="M91:M93" si="296">M90</f>
        <v>0</v>
      </c>
      <c r="N91" s="20">
        <f t="shared" ref="N91:N93" si="297">N90</f>
        <v>0</v>
      </c>
      <c r="O91" s="13">
        <f t="shared" ref="O91:O94" si="298">IF($D$90="GPF",M91,0)</f>
        <v>0</v>
      </c>
      <c r="P91" s="13">
        <f t="shared" ref="P91:P94" si="299">IF($D$90="GPF 2004",N91,0)</f>
        <v>0</v>
      </c>
      <c r="Q91" s="14">
        <v>0</v>
      </c>
      <c r="R91" s="13">
        <f t="shared" si="162"/>
        <v>0</v>
      </c>
      <c r="S91" s="13">
        <f t="shared" si="163"/>
        <v>0</v>
      </c>
      <c r="T91" s="15"/>
      <c r="U91" s="26"/>
      <c r="V91" s="24"/>
    </row>
    <row r="92" spans="1:22" ht="14.25" customHeight="1">
      <c r="A92" s="55"/>
      <c r="B92" s="56"/>
      <c r="C92" s="56"/>
      <c r="D92" s="54"/>
      <c r="E92" s="12">
        <v>45170</v>
      </c>
      <c r="F92" s="33">
        <f t="shared" ref="F92:F93" si="300">F91</f>
        <v>0</v>
      </c>
      <c r="G92" s="33">
        <f t="shared" si="218"/>
        <v>0</v>
      </c>
      <c r="H92" s="33">
        <f t="shared" si="292"/>
        <v>0</v>
      </c>
      <c r="I92" s="33">
        <f t="shared" si="293"/>
        <v>0</v>
      </c>
      <c r="J92" s="33">
        <f t="shared" si="219"/>
        <v>0</v>
      </c>
      <c r="K92" s="33">
        <f t="shared" si="294"/>
        <v>0</v>
      </c>
      <c r="L92" s="33">
        <f t="shared" si="295"/>
        <v>0</v>
      </c>
      <c r="M92" s="33">
        <f t="shared" si="296"/>
        <v>0</v>
      </c>
      <c r="N92" s="33">
        <f t="shared" si="297"/>
        <v>0</v>
      </c>
      <c r="O92" s="13">
        <f t="shared" ref="O92:O93" si="301">IF($D$90="GPF",M92,0)</f>
        <v>0</v>
      </c>
      <c r="P92" s="13">
        <f t="shared" ref="P92:P93" si="302">IF($D$90="GPF 2004",N92,0)</f>
        <v>0</v>
      </c>
      <c r="Q92" s="14">
        <v>0</v>
      </c>
      <c r="R92" s="13">
        <f t="shared" ref="R92:R93" si="303">SUM(O92:Q92)</f>
        <v>0</v>
      </c>
      <c r="S92" s="13">
        <f t="shared" ref="S92:S93" si="304">N92-R92</f>
        <v>0</v>
      </c>
      <c r="T92" s="15"/>
      <c r="U92" s="26"/>
      <c r="V92" s="24"/>
    </row>
    <row r="93" spans="1:22" ht="14.25" customHeight="1">
      <c r="A93" s="55"/>
      <c r="B93" s="56"/>
      <c r="C93" s="56"/>
      <c r="D93" s="54"/>
      <c r="E93" s="12">
        <v>45200</v>
      </c>
      <c r="F93" s="33">
        <f t="shared" si="300"/>
        <v>0</v>
      </c>
      <c r="G93" s="33">
        <f t="shared" si="218"/>
        <v>0</v>
      </c>
      <c r="H93" s="33">
        <f t="shared" si="292"/>
        <v>0</v>
      </c>
      <c r="I93" s="33">
        <f t="shared" si="293"/>
        <v>0</v>
      </c>
      <c r="J93" s="33">
        <f t="shared" si="219"/>
        <v>0</v>
      </c>
      <c r="K93" s="33">
        <f t="shared" si="294"/>
        <v>0</v>
      </c>
      <c r="L93" s="33">
        <f t="shared" si="295"/>
        <v>0</v>
      </c>
      <c r="M93" s="33">
        <f t="shared" si="296"/>
        <v>0</v>
      </c>
      <c r="N93" s="33">
        <f t="shared" si="297"/>
        <v>0</v>
      </c>
      <c r="O93" s="13">
        <f t="shared" si="301"/>
        <v>0</v>
      </c>
      <c r="P93" s="13">
        <f t="shared" si="302"/>
        <v>0</v>
      </c>
      <c r="Q93" s="14">
        <v>0</v>
      </c>
      <c r="R93" s="13">
        <f t="shared" si="303"/>
        <v>0</v>
      </c>
      <c r="S93" s="13">
        <f t="shared" si="304"/>
        <v>0</v>
      </c>
      <c r="T93" s="15"/>
      <c r="U93" s="26"/>
      <c r="V93" s="24"/>
    </row>
    <row r="94" spans="1:22" ht="14.25" customHeight="1">
      <c r="A94" s="55"/>
      <c r="B94" s="56"/>
      <c r="C94" s="56"/>
      <c r="D94" s="54"/>
      <c r="E94" s="12" t="s">
        <v>13</v>
      </c>
      <c r="F94" s="20">
        <f>IF(U94="NO",0,IF(U94="YES",F90/2,0))</f>
        <v>0</v>
      </c>
      <c r="G94" s="33">
        <f t="shared" si="218"/>
        <v>0</v>
      </c>
      <c r="H94" s="20">
        <f t="shared" ref="H94:H95" si="305">SUM(F94:G94)</f>
        <v>0</v>
      </c>
      <c r="I94" s="20">
        <f>IF(U94="NO",0,IF(U94="YES",F90/2,0))</f>
        <v>0</v>
      </c>
      <c r="J94" s="33">
        <f t="shared" si="219"/>
        <v>0</v>
      </c>
      <c r="K94" s="20">
        <f t="shared" ref="K94:K95" si="306">SUM(I94:J94)</f>
        <v>0</v>
      </c>
      <c r="L94" s="20">
        <f t="shared" ref="L94:L95" si="307">F94-I94</f>
        <v>0</v>
      </c>
      <c r="M94" s="20">
        <f t="shared" ref="M94:M95" si="308">G94-J94</f>
        <v>0</v>
      </c>
      <c r="N94" s="20">
        <f t="shared" ref="N94" si="309">SUM(L94:M94)</f>
        <v>0</v>
      </c>
      <c r="O94" s="13">
        <f t="shared" si="298"/>
        <v>0</v>
      </c>
      <c r="P94" s="13">
        <f t="shared" si="299"/>
        <v>0</v>
      </c>
      <c r="Q94" s="14">
        <v>0</v>
      </c>
      <c r="R94" s="13">
        <f t="shared" si="162"/>
        <v>0</v>
      </c>
      <c r="S94" s="13">
        <f t="shared" si="163"/>
        <v>0</v>
      </c>
      <c r="T94" s="15"/>
      <c r="U94" s="26">
        <f>'MASTER SHEET'!F21</f>
        <v>0</v>
      </c>
      <c r="V94" s="24"/>
    </row>
    <row r="95" spans="1:22" ht="14.25" customHeight="1">
      <c r="A95" s="55">
        <v>19</v>
      </c>
      <c r="B95" s="56">
        <f>VLOOKUP('D.A.ARREAR CALCULATION'!V28,'MASTER SHEET'!A3:G23,2,0)</f>
        <v>0</v>
      </c>
      <c r="C95" s="56">
        <f>VLOOKUP('D.A.ARREAR CALCULATION'!V28,'MASTER SHEET'!A3:G23,3,0)</f>
        <v>0</v>
      </c>
      <c r="D95" s="54">
        <f>'MASTER SHEET'!G22</f>
        <v>0</v>
      </c>
      <c r="E95" s="12">
        <v>45108</v>
      </c>
      <c r="F95" s="20">
        <f>VLOOKUP('D.A.ARREAR CALCULATION'!V28,'MASTER SHEET'!A3:G90,4,0)</f>
        <v>0</v>
      </c>
      <c r="G95" s="33">
        <f t="shared" si="218"/>
        <v>0</v>
      </c>
      <c r="H95" s="20">
        <f t="shared" si="305"/>
        <v>0</v>
      </c>
      <c r="I95" s="20">
        <f>VLOOKUP('D.A.ARREAR CALCULATION'!V28,'MASTER SHEET'!A3:G90,4,0)</f>
        <v>0</v>
      </c>
      <c r="J95" s="33">
        <f t="shared" si="219"/>
        <v>0</v>
      </c>
      <c r="K95" s="20">
        <f t="shared" si="306"/>
        <v>0</v>
      </c>
      <c r="L95" s="20">
        <f t="shared" si="307"/>
        <v>0</v>
      </c>
      <c r="M95" s="20">
        <f t="shared" si="308"/>
        <v>0</v>
      </c>
      <c r="N95" s="20">
        <f>SUM(L95:M95)</f>
        <v>0</v>
      </c>
      <c r="O95" s="13">
        <f>IF($D$95="GPF",M95,0)</f>
        <v>0</v>
      </c>
      <c r="P95" s="13">
        <f>IF($D$95="GPF 2004",N95,0)</f>
        <v>0</v>
      </c>
      <c r="Q95" s="14">
        <v>0</v>
      </c>
      <c r="R95" s="13">
        <f t="shared" si="162"/>
        <v>0</v>
      </c>
      <c r="S95" s="13">
        <f t="shared" si="163"/>
        <v>0</v>
      </c>
      <c r="T95" s="15"/>
      <c r="U95" s="26"/>
      <c r="V95" s="24"/>
    </row>
    <row r="96" spans="1:22" ht="14.25" customHeight="1">
      <c r="A96" s="55"/>
      <c r="B96" s="56"/>
      <c r="C96" s="56"/>
      <c r="D96" s="54"/>
      <c r="E96" s="12">
        <v>45139</v>
      </c>
      <c r="F96" s="20">
        <f>F95</f>
        <v>0</v>
      </c>
      <c r="G96" s="33">
        <f t="shared" si="218"/>
        <v>0</v>
      </c>
      <c r="H96" s="20">
        <f t="shared" ref="H96:H98" si="310">H95</f>
        <v>0</v>
      </c>
      <c r="I96" s="20">
        <f t="shared" ref="I96:I98" si="311">I95</f>
        <v>0</v>
      </c>
      <c r="J96" s="33">
        <f t="shared" si="219"/>
        <v>0</v>
      </c>
      <c r="K96" s="20">
        <f t="shared" ref="K96:K98" si="312">K95</f>
        <v>0</v>
      </c>
      <c r="L96" s="20">
        <f t="shared" ref="L96:L98" si="313">L95</f>
        <v>0</v>
      </c>
      <c r="M96" s="20">
        <f t="shared" ref="M96:M98" si="314">M95</f>
        <v>0</v>
      </c>
      <c r="N96" s="20">
        <f t="shared" ref="N96:N98" si="315">N95</f>
        <v>0</v>
      </c>
      <c r="O96" s="13">
        <f t="shared" ref="O96:O99" si="316">IF($D$95="GPF",M96,0)</f>
        <v>0</v>
      </c>
      <c r="P96" s="13">
        <f t="shared" ref="P96:P99" si="317">IF($D$95="GPF 2004",N96,0)</f>
        <v>0</v>
      </c>
      <c r="Q96" s="14">
        <v>0</v>
      </c>
      <c r="R96" s="13">
        <f t="shared" si="162"/>
        <v>0</v>
      </c>
      <c r="S96" s="13">
        <f t="shared" si="163"/>
        <v>0</v>
      </c>
      <c r="T96" s="15"/>
      <c r="U96" s="26"/>
      <c r="V96" s="24"/>
    </row>
    <row r="97" spans="1:22" ht="14.25" customHeight="1">
      <c r="A97" s="55"/>
      <c r="B97" s="56"/>
      <c r="C97" s="56"/>
      <c r="D97" s="54"/>
      <c r="E97" s="12">
        <v>45170</v>
      </c>
      <c r="F97" s="33">
        <f t="shared" ref="F97:F98" si="318">F96</f>
        <v>0</v>
      </c>
      <c r="G97" s="33">
        <f t="shared" si="218"/>
        <v>0</v>
      </c>
      <c r="H97" s="33">
        <f t="shared" si="310"/>
        <v>0</v>
      </c>
      <c r="I97" s="33">
        <f t="shared" si="311"/>
        <v>0</v>
      </c>
      <c r="J97" s="33">
        <f t="shared" si="219"/>
        <v>0</v>
      </c>
      <c r="K97" s="33">
        <f t="shared" si="312"/>
        <v>0</v>
      </c>
      <c r="L97" s="33">
        <f t="shared" si="313"/>
        <v>0</v>
      </c>
      <c r="M97" s="33">
        <f t="shared" si="314"/>
        <v>0</v>
      </c>
      <c r="N97" s="33">
        <f t="shared" si="315"/>
        <v>0</v>
      </c>
      <c r="O97" s="13">
        <f t="shared" ref="O97:O98" si="319">IF($D$95="GPF",M97,0)</f>
        <v>0</v>
      </c>
      <c r="P97" s="13">
        <f t="shared" ref="P97:P98" si="320">IF($D$95="GPF 2004",N97,0)</f>
        <v>0</v>
      </c>
      <c r="Q97" s="14">
        <v>0</v>
      </c>
      <c r="R97" s="13">
        <f t="shared" ref="R97:R98" si="321">SUM(O97:Q97)</f>
        <v>0</v>
      </c>
      <c r="S97" s="13">
        <f t="shared" ref="S97:S98" si="322">N97-R97</f>
        <v>0</v>
      </c>
      <c r="T97" s="15"/>
      <c r="U97" s="26"/>
      <c r="V97" s="24"/>
    </row>
    <row r="98" spans="1:22" ht="14.25" customHeight="1">
      <c r="A98" s="55"/>
      <c r="B98" s="56"/>
      <c r="C98" s="56"/>
      <c r="D98" s="54"/>
      <c r="E98" s="12">
        <v>45200</v>
      </c>
      <c r="F98" s="33">
        <f t="shared" si="318"/>
        <v>0</v>
      </c>
      <c r="G98" s="33">
        <f t="shared" si="218"/>
        <v>0</v>
      </c>
      <c r="H98" s="33">
        <f t="shared" si="310"/>
        <v>0</v>
      </c>
      <c r="I98" s="33">
        <f t="shared" si="311"/>
        <v>0</v>
      </c>
      <c r="J98" s="33">
        <f t="shared" si="219"/>
        <v>0</v>
      </c>
      <c r="K98" s="33">
        <f t="shared" si="312"/>
        <v>0</v>
      </c>
      <c r="L98" s="33">
        <f t="shared" si="313"/>
        <v>0</v>
      </c>
      <c r="M98" s="33">
        <f t="shared" si="314"/>
        <v>0</v>
      </c>
      <c r="N98" s="33">
        <f t="shared" si="315"/>
        <v>0</v>
      </c>
      <c r="O98" s="13">
        <f t="shared" si="319"/>
        <v>0</v>
      </c>
      <c r="P98" s="13">
        <f t="shared" si="320"/>
        <v>0</v>
      </c>
      <c r="Q98" s="14">
        <v>0</v>
      </c>
      <c r="R98" s="13">
        <f t="shared" si="321"/>
        <v>0</v>
      </c>
      <c r="S98" s="13">
        <f t="shared" si="322"/>
        <v>0</v>
      </c>
      <c r="T98" s="15"/>
      <c r="U98" s="26"/>
      <c r="V98" s="24"/>
    </row>
    <row r="99" spans="1:22" ht="14.25" customHeight="1">
      <c r="A99" s="55"/>
      <c r="B99" s="56"/>
      <c r="C99" s="56"/>
      <c r="D99" s="54"/>
      <c r="E99" s="12" t="s">
        <v>13</v>
      </c>
      <c r="F99" s="20">
        <f>IF(U99="NO",0,IF(U99="YES",F95/2,0))</f>
        <v>0</v>
      </c>
      <c r="G99" s="33">
        <f t="shared" si="218"/>
        <v>0</v>
      </c>
      <c r="H99" s="20">
        <f t="shared" ref="H99:H100" si="323">SUM(F99:G99)</f>
        <v>0</v>
      </c>
      <c r="I99" s="20">
        <f>IF(U99="NO",0,IF(U99="YES",F95/2,0))</f>
        <v>0</v>
      </c>
      <c r="J99" s="33">
        <f t="shared" si="219"/>
        <v>0</v>
      </c>
      <c r="K99" s="20">
        <f t="shared" ref="K99:K100" si="324">SUM(I99:J99)</f>
        <v>0</v>
      </c>
      <c r="L99" s="20">
        <f t="shared" ref="L99:L100" si="325">F99-I99</f>
        <v>0</v>
      </c>
      <c r="M99" s="20">
        <f t="shared" ref="M99:M100" si="326">G99-J99</f>
        <v>0</v>
      </c>
      <c r="N99" s="20">
        <f t="shared" ref="N99" si="327">SUM(L99:M99)</f>
        <v>0</v>
      </c>
      <c r="O99" s="13">
        <f t="shared" si="316"/>
        <v>0</v>
      </c>
      <c r="P99" s="13">
        <f t="shared" si="317"/>
        <v>0</v>
      </c>
      <c r="Q99" s="14">
        <v>0</v>
      </c>
      <c r="R99" s="13">
        <f t="shared" si="162"/>
        <v>0</v>
      </c>
      <c r="S99" s="13">
        <f t="shared" si="163"/>
        <v>0</v>
      </c>
      <c r="T99" s="15"/>
      <c r="U99" s="26">
        <f>'MASTER SHEET'!F22</f>
        <v>0</v>
      </c>
      <c r="V99" s="24"/>
    </row>
    <row r="100" spans="1:22" ht="14.25" customHeight="1">
      <c r="A100" s="55">
        <v>20</v>
      </c>
      <c r="B100" s="56">
        <f>VLOOKUP('D.A.ARREAR CALCULATION'!V29,'MASTER SHEET'!A3:G23,2,0)</f>
        <v>0</v>
      </c>
      <c r="C100" s="56">
        <f>VLOOKUP('D.A.ARREAR CALCULATION'!V29,'MASTER SHEET'!A3:G23,3,0)</f>
        <v>0</v>
      </c>
      <c r="D100" s="54">
        <f>'MASTER SHEET'!G23</f>
        <v>0</v>
      </c>
      <c r="E100" s="12">
        <v>45108</v>
      </c>
      <c r="F100" s="20">
        <f>VLOOKUP('D.A.ARREAR CALCULATION'!V29,'MASTER SHEET'!A3:G94,4,0)</f>
        <v>0</v>
      </c>
      <c r="G100" s="33">
        <f t="shared" si="218"/>
        <v>0</v>
      </c>
      <c r="H100" s="20">
        <f t="shared" si="323"/>
        <v>0</v>
      </c>
      <c r="I100" s="20">
        <f>VLOOKUP('D.A.ARREAR CALCULATION'!V29,'MASTER SHEET'!A3:G94,4,0)</f>
        <v>0</v>
      </c>
      <c r="J100" s="33">
        <f t="shared" si="219"/>
        <v>0</v>
      </c>
      <c r="K100" s="20">
        <f t="shared" si="324"/>
        <v>0</v>
      </c>
      <c r="L100" s="20">
        <f t="shared" si="325"/>
        <v>0</v>
      </c>
      <c r="M100" s="20">
        <f t="shared" si="326"/>
        <v>0</v>
      </c>
      <c r="N100" s="20">
        <f>SUM(L100:M100)</f>
        <v>0</v>
      </c>
      <c r="O100" s="13">
        <f>IF($D$100="GPF",M100,0)</f>
        <v>0</v>
      </c>
      <c r="P100" s="13">
        <f>IF($D$100="GPF 2004",N100,0)</f>
        <v>0</v>
      </c>
      <c r="Q100" s="14">
        <v>0</v>
      </c>
      <c r="R100" s="13">
        <f t="shared" si="162"/>
        <v>0</v>
      </c>
      <c r="S100" s="13">
        <f t="shared" si="163"/>
        <v>0</v>
      </c>
      <c r="T100" s="15"/>
      <c r="U100" s="25"/>
      <c r="V100" s="24"/>
    </row>
    <row r="101" spans="1:22" ht="14.25" customHeight="1">
      <c r="A101" s="55"/>
      <c r="B101" s="56"/>
      <c r="C101" s="56"/>
      <c r="D101" s="54"/>
      <c r="E101" s="12">
        <v>45139</v>
      </c>
      <c r="F101" s="20">
        <f>F100</f>
        <v>0</v>
      </c>
      <c r="G101" s="33">
        <f t="shared" si="218"/>
        <v>0</v>
      </c>
      <c r="H101" s="20">
        <f t="shared" ref="H101:H103" si="328">H100</f>
        <v>0</v>
      </c>
      <c r="I101" s="20">
        <f t="shared" ref="I101:I103" si="329">I100</f>
        <v>0</v>
      </c>
      <c r="J101" s="33">
        <f t="shared" si="219"/>
        <v>0</v>
      </c>
      <c r="K101" s="20">
        <f t="shared" ref="K101:K103" si="330">K100</f>
        <v>0</v>
      </c>
      <c r="L101" s="20">
        <f t="shared" ref="L101:L103" si="331">L100</f>
        <v>0</v>
      </c>
      <c r="M101" s="20">
        <f t="shared" ref="M101:M103" si="332">M100</f>
        <v>0</v>
      </c>
      <c r="N101" s="20">
        <f t="shared" ref="N101:N103" si="333">N100</f>
        <v>0</v>
      </c>
      <c r="O101" s="13">
        <f t="shared" ref="O101:O104" si="334">IF($D$100="GPF",M101,0)</f>
        <v>0</v>
      </c>
      <c r="P101" s="13">
        <f t="shared" ref="P101:P104" si="335">IF($D$100="GPF 2004",N101,0)</f>
        <v>0</v>
      </c>
      <c r="Q101" s="14">
        <v>0</v>
      </c>
      <c r="R101" s="13">
        <f t="shared" si="162"/>
        <v>0</v>
      </c>
      <c r="S101" s="13">
        <f t="shared" si="163"/>
        <v>0</v>
      </c>
      <c r="T101" s="15"/>
      <c r="U101" s="25"/>
      <c r="V101" s="24"/>
    </row>
    <row r="102" spans="1:22" ht="14.25" customHeight="1">
      <c r="A102" s="55"/>
      <c r="B102" s="56"/>
      <c r="C102" s="56"/>
      <c r="D102" s="54"/>
      <c r="E102" s="12">
        <v>45170</v>
      </c>
      <c r="F102" s="33">
        <f t="shared" ref="F102:F103" si="336">F101</f>
        <v>0</v>
      </c>
      <c r="G102" s="33">
        <f t="shared" si="218"/>
        <v>0</v>
      </c>
      <c r="H102" s="33">
        <f t="shared" si="328"/>
        <v>0</v>
      </c>
      <c r="I102" s="33">
        <f t="shared" si="329"/>
        <v>0</v>
      </c>
      <c r="J102" s="33">
        <f t="shared" si="219"/>
        <v>0</v>
      </c>
      <c r="K102" s="33">
        <f t="shared" si="330"/>
        <v>0</v>
      </c>
      <c r="L102" s="33">
        <f t="shared" si="331"/>
        <v>0</v>
      </c>
      <c r="M102" s="33">
        <f t="shared" si="332"/>
        <v>0</v>
      </c>
      <c r="N102" s="33">
        <f t="shared" si="333"/>
        <v>0</v>
      </c>
      <c r="O102" s="13">
        <f t="shared" ref="O102:O103" si="337">IF($D$100="GPF",M102,0)</f>
        <v>0</v>
      </c>
      <c r="P102" s="13">
        <f t="shared" ref="P102:P103" si="338">IF($D$100="GPF 2004",N102,0)</f>
        <v>0</v>
      </c>
      <c r="Q102" s="14">
        <v>0</v>
      </c>
      <c r="R102" s="13">
        <f t="shared" ref="R102:R103" si="339">SUM(O102:Q102)</f>
        <v>0</v>
      </c>
      <c r="S102" s="13">
        <f t="shared" ref="S102:S103" si="340">N102-R102</f>
        <v>0</v>
      </c>
      <c r="T102" s="15"/>
      <c r="U102" s="25"/>
      <c r="V102" s="24"/>
    </row>
    <row r="103" spans="1:22" ht="14.25" customHeight="1">
      <c r="A103" s="55"/>
      <c r="B103" s="56"/>
      <c r="C103" s="56"/>
      <c r="D103" s="54"/>
      <c r="E103" s="12">
        <v>45200</v>
      </c>
      <c r="F103" s="33">
        <f t="shared" si="336"/>
        <v>0</v>
      </c>
      <c r="G103" s="33">
        <f t="shared" si="218"/>
        <v>0</v>
      </c>
      <c r="H103" s="33">
        <f t="shared" si="328"/>
        <v>0</v>
      </c>
      <c r="I103" s="33">
        <f t="shared" si="329"/>
        <v>0</v>
      </c>
      <c r="J103" s="33">
        <f t="shared" si="219"/>
        <v>0</v>
      </c>
      <c r="K103" s="33">
        <f t="shared" si="330"/>
        <v>0</v>
      </c>
      <c r="L103" s="33">
        <f t="shared" si="331"/>
        <v>0</v>
      </c>
      <c r="M103" s="33">
        <f t="shared" si="332"/>
        <v>0</v>
      </c>
      <c r="N103" s="33">
        <f t="shared" si="333"/>
        <v>0</v>
      </c>
      <c r="O103" s="13">
        <f t="shared" si="337"/>
        <v>0</v>
      </c>
      <c r="P103" s="13">
        <f t="shared" si="338"/>
        <v>0</v>
      </c>
      <c r="Q103" s="14">
        <v>0</v>
      </c>
      <c r="R103" s="13">
        <f t="shared" si="339"/>
        <v>0</v>
      </c>
      <c r="S103" s="13">
        <f t="shared" si="340"/>
        <v>0</v>
      </c>
      <c r="T103" s="15"/>
      <c r="U103" s="25"/>
      <c r="V103" s="24"/>
    </row>
    <row r="104" spans="1:22" ht="14.25" customHeight="1">
      <c r="A104" s="55"/>
      <c r="B104" s="56"/>
      <c r="C104" s="56"/>
      <c r="D104" s="54"/>
      <c r="E104" s="12" t="s">
        <v>13</v>
      </c>
      <c r="F104" s="20">
        <f>IF(U104="NO",0,IF(U104="YES",F100/2,0))</f>
        <v>0</v>
      </c>
      <c r="G104" s="33">
        <f t="shared" si="218"/>
        <v>0</v>
      </c>
      <c r="H104" s="20">
        <f t="shared" ref="H104" si="341">SUM(F104:G104)</f>
        <v>0</v>
      </c>
      <c r="I104" s="20">
        <f>IF(U104="NO",0,IF(U104="YES",F100/2,0))</f>
        <v>0</v>
      </c>
      <c r="J104" s="33">
        <f t="shared" si="219"/>
        <v>0</v>
      </c>
      <c r="K104" s="20">
        <f t="shared" ref="K104" si="342">SUM(I104:J104)</f>
        <v>0</v>
      </c>
      <c r="L104" s="20">
        <f t="shared" ref="L104" si="343">F104-I104</f>
        <v>0</v>
      </c>
      <c r="M104" s="20">
        <f t="shared" ref="M104" si="344">G104-J104</f>
        <v>0</v>
      </c>
      <c r="N104" s="20">
        <f t="shared" ref="N104" si="345">SUM(L104:M104)</f>
        <v>0</v>
      </c>
      <c r="O104" s="13">
        <f t="shared" si="334"/>
        <v>0</v>
      </c>
      <c r="P104" s="13">
        <f t="shared" si="335"/>
        <v>0</v>
      </c>
      <c r="Q104" s="14">
        <v>0</v>
      </c>
      <c r="R104" s="13">
        <f t="shared" si="162"/>
        <v>0</v>
      </c>
      <c r="S104" s="13">
        <f t="shared" si="163"/>
        <v>0</v>
      </c>
      <c r="T104" s="15"/>
      <c r="U104" s="26">
        <f>'MASTER SHEET'!F23</f>
        <v>0</v>
      </c>
      <c r="V104" s="24"/>
    </row>
    <row r="105" spans="1:22" ht="43.5" customHeight="1" thickBot="1">
      <c r="A105" s="64" t="s">
        <v>25</v>
      </c>
      <c r="B105" s="64"/>
      <c r="C105" s="64"/>
      <c r="D105" s="64"/>
      <c r="E105" s="64"/>
      <c r="F105" s="30">
        <f>SUM(F5:F104)</f>
        <v>221850</v>
      </c>
      <c r="G105" s="20">
        <f t="shared" ref="G105" si="346">ROUND(F105*42/100,0)</f>
        <v>93177</v>
      </c>
      <c r="H105" s="30">
        <f>SUM(H5:H104)</f>
        <v>323901</v>
      </c>
      <c r="I105" s="30">
        <f>SUM(I5:I104)</f>
        <v>221850</v>
      </c>
      <c r="J105" s="20">
        <f t="shared" ref="J105" si="347">ROUND(I105*38/100,0)</f>
        <v>84303</v>
      </c>
      <c r="K105" s="30">
        <f t="shared" ref="K105:S105" si="348">SUM(K5:K104)</f>
        <v>315027</v>
      </c>
      <c r="L105" s="30">
        <f t="shared" si="348"/>
        <v>0</v>
      </c>
      <c r="M105" s="30">
        <f t="shared" si="348"/>
        <v>8874</v>
      </c>
      <c r="N105" s="30">
        <f t="shared" si="348"/>
        <v>8874</v>
      </c>
      <c r="O105" s="30">
        <f t="shared" si="348"/>
        <v>0</v>
      </c>
      <c r="P105" s="30">
        <f t="shared" si="348"/>
        <v>8874</v>
      </c>
      <c r="Q105" s="30">
        <f t="shared" si="348"/>
        <v>0</v>
      </c>
      <c r="R105" s="30">
        <f t="shared" si="348"/>
        <v>8874</v>
      </c>
      <c r="S105" s="30">
        <f t="shared" si="348"/>
        <v>0</v>
      </c>
      <c r="T105" s="31"/>
      <c r="U105" s="27"/>
      <c r="V105" s="28"/>
    </row>
    <row r="106" spans="1:22"/>
    <row r="107" spans="1:22"/>
    <row r="108" spans="1:22">
      <c r="S108" s="4" t="s">
        <v>12</v>
      </c>
    </row>
    <row r="109" spans="1:22"/>
    <row r="110" spans="1:22"/>
    <row r="111" spans="1:22"/>
  </sheetData>
  <sheetProtection password="FC12" sheet="1" objects="1" scenarios="1" formatRows="0"/>
  <mergeCells count="95">
    <mergeCell ref="T3:T4"/>
    <mergeCell ref="A45:A49"/>
    <mergeCell ref="A2:T2"/>
    <mergeCell ref="C80:C84"/>
    <mergeCell ref="X1:Z6"/>
    <mergeCell ref="D5:D9"/>
    <mergeCell ref="D10:D14"/>
    <mergeCell ref="D15:D19"/>
    <mergeCell ref="D20:D24"/>
    <mergeCell ref="A1:T1"/>
    <mergeCell ref="A3:A4"/>
    <mergeCell ref="E3:E4"/>
    <mergeCell ref="F3:H3"/>
    <mergeCell ref="I3:K3"/>
    <mergeCell ref="L3:N3"/>
    <mergeCell ref="R3:R4"/>
    <mergeCell ref="S3:S4"/>
    <mergeCell ref="A15:A19"/>
    <mergeCell ref="A105:E105"/>
    <mergeCell ref="A30:A34"/>
    <mergeCell ref="B30:B34"/>
    <mergeCell ref="C30:C34"/>
    <mergeCell ref="A35:A39"/>
    <mergeCell ref="B35:B39"/>
    <mergeCell ref="C35:C39"/>
    <mergeCell ref="D30:D34"/>
    <mergeCell ref="D35:D39"/>
    <mergeCell ref="D100:D104"/>
    <mergeCell ref="C95:C99"/>
    <mergeCell ref="B95:B99"/>
    <mergeCell ref="A95:A99"/>
    <mergeCell ref="D95:D99"/>
    <mergeCell ref="A40:A44"/>
    <mergeCell ref="A50:A54"/>
    <mergeCell ref="O3:Q3"/>
    <mergeCell ref="B80:B84"/>
    <mergeCell ref="A25:A29"/>
    <mergeCell ref="B25:B29"/>
    <mergeCell ref="C25:C29"/>
    <mergeCell ref="D40:D44"/>
    <mergeCell ref="C65:C69"/>
    <mergeCell ref="C70:C74"/>
    <mergeCell ref="C75:C79"/>
    <mergeCell ref="A10:A14"/>
    <mergeCell ref="A20:A24"/>
    <mergeCell ref="B20:B24"/>
    <mergeCell ref="C20:C24"/>
    <mergeCell ref="A5:A9"/>
    <mergeCell ref="B5:B9"/>
    <mergeCell ref="A100:A104"/>
    <mergeCell ref="B100:B104"/>
    <mergeCell ref="C100:C104"/>
    <mergeCell ref="A85:A89"/>
    <mergeCell ref="A90:A94"/>
    <mergeCell ref="B85:B89"/>
    <mergeCell ref="B90:B94"/>
    <mergeCell ref="C85:C89"/>
    <mergeCell ref="C90:C94"/>
    <mergeCell ref="B3:B4"/>
    <mergeCell ref="C3:D4"/>
    <mergeCell ref="B40:B44"/>
    <mergeCell ref="B45:B49"/>
    <mergeCell ref="B50:B54"/>
    <mergeCell ref="C40:C44"/>
    <mergeCell ref="C45:C49"/>
    <mergeCell ref="C50:C54"/>
    <mergeCell ref="D50:D54"/>
    <mergeCell ref="D45:D49"/>
    <mergeCell ref="D25:D29"/>
    <mergeCell ref="C5:C9"/>
    <mergeCell ref="B10:B14"/>
    <mergeCell ref="C10:C14"/>
    <mergeCell ref="B15:B19"/>
    <mergeCell ref="C15:C19"/>
    <mergeCell ref="D85:D89"/>
    <mergeCell ref="D90:D94"/>
    <mergeCell ref="A55:A59"/>
    <mergeCell ref="B55:B59"/>
    <mergeCell ref="C55:C59"/>
    <mergeCell ref="B60:B64"/>
    <mergeCell ref="B65:B69"/>
    <mergeCell ref="B70:B74"/>
    <mergeCell ref="B75:B79"/>
    <mergeCell ref="A70:A74"/>
    <mergeCell ref="A75:A79"/>
    <mergeCell ref="A60:A64"/>
    <mergeCell ref="A65:A69"/>
    <mergeCell ref="C60:C64"/>
    <mergeCell ref="D55:D59"/>
    <mergeCell ref="A80:A84"/>
    <mergeCell ref="D60:D64"/>
    <mergeCell ref="D65:D69"/>
    <mergeCell ref="D70:D74"/>
    <mergeCell ref="D75:D79"/>
    <mergeCell ref="D80:D84"/>
  </mergeCells>
  <pageMargins left="0.42" right="0.41" top="0.33" bottom="0.57999999999999996" header="0.3" footer="0.21"/>
  <pageSetup paperSize="9" scale="75" orientation="landscape" r:id="rId1"/>
  <headerFooter>
    <oddFooter>&amp;C
&amp;"Arial Black,Regular"WWW.RAJTEACHERS.NET</oddFooter>
  </headerFooter>
  <rowBreaks count="2" manualBreakCount="2">
    <brk id="44" max="19" man="1"/>
    <brk id="94" max="19"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MASTER SHEET</vt:lpstr>
      <vt:lpstr>D.A.ARREAR CALCULATION</vt:lpstr>
      <vt:lpstr>'D.A.ARREAR CALCULATION'!Print_Area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Allen computer</dc:creator>
  <cp:lastModifiedBy>Aryan Computer's</cp:lastModifiedBy>
  <cp:lastPrinted>2023-10-31T22:49:13Z</cp:lastPrinted>
  <dcterms:created xsi:type="dcterms:W3CDTF">1996-10-14T23:33:28Z</dcterms:created>
  <dcterms:modified xsi:type="dcterms:W3CDTF">2023-11-01T15:26:58Z</dcterms:modified>
</cp:coreProperties>
</file>