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F14899B5-ADB3-4AF8-8145-84CA0E27BC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मासिक पेंशन की गणना" sheetId="1" r:id="rId1"/>
    <sheet name=" ग्रेजुएटी राशि की गणना" sheetId="2" r:id="rId2"/>
    <sheet name="पेंशन रूपान्तरण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3" l="1"/>
  <c r="E5" i="3"/>
  <c r="E4" i="3"/>
  <c r="I4" i="3"/>
  <c r="L7" i="3"/>
  <c r="E6" i="1"/>
  <c r="E6" i="3" s="1"/>
  <c r="M5" i="2"/>
  <c r="L4" i="1"/>
  <c r="L4" i="2" s="1"/>
  <c r="E5" i="2"/>
  <c r="E4" i="2"/>
  <c r="I4" i="2"/>
  <c r="L4" i="3" l="1"/>
  <c r="E6" i="2"/>
  <c r="E11" i="2" s="1"/>
  <c r="E12" i="3"/>
  <c r="M12" i="3" s="1"/>
  <c r="E11" i="1"/>
</calcChain>
</file>

<file path=xl/sharedStrings.xml><?xml version="1.0" encoding="utf-8"?>
<sst xmlns="http://schemas.openxmlformats.org/spreadsheetml/2006/main" count="48" uniqueCount="26">
  <si>
    <t>मासिक पेंशन की गणना</t>
  </si>
  <si>
    <t xml:space="preserve">कर्मचारी का अंतिम मूल वेतन </t>
  </si>
  <si>
    <t xml:space="preserve">पेंशन योग्य कुल सेवा </t>
  </si>
  <si>
    <t>वर्ष</t>
  </si>
  <si>
    <t xml:space="preserve">माह </t>
  </si>
  <si>
    <t>मासिक पेंशन की गणना=</t>
  </si>
  <si>
    <t xml:space="preserve">छ:माही में </t>
  </si>
  <si>
    <t xml:space="preserve">रूपये प्रति माह </t>
  </si>
  <si>
    <t>DA%</t>
  </si>
  <si>
    <t>Gratuity amount formula=</t>
  </si>
  <si>
    <t>अंतिम मूल वेतन÷2×सेवा की पूर्ण कुल छमाही(56 अधिकतम)÷56</t>
  </si>
  <si>
    <t>Gratuity=</t>
  </si>
  <si>
    <t>DA</t>
  </si>
  <si>
    <t>(अंतिम मूल वेतन + DA) × सेवा की पूर्ण कुल छमाही (अधिकतम 66) ÷ 4</t>
  </si>
  <si>
    <t xml:space="preserve">रूपये मात्र </t>
  </si>
  <si>
    <t xml:space="preserve"> ग्रेजुएटी राशि की गणना</t>
  </si>
  <si>
    <t>GYANGANGA ALOK</t>
  </si>
  <si>
    <t>Commutation formula=</t>
  </si>
  <si>
    <t>मासिक पेंशन का 1/3 भाग (Round off) ×12 × रूपांतरण फैक्टर</t>
  </si>
  <si>
    <t>रूपांतरण तालिका-</t>
  </si>
  <si>
    <t xml:space="preserve">आगामी जन्म दिन पर आयु </t>
  </si>
  <si>
    <t>कंप्यूटेशन रूपांतरण फैक्टर</t>
  </si>
  <si>
    <t>Age next Birthday</t>
  </si>
  <si>
    <t>Commutation value expressed as number of year’s purchase</t>
  </si>
  <si>
    <t>पेंशन रूपान्तरण (Commutation of Pension)</t>
  </si>
  <si>
    <t>पेंशन रूपान्तरण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</si>
</sst>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5"/>
      <color rgb="FF000000"/>
      <name val="Arial"/>
      <family val="2"/>
    </font>
    <font>
      <b/>
      <sz val="26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6"/>
      <color rgb="FF0000FF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20"/>
      <color rgb="FF0000FF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8"/>
      <color rgb="FF0000FF"/>
      <name val="Calibri"/>
      <family val="2"/>
      <scheme val="minor"/>
    </font>
    <font>
      <b/>
      <sz val="72"/>
      <color rgb="FFFF0000"/>
      <name val="Abadi"/>
      <family val="2"/>
    </font>
    <font>
      <b/>
      <sz val="22"/>
      <color rgb="FFFF0000"/>
      <name val="Arial"/>
      <family val="2"/>
    </font>
    <font>
      <b/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8"/>
      <color rgb="FFFF000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color rgb="FFFF0000"/>
      <name val="Abad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5" xfId="0" applyBorder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0" xfId="0" applyFont="1"/>
    <xf numFmtId="0" fontId="7" fillId="0" borderId="0" xfId="0" applyFont="1"/>
    <xf numFmtId="0" fontId="2" fillId="3" borderId="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0" fillId="3" borderId="0" xfId="0" applyFill="1"/>
    <xf numFmtId="0" fontId="7" fillId="3" borderId="0" xfId="0" applyFont="1" applyFill="1"/>
    <xf numFmtId="0" fontId="0" fillId="3" borderId="5" xfId="0" applyFill="1" applyBorder="1"/>
    <xf numFmtId="0" fontId="0" fillId="4" borderId="4" xfId="0" applyFill="1" applyBorder="1"/>
    <xf numFmtId="0" fontId="0" fillId="4" borderId="0" xfId="0" applyFill="1"/>
    <xf numFmtId="0" fontId="0" fillId="4" borderId="5" xfId="0" applyFill="1" applyBorder="1"/>
    <xf numFmtId="0" fontId="10" fillId="0" borderId="0" xfId="0" applyFont="1" applyAlignment="1">
      <alignment horizontal="center"/>
    </xf>
    <xf numFmtId="0" fontId="9" fillId="5" borderId="0" xfId="0" applyFont="1" applyFill="1"/>
    <xf numFmtId="0" fontId="1" fillId="0" borderId="9" xfId="0" applyFont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/>
    </xf>
    <xf numFmtId="0" fontId="11" fillId="2" borderId="0" xfId="0" applyFont="1" applyFill="1" applyAlignment="1">
      <alignment horizontal="right" vertical="center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1" fillId="2" borderId="7" xfId="0" applyFont="1" applyFill="1" applyBorder="1" applyAlignment="1">
      <alignment horizontal="right" vertical="center"/>
    </xf>
    <xf numFmtId="0" fontId="11" fillId="2" borderId="8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" fillId="0" borderId="4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9" fillId="0" borderId="4" xfId="0" applyFont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7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18" fillId="0" borderId="5" xfId="0" applyFont="1" applyBorder="1" applyAlignment="1">
      <alignment horizontal="left"/>
    </xf>
    <xf numFmtId="0" fontId="14" fillId="5" borderId="1" xfId="0" applyFont="1" applyFill="1" applyBorder="1" applyAlignment="1">
      <alignment horizontal="center" vertical="top"/>
    </xf>
    <xf numFmtId="0" fontId="14" fillId="5" borderId="2" xfId="0" applyFont="1" applyFill="1" applyBorder="1" applyAlignment="1">
      <alignment horizontal="center" vertical="top"/>
    </xf>
    <xf numFmtId="0" fontId="14" fillId="5" borderId="3" xfId="0" applyFont="1" applyFill="1" applyBorder="1" applyAlignment="1">
      <alignment horizontal="center" vertical="top"/>
    </xf>
    <xf numFmtId="0" fontId="14" fillId="5" borderId="4" xfId="0" applyFont="1" applyFill="1" applyBorder="1" applyAlignment="1">
      <alignment horizontal="center" vertical="top"/>
    </xf>
    <xf numFmtId="0" fontId="14" fillId="5" borderId="0" xfId="0" applyFont="1" applyFill="1" applyAlignment="1">
      <alignment horizontal="center" vertical="top"/>
    </xf>
    <xf numFmtId="0" fontId="14" fillId="5" borderId="5" xfId="0" applyFont="1" applyFill="1" applyBorder="1" applyAlignment="1">
      <alignment horizontal="center" vertical="top"/>
    </xf>
    <xf numFmtId="1" fontId="1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5" xfId="0" applyFont="1" applyBorder="1" applyAlignment="1">
      <alignment horizontal="center"/>
    </xf>
    <xf numFmtId="0" fontId="15" fillId="5" borderId="10" xfId="0" applyFont="1" applyFill="1" applyBorder="1" applyAlignment="1">
      <alignment horizontal="center" vertical="center"/>
    </xf>
    <xf numFmtId="0" fontId="9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2" fillId="0" borderId="5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4" fillId="6" borderId="2" xfId="0" applyFont="1" applyFill="1" applyBorder="1" applyAlignment="1">
      <alignment horizontal="center" vertical="top"/>
    </xf>
    <xf numFmtId="0" fontId="14" fillId="6" borderId="3" xfId="0" applyFont="1" applyFill="1" applyBorder="1" applyAlignment="1">
      <alignment horizontal="center" vertical="top"/>
    </xf>
    <xf numFmtId="0" fontId="14" fillId="6" borderId="4" xfId="0" applyFont="1" applyFill="1" applyBorder="1" applyAlignment="1">
      <alignment horizontal="center" vertical="top"/>
    </xf>
    <xf numFmtId="0" fontId="14" fillId="6" borderId="0" xfId="0" applyFont="1" applyFill="1" applyAlignment="1">
      <alignment horizontal="center" vertical="top"/>
    </xf>
    <xf numFmtId="0" fontId="14" fillId="6" borderId="5" xfId="0" applyFont="1" applyFill="1" applyBorder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21" fillId="6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9900"/>
  </sheetPr>
  <dimension ref="A1:N13"/>
  <sheetViews>
    <sheetView tabSelected="1" workbookViewId="0">
      <selection activeCell="E6" sqref="E6:G6"/>
    </sheetView>
  </sheetViews>
  <sheetFormatPr defaultRowHeight="14.4" x14ac:dyDescent="0.3"/>
  <cols>
    <col min="4" max="4" width="10.21875" customWidth="1"/>
    <col min="6" max="6" width="10.88671875" customWidth="1"/>
    <col min="13" max="13" width="11.109375" customWidth="1"/>
  </cols>
  <sheetData>
    <row r="1" spans="1:14" ht="14.4" customHeight="1" x14ac:dyDescent="0.3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40"/>
    </row>
    <row r="2" spans="1:14" ht="14.4" customHeight="1" x14ac:dyDescent="0.3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3"/>
    </row>
    <row r="3" spans="1:14" ht="58.2" customHeight="1" x14ac:dyDescent="0.3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</row>
    <row r="4" spans="1:14" ht="40.200000000000003" customHeight="1" x14ac:dyDescent="0.5">
      <c r="A4" s="30" t="s">
        <v>1</v>
      </c>
      <c r="B4" s="31"/>
      <c r="C4" s="31"/>
      <c r="D4" s="31"/>
      <c r="E4" s="49">
        <v>55500</v>
      </c>
      <c r="F4" s="49"/>
      <c r="G4" s="49"/>
      <c r="H4" s="17" t="s">
        <v>8</v>
      </c>
      <c r="I4" s="23">
        <v>42</v>
      </c>
      <c r="K4" s="17" t="s">
        <v>12</v>
      </c>
      <c r="L4" s="49">
        <f>ROUND(((E4*I4)/100),0)</f>
        <v>23310</v>
      </c>
      <c r="M4" s="49"/>
      <c r="N4" s="2"/>
    </row>
    <row r="5" spans="1:14" ht="45.6" customHeight="1" x14ac:dyDescent="0.85">
      <c r="A5" s="30" t="s">
        <v>2</v>
      </c>
      <c r="B5" s="31"/>
      <c r="C5" s="31"/>
      <c r="D5" s="31"/>
      <c r="E5" s="32">
        <v>23</v>
      </c>
      <c r="F5" s="32"/>
      <c r="G5" s="32"/>
      <c r="H5" s="3" t="s">
        <v>3</v>
      </c>
      <c r="I5" s="50"/>
      <c r="J5" s="50"/>
      <c r="K5" s="50"/>
      <c r="L5" s="4" t="s">
        <v>4</v>
      </c>
      <c r="M5" s="5">
        <v>4</v>
      </c>
      <c r="N5" s="2"/>
    </row>
    <row r="6" spans="1:14" ht="43.2" customHeight="1" x14ac:dyDescent="0.85">
      <c r="A6" s="30" t="s">
        <v>2</v>
      </c>
      <c r="B6" s="31"/>
      <c r="C6" s="31"/>
      <c r="D6" s="31"/>
      <c r="E6" s="32">
        <f>E5*2+IF(AND(M5&gt;3, M5&lt;9), 1, IF(AND(M5&gt;=9, M5&lt;=12), 2, 0))</f>
        <v>47</v>
      </c>
      <c r="F6" s="32"/>
      <c r="G6" s="32"/>
      <c r="H6" s="37" t="s">
        <v>6</v>
      </c>
      <c r="I6" s="37"/>
      <c r="J6" s="37"/>
      <c r="M6" s="6"/>
      <c r="N6" s="2"/>
    </row>
    <row r="7" spans="1:14" ht="28.8" customHeight="1" x14ac:dyDescent="0.7">
      <c r="A7" s="7"/>
      <c r="B7" s="8"/>
      <c r="C7" s="8"/>
      <c r="D7" s="8"/>
      <c r="E7" s="9"/>
      <c r="F7" s="9"/>
      <c r="G7" s="9"/>
      <c r="H7" s="10"/>
      <c r="I7" s="10"/>
      <c r="J7" s="10"/>
      <c r="K7" s="11"/>
      <c r="L7" s="11"/>
      <c r="M7" s="12"/>
      <c r="N7" s="13"/>
    </row>
    <row r="8" spans="1:14" ht="45" customHeight="1" x14ac:dyDescent="0.3">
      <c r="A8" s="33" t="s">
        <v>5</v>
      </c>
      <c r="B8" s="34"/>
      <c r="C8" s="34"/>
      <c r="D8" s="34"/>
      <c r="E8" s="35" t="s">
        <v>10</v>
      </c>
      <c r="F8" s="35"/>
      <c r="G8" s="35"/>
      <c r="H8" s="35"/>
      <c r="I8" s="35"/>
      <c r="J8" s="35"/>
      <c r="K8" s="35"/>
      <c r="L8" s="35"/>
      <c r="M8" s="35"/>
      <c r="N8" s="36"/>
    </row>
    <row r="9" spans="1:14" x14ac:dyDescent="0.3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6"/>
    </row>
    <row r="10" spans="1:14" x14ac:dyDescent="0.3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6"/>
    </row>
    <row r="11" spans="1:14" s="22" customFormat="1" ht="46.2" customHeight="1" x14ac:dyDescent="0.3">
      <c r="A11" s="44" t="s">
        <v>5</v>
      </c>
      <c r="B11" s="45"/>
      <c r="C11" s="45"/>
      <c r="D11" s="45"/>
      <c r="E11" s="46">
        <f>(E4/2)*IF(E6&gt;56,56,E6)/56</f>
        <v>23290.178571428572</v>
      </c>
      <c r="F11" s="46"/>
      <c r="G11" s="47" t="s">
        <v>7</v>
      </c>
      <c r="H11" s="47"/>
      <c r="I11" s="47"/>
      <c r="J11" s="47"/>
      <c r="K11" s="47"/>
      <c r="L11" s="47"/>
      <c r="M11" s="47"/>
      <c r="N11" s="48"/>
    </row>
    <row r="12" spans="1:14" x14ac:dyDescent="0.3">
      <c r="A12" s="24" t="s">
        <v>16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6"/>
    </row>
    <row r="13" spans="1:14" ht="15" thickBo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9"/>
    </row>
  </sheetData>
  <mergeCells count="16">
    <mergeCell ref="A1:N3"/>
    <mergeCell ref="A11:D11"/>
    <mergeCell ref="E11:F11"/>
    <mergeCell ref="G11:N11"/>
    <mergeCell ref="L4:M4"/>
    <mergeCell ref="A4:D4"/>
    <mergeCell ref="E4:G4"/>
    <mergeCell ref="A5:D5"/>
    <mergeCell ref="E5:G5"/>
    <mergeCell ref="I5:K5"/>
    <mergeCell ref="A12:N13"/>
    <mergeCell ref="A6:D6"/>
    <mergeCell ref="E6:G6"/>
    <mergeCell ref="A8:D8"/>
    <mergeCell ref="E8:N8"/>
    <mergeCell ref="H6:J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9A2E5-3D95-40E1-BFB1-63ACA4CBA3F5}">
  <sheetPr>
    <tabColor theme="0"/>
  </sheetPr>
  <dimension ref="A1:N13"/>
  <sheetViews>
    <sheetView workbookViewId="0">
      <selection activeCell="P6" sqref="P6"/>
    </sheetView>
  </sheetViews>
  <sheetFormatPr defaultRowHeight="14.4" x14ac:dyDescent="0.3"/>
  <cols>
    <col min="6" max="6" width="11.5546875" customWidth="1"/>
    <col min="13" max="13" width="11.6640625" customWidth="1"/>
  </cols>
  <sheetData>
    <row r="1" spans="1:14" ht="29.4" customHeight="1" x14ac:dyDescent="0.3">
      <c r="A1" s="56" t="s">
        <v>15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8"/>
    </row>
    <row r="2" spans="1:14" ht="30" customHeight="1" x14ac:dyDescent="0.3">
      <c r="A2" s="59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</row>
    <row r="3" spans="1:14" ht="54" customHeight="1" x14ac:dyDescent="0.3">
      <c r="A3" s="59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1"/>
    </row>
    <row r="4" spans="1:14" ht="43.8" customHeight="1" x14ac:dyDescent="0.5">
      <c r="A4" s="30" t="s">
        <v>1</v>
      </c>
      <c r="B4" s="31"/>
      <c r="C4" s="31"/>
      <c r="D4" s="31"/>
      <c r="E4" s="49">
        <f>'मासिक पेंशन की गणना'!E4</f>
        <v>55500</v>
      </c>
      <c r="F4" s="49"/>
      <c r="G4" s="49"/>
      <c r="H4" s="17" t="s">
        <v>8</v>
      </c>
      <c r="I4" s="23">
        <f>'मासिक पेंशन की गणना'!I4</f>
        <v>42</v>
      </c>
      <c r="K4" s="17" t="s">
        <v>12</v>
      </c>
      <c r="L4" s="49">
        <f>'मासिक पेंशन की गणना'!L4</f>
        <v>23310</v>
      </c>
      <c r="M4" s="49"/>
      <c r="N4" s="2"/>
    </row>
    <row r="5" spans="1:14" ht="42.6" customHeight="1" x14ac:dyDescent="0.85">
      <c r="A5" s="30" t="s">
        <v>2</v>
      </c>
      <c r="B5" s="31"/>
      <c r="C5" s="31"/>
      <c r="D5" s="31"/>
      <c r="E5" s="32">
        <f>'मासिक पेंशन की गणना'!E5</f>
        <v>23</v>
      </c>
      <c r="F5" s="32"/>
      <c r="G5" s="32"/>
      <c r="H5" s="3" t="s">
        <v>3</v>
      </c>
      <c r="I5" s="50"/>
      <c r="J5" s="50"/>
      <c r="K5" s="50"/>
      <c r="L5" s="4" t="s">
        <v>4</v>
      </c>
      <c r="M5" s="5">
        <f>'मासिक पेंशन की गणना'!M5</f>
        <v>4</v>
      </c>
      <c r="N5" s="2"/>
    </row>
    <row r="6" spans="1:14" ht="46.2" x14ac:dyDescent="0.85">
      <c r="A6" s="30" t="s">
        <v>2</v>
      </c>
      <c r="B6" s="31"/>
      <c r="C6" s="31"/>
      <c r="D6" s="31"/>
      <c r="E6" s="32">
        <f>'मासिक पेंशन की गणना'!E6</f>
        <v>47</v>
      </c>
      <c r="F6" s="32"/>
      <c r="G6" s="32"/>
      <c r="H6" s="37" t="s">
        <v>6</v>
      </c>
      <c r="I6" s="37"/>
      <c r="J6" s="37"/>
      <c r="M6" s="6"/>
      <c r="N6" s="2"/>
    </row>
    <row r="7" spans="1:14" ht="29.4" customHeight="1" x14ac:dyDescent="0.7">
      <c r="A7" s="7"/>
      <c r="B7" s="8"/>
      <c r="C7" s="8"/>
      <c r="D7" s="8"/>
      <c r="E7" s="9"/>
      <c r="F7" s="9"/>
      <c r="G7" s="9"/>
      <c r="H7" s="10"/>
      <c r="I7" s="10"/>
      <c r="J7" s="10"/>
      <c r="K7" s="11"/>
      <c r="L7" s="11"/>
      <c r="M7" s="12"/>
      <c r="N7" s="13"/>
    </row>
    <row r="8" spans="1:14" ht="27.6" customHeight="1" x14ac:dyDescent="0.3">
      <c r="A8" s="33" t="s">
        <v>9</v>
      </c>
      <c r="B8" s="34"/>
      <c r="C8" s="34"/>
      <c r="D8" s="34"/>
      <c r="E8" s="35" t="s">
        <v>13</v>
      </c>
      <c r="F8" s="35"/>
      <c r="G8" s="35"/>
      <c r="H8" s="35"/>
      <c r="I8" s="35"/>
      <c r="J8" s="35"/>
      <c r="K8" s="35"/>
      <c r="L8" s="35"/>
      <c r="M8" s="35"/>
      <c r="N8" s="36"/>
    </row>
    <row r="9" spans="1:14" x14ac:dyDescent="0.3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6"/>
    </row>
    <row r="10" spans="1:14" x14ac:dyDescent="0.3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6"/>
    </row>
    <row r="11" spans="1:14" ht="36" customHeight="1" x14ac:dyDescent="0.7">
      <c r="A11" s="51" t="s">
        <v>11</v>
      </c>
      <c r="B11" s="52"/>
      <c r="C11" s="52"/>
      <c r="D11" s="52"/>
      <c r="E11" s="53">
        <f>((E4+L4)*(IF(E6&gt;66,E6,66))/4)</f>
        <v>1300365</v>
      </c>
      <c r="F11" s="53"/>
      <c r="G11" s="54" t="s">
        <v>14</v>
      </c>
      <c r="H11" s="54"/>
      <c r="I11" s="54"/>
      <c r="J11" s="54"/>
      <c r="K11" s="54"/>
      <c r="L11" s="54"/>
      <c r="M11" s="54"/>
      <c r="N11" s="55"/>
    </row>
    <row r="12" spans="1:14" x14ac:dyDescent="0.3">
      <c r="A12" s="24" t="s">
        <v>16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6"/>
    </row>
    <row r="13" spans="1:14" ht="15" thickBo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9"/>
    </row>
  </sheetData>
  <mergeCells count="16">
    <mergeCell ref="A1:N3"/>
    <mergeCell ref="A4:D4"/>
    <mergeCell ref="E4:G4"/>
    <mergeCell ref="A5:D5"/>
    <mergeCell ref="E5:G5"/>
    <mergeCell ref="I5:K5"/>
    <mergeCell ref="L4:M4"/>
    <mergeCell ref="A12:N13"/>
    <mergeCell ref="A6:D6"/>
    <mergeCell ref="E6:G6"/>
    <mergeCell ref="H6:J6"/>
    <mergeCell ref="A8:D8"/>
    <mergeCell ref="E8:N8"/>
    <mergeCell ref="A11:D11"/>
    <mergeCell ref="E11:F11"/>
    <mergeCell ref="G11:N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4B332-23DF-4D8C-871B-FE6DABCE460C}">
  <sheetPr>
    <tabColor rgb="FF00B050"/>
  </sheetPr>
  <dimension ref="A1:P64"/>
  <sheetViews>
    <sheetView workbookViewId="0">
      <selection activeCell="J12" sqref="J12:L12"/>
    </sheetView>
  </sheetViews>
  <sheetFormatPr defaultRowHeight="14.4" x14ac:dyDescent="0.3"/>
  <cols>
    <col min="8" max="8" width="11.88671875" customWidth="1"/>
    <col min="15" max="15" width="26.5546875" customWidth="1"/>
    <col min="16" max="16" width="50.77734375" customWidth="1"/>
  </cols>
  <sheetData>
    <row r="1" spans="1:16" ht="38.4" customHeight="1" x14ac:dyDescent="0.3">
      <c r="A1" s="79" t="s">
        <v>24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  <c r="O1" s="66" t="s">
        <v>19</v>
      </c>
      <c r="P1" s="66"/>
    </row>
    <row r="2" spans="1:16" ht="37.799999999999997" customHeight="1" x14ac:dyDescent="0.3">
      <c r="A2" s="75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  <c r="O2" s="20" t="s">
        <v>22</v>
      </c>
      <c r="P2" s="21" t="s">
        <v>23</v>
      </c>
    </row>
    <row r="3" spans="1:16" ht="24.6" customHeight="1" x14ac:dyDescent="0.3">
      <c r="A3" s="75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7"/>
      <c r="O3" s="19">
        <v>20</v>
      </c>
      <c r="P3" s="19">
        <v>9.1880000000000006</v>
      </c>
    </row>
    <row r="4" spans="1:16" ht="27.6" customHeight="1" x14ac:dyDescent="0.5">
      <c r="A4" s="30" t="s">
        <v>1</v>
      </c>
      <c r="B4" s="31"/>
      <c r="C4" s="31"/>
      <c r="D4" s="31"/>
      <c r="E4" s="78">
        <f>'मासिक पेंशन की गणना'!E4</f>
        <v>55500</v>
      </c>
      <c r="F4" s="78"/>
      <c r="G4" s="78"/>
      <c r="H4" s="17" t="s">
        <v>8</v>
      </c>
      <c r="I4" s="1">
        <f>'मासिक पेंशन की गणना'!I4</f>
        <v>42</v>
      </c>
      <c r="K4" s="17" t="s">
        <v>12</v>
      </c>
      <c r="L4" s="78">
        <f>'मासिक पेंशन की गणना'!L4</f>
        <v>23310</v>
      </c>
      <c r="M4" s="78"/>
      <c r="N4" s="2"/>
      <c r="O4" s="19">
        <v>21</v>
      </c>
      <c r="P4" s="19">
        <v>9.1869999999999994</v>
      </c>
    </row>
    <row r="5" spans="1:16" ht="31.8" customHeight="1" x14ac:dyDescent="0.65">
      <c r="A5" s="30" t="s">
        <v>2</v>
      </c>
      <c r="B5" s="31"/>
      <c r="C5" s="31"/>
      <c r="D5" s="31"/>
      <c r="E5" s="71">
        <f>'मासिक पेंशन की गणना'!E5</f>
        <v>23</v>
      </c>
      <c r="F5" s="71"/>
      <c r="G5" s="71"/>
      <c r="H5" s="3" t="s">
        <v>3</v>
      </c>
      <c r="I5" s="50"/>
      <c r="J5" s="50"/>
      <c r="K5" s="50"/>
      <c r="L5" s="4" t="s">
        <v>4</v>
      </c>
      <c r="M5" s="5">
        <f>'मासिक पेंशन की गणना'!M5</f>
        <v>4</v>
      </c>
      <c r="N5" s="2"/>
      <c r="O5" s="19">
        <v>22</v>
      </c>
      <c r="P5" s="19">
        <v>9.1859999999999999</v>
      </c>
    </row>
    <row r="6" spans="1:16" ht="28.8" customHeight="1" x14ac:dyDescent="0.7">
      <c r="A6" s="30" t="s">
        <v>2</v>
      </c>
      <c r="B6" s="31"/>
      <c r="C6" s="31"/>
      <c r="D6" s="31"/>
      <c r="E6" s="71">
        <f>'मासिक पेंशन की गणना'!E6</f>
        <v>47</v>
      </c>
      <c r="F6" s="71"/>
      <c r="G6" s="71"/>
      <c r="H6" s="37" t="s">
        <v>6</v>
      </c>
      <c r="I6" s="37"/>
      <c r="J6" s="37"/>
      <c r="M6" s="6"/>
      <c r="N6" s="2"/>
      <c r="O6" s="19">
        <v>23</v>
      </c>
      <c r="P6" s="19">
        <v>9.1850000000000005</v>
      </c>
    </row>
    <row r="7" spans="1:16" ht="28.8" customHeight="1" x14ac:dyDescent="0.6">
      <c r="A7" s="30" t="s">
        <v>20</v>
      </c>
      <c r="B7" s="31"/>
      <c r="C7" s="31"/>
      <c r="D7" s="31"/>
      <c r="E7" s="62">
        <v>61</v>
      </c>
      <c r="F7" s="62"/>
      <c r="G7" s="62"/>
      <c r="H7" s="63" t="s">
        <v>21</v>
      </c>
      <c r="I7" s="63"/>
      <c r="J7" s="63"/>
      <c r="K7" s="63"/>
      <c r="L7" s="64">
        <f>_xlfn.XLOOKUP(E7,O2:O64,P2:P64)</f>
        <v>8.1940000000000008</v>
      </c>
      <c r="M7" s="64"/>
      <c r="N7" s="65"/>
      <c r="O7" s="19">
        <v>24</v>
      </c>
      <c r="P7" s="19">
        <v>9.1839999999999993</v>
      </c>
    </row>
    <row r="8" spans="1:16" ht="28.8" customHeight="1" x14ac:dyDescent="0.7">
      <c r="A8" s="7"/>
      <c r="B8" s="8"/>
      <c r="C8" s="8"/>
      <c r="D8" s="8"/>
      <c r="E8" s="9"/>
      <c r="F8" s="9"/>
      <c r="G8" s="9"/>
      <c r="H8" s="10"/>
      <c r="I8" s="10"/>
      <c r="J8" s="10"/>
      <c r="K8" s="11"/>
      <c r="L8" s="11"/>
      <c r="M8" s="12"/>
      <c r="N8" s="13"/>
      <c r="O8" s="19">
        <v>25</v>
      </c>
      <c r="P8" s="19">
        <v>9.1829999999999998</v>
      </c>
    </row>
    <row r="9" spans="1:16" ht="33.6" customHeight="1" x14ac:dyDescent="0.3">
      <c r="A9" s="33" t="s">
        <v>17</v>
      </c>
      <c r="B9" s="34"/>
      <c r="C9" s="34"/>
      <c r="D9" s="34"/>
      <c r="E9" s="35" t="s">
        <v>18</v>
      </c>
      <c r="F9" s="35"/>
      <c r="G9" s="35"/>
      <c r="H9" s="35"/>
      <c r="I9" s="35"/>
      <c r="J9" s="35"/>
      <c r="K9" s="35"/>
      <c r="L9" s="35"/>
      <c r="M9" s="35"/>
      <c r="N9" s="36"/>
      <c r="O9" s="19">
        <v>26</v>
      </c>
      <c r="P9" s="19">
        <v>9.1820000000000004</v>
      </c>
    </row>
    <row r="10" spans="1:16" ht="21" x14ac:dyDescent="0.3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6"/>
      <c r="O10" s="19">
        <v>27</v>
      </c>
      <c r="P10" s="19">
        <v>9.18</v>
      </c>
    </row>
    <row r="11" spans="1:16" ht="21" x14ac:dyDescent="0.3">
      <c r="A11" s="14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6"/>
      <c r="O11" s="19">
        <v>28</v>
      </c>
      <c r="P11" s="19">
        <v>9.1780000000000008</v>
      </c>
    </row>
    <row r="12" spans="1:16" ht="28.8" x14ac:dyDescent="0.55000000000000004">
      <c r="A12" s="33" t="s">
        <v>5</v>
      </c>
      <c r="B12" s="34"/>
      <c r="C12" s="34"/>
      <c r="D12" s="34"/>
      <c r="E12" s="72">
        <f>(E4/2)*IF(E6&gt;56,56,E6)/56</f>
        <v>23290.178571428572</v>
      </c>
      <c r="F12" s="72"/>
      <c r="G12" s="70" t="s">
        <v>7</v>
      </c>
      <c r="H12" s="70"/>
      <c r="I12" s="18"/>
      <c r="J12" s="67" t="s">
        <v>25</v>
      </c>
      <c r="K12" s="67"/>
      <c r="L12" s="67"/>
      <c r="M12" s="68">
        <f>ROUND(((E12/3)*12*L7),0)</f>
        <v>763359</v>
      </c>
      <c r="N12" s="69"/>
      <c r="O12" s="19">
        <v>29</v>
      </c>
      <c r="P12" s="19">
        <v>9.1760000000000002</v>
      </c>
    </row>
    <row r="13" spans="1:16" ht="21" x14ac:dyDescent="0.3">
      <c r="A13" s="24" t="s">
        <v>16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  <c r="O13" s="19">
        <v>30</v>
      </c>
      <c r="P13" s="19">
        <v>9.173</v>
      </c>
    </row>
    <row r="14" spans="1:16" ht="21.6" thickBot="1" x14ac:dyDescent="0.35">
      <c r="A14" s="27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  <c r="O14" s="19">
        <v>31</v>
      </c>
      <c r="P14" s="19">
        <v>9.1690000000000005</v>
      </c>
    </row>
    <row r="15" spans="1:16" ht="21" x14ac:dyDescent="0.3">
      <c r="O15" s="19">
        <v>32</v>
      </c>
      <c r="P15" s="19">
        <v>9.1639999999999997</v>
      </c>
    </row>
    <row r="16" spans="1:16" ht="21" x14ac:dyDescent="0.3">
      <c r="O16" s="19">
        <v>33</v>
      </c>
      <c r="P16" s="19">
        <v>9.1590000000000007</v>
      </c>
    </row>
    <row r="17" spans="15:16" ht="21" x14ac:dyDescent="0.3">
      <c r="O17" s="19">
        <v>34</v>
      </c>
      <c r="P17" s="19">
        <v>9.1519999999999992</v>
      </c>
    </row>
    <row r="18" spans="15:16" ht="21" x14ac:dyDescent="0.3">
      <c r="O18" s="19">
        <v>35</v>
      </c>
      <c r="P18" s="19">
        <v>9.1449999999999996</v>
      </c>
    </row>
    <row r="19" spans="15:16" ht="21" x14ac:dyDescent="0.3">
      <c r="O19" s="19">
        <v>36</v>
      </c>
      <c r="P19" s="19">
        <v>9.1359999999999992</v>
      </c>
    </row>
    <row r="20" spans="15:16" ht="21" x14ac:dyDescent="0.3">
      <c r="O20" s="19">
        <v>37</v>
      </c>
      <c r="P20" s="19">
        <v>9.1259999999999994</v>
      </c>
    </row>
    <row r="21" spans="15:16" ht="21" x14ac:dyDescent="0.3">
      <c r="O21" s="19">
        <v>38</v>
      </c>
      <c r="P21" s="19">
        <v>9.1159999999999997</v>
      </c>
    </row>
    <row r="22" spans="15:16" ht="21" x14ac:dyDescent="0.3">
      <c r="O22" s="19">
        <v>39</v>
      </c>
      <c r="P22" s="19">
        <v>9.1029999999999998</v>
      </c>
    </row>
    <row r="23" spans="15:16" ht="21" x14ac:dyDescent="0.3">
      <c r="O23" s="19">
        <v>40</v>
      </c>
      <c r="P23" s="19">
        <v>9.09</v>
      </c>
    </row>
    <row r="24" spans="15:16" ht="21" x14ac:dyDescent="0.3">
      <c r="O24" s="19">
        <v>41</v>
      </c>
      <c r="P24" s="19">
        <v>9.0749999999999993</v>
      </c>
    </row>
    <row r="25" spans="15:16" ht="21" x14ac:dyDescent="0.3">
      <c r="O25" s="19">
        <v>42</v>
      </c>
      <c r="P25" s="19">
        <v>9.0589999999999993</v>
      </c>
    </row>
    <row r="26" spans="15:16" ht="21" x14ac:dyDescent="0.3">
      <c r="O26" s="19">
        <v>43</v>
      </c>
      <c r="P26" s="19">
        <v>9.0399999999999991</v>
      </c>
    </row>
    <row r="27" spans="15:16" ht="21" x14ac:dyDescent="0.3">
      <c r="O27" s="19">
        <v>44</v>
      </c>
      <c r="P27" s="19">
        <v>9.0190000000000001</v>
      </c>
    </row>
    <row r="28" spans="15:16" ht="21" x14ac:dyDescent="0.3">
      <c r="O28" s="19">
        <v>45</v>
      </c>
      <c r="P28" s="19">
        <v>8.9960000000000004</v>
      </c>
    </row>
    <row r="29" spans="15:16" ht="21" x14ac:dyDescent="0.3">
      <c r="O29" s="19">
        <v>46</v>
      </c>
      <c r="P29" s="19">
        <v>8.9710000000000001</v>
      </c>
    </row>
    <row r="30" spans="15:16" ht="21" x14ac:dyDescent="0.3">
      <c r="O30" s="19">
        <v>47</v>
      </c>
      <c r="P30" s="19">
        <v>8.9429999999999996</v>
      </c>
    </row>
    <row r="31" spans="15:16" ht="21" x14ac:dyDescent="0.3">
      <c r="O31" s="19">
        <v>48</v>
      </c>
      <c r="P31" s="19">
        <v>8.9130000000000003</v>
      </c>
    </row>
    <row r="32" spans="15:16" ht="21" x14ac:dyDescent="0.3">
      <c r="O32" s="19">
        <v>49</v>
      </c>
      <c r="P32" s="19">
        <v>8.8810000000000002</v>
      </c>
    </row>
    <row r="33" spans="15:16" ht="21" x14ac:dyDescent="0.3">
      <c r="O33" s="19">
        <v>50</v>
      </c>
      <c r="P33" s="19">
        <v>8.8460000000000001</v>
      </c>
    </row>
    <row r="34" spans="15:16" ht="21" x14ac:dyDescent="0.3">
      <c r="O34" s="19">
        <v>51</v>
      </c>
      <c r="P34" s="19">
        <v>8.8079999999999998</v>
      </c>
    </row>
    <row r="35" spans="15:16" ht="21" x14ac:dyDescent="0.3">
      <c r="O35" s="19">
        <v>52</v>
      </c>
      <c r="P35" s="19">
        <v>8.7680000000000007</v>
      </c>
    </row>
    <row r="36" spans="15:16" ht="21" x14ac:dyDescent="0.3">
      <c r="O36" s="19">
        <v>53</v>
      </c>
      <c r="P36" s="19">
        <v>8.7240000000000002</v>
      </c>
    </row>
    <row r="37" spans="15:16" ht="21" x14ac:dyDescent="0.3">
      <c r="O37" s="19">
        <v>54</v>
      </c>
      <c r="P37" s="19">
        <v>8.6780000000000008</v>
      </c>
    </row>
    <row r="38" spans="15:16" ht="21" x14ac:dyDescent="0.3">
      <c r="O38" s="19">
        <v>55</v>
      </c>
      <c r="P38" s="19">
        <v>8.6270000000000007</v>
      </c>
    </row>
    <row r="39" spans="15:16" ht="21" x14ac:dyDescent="0.3">
      <c r="O39" s="19">
        <v>56</v>
      </c>
      <c r="P39" s="19">
        <v>8.5719999999999992</v>
      </c>
    </row>
    <row r="40" spans="15:16" ht="21" x14ac:dyDescent="0.3">
      <c r="O40" s="19">
        <v>57</v>
      </c>
      <c r="P40" s="19">
        <v>8.5120000000000005</v>
      </c>
    </row>
    <row r="41" spans="15:16" ht="21" x14ac:dyDescent="0.3">
      <c r="O41" s="19">
        <v>58</v>
      </c>
      <c r="P41" s="19">
        <v>8.4459999999999997</v>
      </c>
    </row>
    <row r="42" spans="15:16" ht="21" x14ac:dyDescent="0.3">
      <c r="O42" s="19">
        <v>59</v>
      </c>
      <c r="P42" s="19">
        <v>8.3710000000000004</v>
      </c>
    </row>
    <row r="43" spans="15:16" ht="21" x14ac:dyDescent="0.3">
      <c r="O43" s="19">
        <v>60</v>
      </c>
      <c r="P43" s="19">
        <v>8.2870000000000008</v>
      </c>
    </row>
    <row r="44" spans="15:16" ht="21" x14ac:dyDescent="0.3">
      <c r="O44" s="19">
        <v>61</v>
      </c>
      <c r="P44" s="19">
        <v>8.1940000000000008</v>
      </c>
    </row>
    <row r="45" spans="15:16" ht="21" x14ac:dyDescent="0.3">
      <c r="O45" s="19">
        <v>62</v>
      </c>
      <c r="P45" s="19">
        <v>8.093</v>
      </c>
    </row>
    <row r="46" spans="15:16" ht="21" x14ac:dyDescent="0.3">
      <c r="O46" s="19">
        <v>63</v>
      </c>
      <c r="P46" s="19">
        <v>7.9820000000000002</v>
      </c>
    </row>
    <row r="47" spans="15:16" ht="21" x14ac:dyDescent="0.3">
      <c r="O47" s="19">
        <v>64</v>
      </c>
      <c r="P47" s="19">
        <v>7.8620000000000001</v>
      </c>
    </row>
    <row r="48" spans="15:16" ht="21" x14ac:dyDescent="0.3">
      <c r="O48" s="19">
        <v>65</v>
      </c>
      <c r="P48" s="19">
        <v>7.7309999999999999</v>
      </c>
    </row>
    <row r="49" spans="15:16" ht="21" x14ac:dyDescent="0.3">
      <c r="O49" s="19">
        <v>66</v>
      </c>
      <c r="P49" s="19">
        <v>7.5910000000000002</v>
      </c>
    </row>
    <row r="50" spans="15:16" ht="21" x14ac:dyDescent="0.3">
      <c r="O50" s="19">
        <v>67</v>
      </c>
      <c r="P50" s="19">
        <v>7.431</v>
      </c>
    </row>
    <row r="51" spans="15:16" ht="21" x14ac:dyDescent="0.3">
      <c r="O51" s="19">
        <v>68</v>
      </c>
      <c r="P51" s="19">
        <v>7.2619999999999996</v>
      </c>
    </row>
    <row r="52" spans="15:16" ht="21" x14ac:dyDescent="0.3">
      <c r="O52" s="19">
        <v>69</v>
      </c>
      <c r="P52" s="19">
        <v>7.0830000000000002</v>
      </c>
    </row>
    <row r="53" spans="15:16" ht="21" x14ac:dyDescent="0.3">
      <c r="O53" s="19">
        <v>70</v>
      </c>
      <c r="P53" s="19">
        <v>6.8970000000000002</v>
      </c>
    </row>
    <row r="54" spans="15:16" ht="21" x14ac:dyDescent="0.3">
      <c r="O54" s="19">
        <v>71</v>
      </c>
      <c r="P54" s="19">
        <v>6.7030000000000003</v>
      </c>
    </row>
    <row r="55" spans="15:16" ht="21" x14ac:dyDescent="0.3">
      <c r="O55" s="19">
        <v>72</v>
      </c>
      <c r="P55" s="19">
        <v>6.5019999999999998</v>
      </c>
    </row>
    <row r="56" spans="15:16" ht="21" x14ac:dyDescent="0.3">
      <c r="O56" s="19">
        <v>73</v>
      </c>
      <c r="P56" s="19">
        <v>6.2960000000000003</v>
      </c>
    </row>
    <row r="57" spans="15:16" ht="21" x14ac:dyDescent="0.3">
      <c r="O57" s="19">
        <v>74</v>
      </c>
      <c r="P57" s="19">
        <v>6.085</v>
      </c>
    </row>
    <row r="58" spans="15:16" ht="21" x14ac:dyDescent="0.3">
      <c r="O58" s="19">
        <v>75</v>
      </c>
      <c r="P58" s="19">
        <v>5.8719999999999999</v>
      </c>
    </row>
    <row r="59" spans="15:16" ht="21" x14ac:dyDescent="0.3">
      <c r="O59" s="19">
        <v>76</v>
      </c>
      <c r="P59" s="19">
        <v>5.657</v>
      </c>
    </row>
    <row r="60" spans="15:16" ht="21" x14ac:dyDescent="0.3">
      <c r="O60" s="19">
        <v>77</v>
      </c>
      <c r="P60" s="19">
        <v>5.4429999999999996</v>
      </c>
    </row>
    <row r="61" spans="15:16" ht="21" x14ac:dyDescent="0.3">
      <c r="O61" s="19">
        <v>78</v>
      </c>
      <c r="P61" s="19">
        <v>5.2290000000000001</v>
      </c>
    </row>
    <row r="62" spans="15:16" ht="21" x14ac:dyDescent="0.3">
      <c r="O62" s="19">
        <v>79</v>
      </c>
      <c r="P62" s="19">
        <v>5.0179999999999998</v>
      </c>
    </row>
    <row r="63" spans="15:16" ht="21" x14ac:dyDescent="0.3">
      <c r="O63" s="19">
        <v>80</v>
      </c>
      <c r="P63" s="19">
        <v>4.8120000000000003</v>
      </c>
    </row>
    <row r="64" spans="15:16" ht="21" x14ac:dyDescent="0.3">
      <c r="O64" s="19">
        <v>81</v>
      </c>
      <c r="P64" s="19">
        <v>4.6109999999999998</v>
      </c>
    </row>
  </sheetData>
  <mergeCells count="23">
    <mergeCell ref="A1:N3"/>
    <mergeCell ref="A4:D4"/>
    <mergeCell ref="E4:G4"/>
    <mergeCell ref="L4:M4"/>
    <mergeCell ref="A5:D5"/>
    <mergeCell ref="E5:G5"/>
    <mergeCell ref="I5:K5"/>
    <mergeCell ref="E7:G7"/>
    <mergeCell ref="H7:K7"/>
    <mergeCell ref="L7:N7"/>
    <mergeCell ref="O1:P1"/>
    <mergeCell ref="A13:N14"/>
    <mergeCell ref="J12:L12"/>
    <mergeCell ref="M12:N12"/>
    <mergeCell ref="G12:H12"/>
    <mergeCell ref="A6:D6"/>
    <mergeCell ref="E6:G6"/>
    <mergeCell ref="H6:J6"/>
    <mergeCell ref="A9:D9"/>
    <mergeCell ref="E9:N9"/>
    <mergeCell ref="A12:D12"/>
    <mergeCell ref="E12:F12"/>
    <mergeCell ref="A7:D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मासिक पेंशन की गणना</vt:lpstr>
      <vt:lpstr> ग्रेजुएटी राशि की गणना</vt:lpstr>
      <vt:lpstr>पेंशन रूपान्तरण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ALOKJOBNER</dc:creator>
  <cp:lastModifiedBy>hp</cp:lastModifiedBy>
  <dcterms:created xsi:type="dcterms:W3CDTF">2015-06-05T18:17:20Z</dcterms:created>
  <dcterms:modified xsi:type="dcterms:W3CDTF">2023-06-24T03:40:51Z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2023-06-23T11:18:59Z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02d5416d-ccb9-4051-966c-081e861beb5c</vt:lpwstr>
  </property>
  <property fmtid="{D5CDD505-2E9C-101B-9397-08002B2CF9AE}" pid="7" name="MSIP_Label_defa4170-0d19-0005-0004-bc88714345d2_ActionId">
    <vt:lpwstr>9f5fe643-ed79-41da-b0a5-90b852dbfb7e</vt:lpwstr>
  </property>
  <property fmtid="{D5CDD505-2E9C-101B-9397-08002B2CF9AE}" pid="8" name="MSIP_Label_defa4170-0d19-0005-0004-bc88714345d2_ContentBits">
    <vt:lpwstr>0</vt:lpwstr>
  </property>
</Properties>
</file>