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75" windowWidth="20055" windowHeight="7935"/>
  </bookViews>
  <sheets>
    <sheet name="School Profile" sheetId="3" r:id="rId1"/>
    <sheet name="DATA ENTRY" sheetId="14" r:id="rId2"/>
    <sheet name="DETAIL" sheetId="7" state="hidden" r:id="rId3"/>
    <sheet name="Total Received APP. statics" sheetId="9" r:id="rId4"/>
    <sheet name="vacant seat" sheetId="10" r:id="rId5"/>
    <sheet name="Candidate Received form" sheetId="8" r:id="rId6"/>
    <sheet name="Schoolwise suchi" sheetId="25" r:id="rId7"/>
    <sheet name="subjectwise Merit list" sheetId="26" r:id="rId8"/>
    <sheet name="Merit List postwise" sheetId="24" state="hidden" r:id="rId9"/>
    <sheet name="Letter" sheetId="27" r:id="rId10"/>
    <sheet name="Data Filter facility" sheetId="13" r:id="rId11"/>
    <sheet name="Form" sheetId="23" r:id="rId12"/>
  </sheets>
  <definedNames>
    <definedName name="_xlnm._FilterDatabase" localSheetId="10" hidden="1">'Data Filter facility'!$A$4:$U$427</definedName>
    <definedName name="_xlnm._FilterDatabase" localSheetId="0" hidden="1">'School Profile'!$E$12:$I$18</definedName>
    <definedName name="AJMER">DETAIL!$AB$7:$AB$18</definedName>
    <definedName name="ALWAR">DETAIL!$AC$7:$AC$23</definedName>
    <definedName name="BANSWARA">DETAIL!$AD$7:$AD$18</definedName>
    <definedName name="BARAN">DETAIL!$AE$7:$AE$15</definedName>
    <definedName name="BARMER">DETAIL!$AF$7:$AF$28</definedName>
    <definedName name="BHARATPUR">DETAIL!$AG$7:$AG$19</definedName>
    <definedName name="BHILWARA">DETAIL!$AH$7:$AH$21</definedName>
    <definedName name="BIKANER">DETAIL!$AI$7:$AI$17</definedName>
    <definedName name="BUNDI">DETAIL!$AJ$7:$AJ$12</definedName>
    <definedName name="CHITTORGARH">DETAIL!$AK$7:$AK$18</definedName>
    <definedName name="CHURU">DETAIL!$AL$7:$AL$14</definedName>
    <definedName name="class">'DATA ENTRY'!$CM$6:$CM$17</definedName>
    <definedName name="code">'School Profile'!$C$22:$C$37</definedName>
    <definedName name="DAUSA">DETAIL!$AM$7:$AM$18</definedName>
    <definedName name="DHOLPUR">DETAIL!$AN$7:$AN$13</definedName>
    <definedName name="DIST.">DETAIL!$Z$7:$Z$39</definedName>
    <definedName name="DUNGARPUR">DETAIL!$AO$7:$AO$17</definedName>
    <definedName name="First_Grade_School_Lecturer">'DATA ENTRY'!$CR$6:$CR$69</definedName>
    <definedName name="HANUMANGARH">DETAIL!$AP$7:$AP$14</definedName>
    <definedName name="HLJ">'DATA ENTRY'!$A$6:$AN$201</definedName>
    <definedName name="JAIPUR">DETAIL!$AQ$7:$AQ$29</definedName>
    <definedName name="JAISALMER">DETAIL!$AR$7:$AR$15</definedName>
    <definedName name="JALORE">DETAIL!$AS$7:$AS$17</definedName>
    <definedName name="JHALAWAR">DETAIL!$AT$7:$AT$15</definedName>
    <definedName name="JHUNJHUNU">DETAIL!$AU$7:$AU$18</definedName>
    <definedName name="JODHPUR">DETAIL!$AV$7:$AV$29</definedName>
    <definedName name="KARAULI">DETAIL!$AW$7:$AW$15</definedName>
    <definedName name="KOTA">DETAIL!$AX$7:$AX$12</definedName>
    <definedName name="Lab_Ass">'DATA ENTRY'!$CS$6</definedName>
    <definedName name="letter">'subjectwise Merit list'!$A$8:$S$22</definedName>
    <definedName name="MKPIC">INDEX('DATA ENTRY'!$AN$6:$AN$201,MATCH(#REF!,'DATA ENTRY'!$A$6:$A$201,0))</definedName>
    <definedName name="NAGOUR">DETAIL!$AY$7:$AY$22</definedName>
    <definedName name="PALI">DETAIL!$AZ$7:$AZ$17</definedName>
    <definedName name="PEEO_SCHOOL">'School Profile'!$C$22:$G$37</definedName>
    <definedName name="Pic_1">INDEX('DATA ENTRY'!$AN$6:$AN$203,MATCH(#REF!,'DATA ENTRY'!$A$6:$A$203,0))</definedName>
    <definedName name="Pic_2">INDEX('DATA ENTRY'!$AN$6:$AN$203,MATCH(#REF!,'DATA ENTRY'!$A$6:$A$203,0))</definedName>
    <definedName name="Pic_3">INDEX('DATA ENTRY'!$AN$6:$AN$203,MATCH(#REF!,'DATA ENTRY'!$A$6:$A$203,0))</definedName>
    <definedName name="Pic_4">INDEX('DATA ENTRY'!$AN$6:$AN$203,MATCH(#REF!,'DATA ENTRY'!$A$6:$A$203,0))</definedName>
    <definedName name="Pic_5">INDEX('DATA ENTRY'!$AN$6:$AN$203,MATCH(#REF!,'DATA ENTRY'!$A$6:$A$203,0))</definedName>
    <definedName name="Pic_6">INDEX('DATA ENTRY'!$AN$6:$AN$203,MATCH(#REF!,'DATA ENTRY'!$A$6:$A$203,0))</definedName>
    <definedName name="PICTURE">INDEX('DATA ENTRY'!AF2:AF1502,MATCH(#REF!,'DATA ENTRY'!XEQ2:XEQ1502,0))</definedName>
    <definedName name="PRATAPGARH">DETAIL!$BA$7:$BA$15</definedName>
    <definedName name="_xlnm.Print_Area" localSheetId="5">'Candidate Received form'!$B$1:$Q$208</definedName>
    <definedName name="_xlnm.Print_Area" localSheetId="10">'Data Filter facility'!$A$1:$U$206</definedName>
    <definedName name="_xlnm.Print_Area" localSheetId="9">Letter!$A$1:$I$31</definedName>
    <definedName name="_xlnm.Print_Area" localSheetId="8">'Merit List postwise'!$B$1:$Q$27</definedName>
    <definedName name="_xlnm.Print_Area" localSheetId="6">'Schoolwise suchi'!$B$1:$R$27</definedName>
    <definedName name="_xlnm.Print_Area" localSheetId="7">'subjectwise Merit list'!$C$1:$S$28</definedName>
    <definedName name="_xlnm.Print_Area" localSheetId="4">'vacant seat'!$A$1:$E$11</definedName>
    <definedName name="_xlnm.Print_Titles" localSheetId="5">'Candidate Received form'!$7:$7</definedName>
    <definedName name="_xlnm.Print_Titles" localSheetId="8">'Merit List postwise'!$6:$6</definedName>
    <definedName name="_xlnm.Print_Titles" localSheetId="0">'School Profile'!$11:$11</definedName>
    <definedName name="RAJSAMAND">DETAIL!$BB$7:$BB$15</definedName>
    <definedName name="SAWAI_MADHOPUR">DETAIL!$BC$7:$BC$14</definedName>
    <definedName name="schoolwise">DETAIL!$DA$7:$DS$211</definedName>
    <definedName name="Second_Grade">'DATA ENTRY'!$CQ$6:$CQ$12</definedName>
    <definedName name="selection">DETAIL!$BZ$7:$CQ$211</definedName>
    <definedName name="SIKAR">DETAIL!$BD$7:$BD$19</definedName>
    <definedName name="SIROHI">DETAIL!$BE$7:$BE$14</definedName>
    <definedName name="SRI_GANGANAGAR">DETAIL!$BF$7:$BF$16</definedName>
    <definedName name="subject">'DATA ENTRY'!$CN$6:$CN$11</definedName>
    <definedName name="subjectwise">DETAIL!$EA$7:$ES$211</definedName>
    <definedName name="Third_Grade_L1">'DATA ENTRY'!$CO$6</definedName>
    <definedName name="Third_Grade_L2">'DATA ENTRY'!$CP$6:$CP$13</definedName>
    <definedName name="Third_Grade_PET">'DATA ENTRY'!$CT$6</definedName>
    <definedName name="TONK">DETAIL!$BG$7:$BG$14</definedName>
    <definedName name="UDAIPUR">DETAIL!$BH$7:$BH$27</definedName>
  </definedNames>
  <calcPr calcId="124519"/>
</workbook>
</file>

<file path=xl/calcChain.xml><?xml version="1.0" encoding="utf-8"?>
<calcChain xmlns="http://schemas.openxmlformats.org/spreadsheetml/2006/main">
  <c r="B1" i="25"/>
  <c r="B1" i="8"/>
  <c r="N5"/>
  <c r="F29" i="27"/>
  <c r="A1"/>
  <c r="F27"/>
  <c r="N24" i="25"/>
  <c r="E6" i="13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  <c r="E254"/>
  <c r="E255"/>
  <c r="E256"/>
  <c r="E257"/>
  <c r="E258"/>
  <c r="E259"/>
  <c r="E260"/>
  <c r="E261"/>
  <c r="E262"/>
  <c r="E263"/>
  <c r="E264"/>
  <c r="E265"/>
  <c r="E266"/>
  <c r="E267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E314"/>
  <c r="E315"/>
  <c r="E316"/>
  <c r="E317"/>
  <c r="E318"/>
  <c r="E319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E342"/>
  <c r="E343"/>
  <c r="E344"/>
  <c r="E345"/>
  <c r="E346"/>
  <c r="E347"/>
  <c r="E348"/>
  <c r="E349"/>
  <c r="E350"/>
  <c r="E351"/>
  <c r="E352"/>
  <c r="E353"/>
  <c r="E354"/>
  <c r="E355"/>
  <c r="E356"/>
  <c r="E357"/>
  <c r="E358"/>
  <c r="E359"/>
  <c r="E360"/>
  <c r="E361"/>
  <c r="E362"/>
  <c r="E363"/>
  <c r="E364"/>
  <c r="E365"/>
  <c r="E366"/>
  <c r="E367"/>
  <c r="E368"/>
  <c r="E369"/>
  <c r="E370"/>
  <c r="E371"/>
  <c r="E372"/>
  <c r="E373"/>
  <c r="E374"/>
  <c r="E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5"/>
  <c r="E4"/>
  <c r="E426"/>
  <c r="E427"/>
  <c r="G4"/>
  <c r="DL9" i="7"/>
  <c r="DM9"/>
  <c r="DL10"/>
  <c r="DM10"/>
  <c r="DL11"/>
  <c r="DM11"/>
  <c r="DL12"/>
  <c r="DM12"/>
  <c r="DH13"/>
  <c r="DI13"/>
  <c r="DJ13"/>
  <c r="DK13"/>
  <c r="DL13"/>
  <c r="DM13"/>
  <c r="DL14"/>
  <c r="DM14"/>
  <c r="DL15"/>
  <c r="DM15"/>
  <c r="DL16"/>
  <c r="DM16"/>
  <c r="DD18"/>
  <c r="DE18"/>
  <c r="DF18"/>
  <c r="DG18"/>
  <c r="DR18" s="1"/>
  <c r="DH18"/>
  <c r="DI18"/>
  <c r="DJ18"/>
  <c r="DK18"/>
  <c r="DL18"/>
  <c r="DM18"/>
  <c r="DN18"/>
  <c r="DO18"/>
  <c r="DP18"/>
  <c r="DQ18"/>
  <c r="DS18"/>
  <c r="DD19"/>
  <c r="DE19"/>
  <c r="DF19"/>
  <c r="DG19"/>
  <c r="DR19" s="1"/>
  <c r="DH19"/>
  <c r="DI19"/>
  <c r="DJ19"/>
  <c r="DK19"/>
  <c r="DL19"/>
  <c r="DM19"/>
  <c r="DN19"/>
  <c r="DO19"/>
  <c r="DP19"/>
  <c r="DQ19"/>
  <c r="DS19"/>
  <c r="DD20"/>
  <c r="DE20"/>
  <c r="DF20"/>
  <c r="DG20"/>
  <c r="DR20" s="1"/>
  <c r="DH20"/>
  <c r="DI20"/>
  <c r="DJ20"/>
  <c r="DK20"/>
  <c r="DL20"/>
  <c r="DM20"/>
  <c r="DN20"/>
  <c r="DO20"/>
  <c r="DP20"/>
  <c r="DQ20"/>
  <c r="DS20"/>
  <c r="DD21"/>
  <c r="DE21"/>
  <c r="DF21"/>
  <c r="DG21"/>
  <c r="DR21" s="1"/>
  <c r="DH21"/>
  <c r="DI21"/>
  <c r="DJ21"/>
  <c r="DK21"/>
  <c r="DL21"/>
  <c r="DM21"/>
  <c r="DN21"/>
  <c r="DO21"/>
  <c r="DP21"/>
  <c r="DQ21"/>
  <c r="DS21"/>
  <c r="DD22"/>
  <c r="DE22"/>
  <c r="DF22"/>
  <c r="DG22"/>
  <c r="DR22" s="1"/>
  <c r="DH22"/>
  <c r="DI22"/>
  <c r="DJ22"/>
  <c r="DK22"/>
  <c r="DL22"/>
  <c r="DM22"/>
  <c r="DN22"/>
  <c r="DO22"/>
  <c r="DP22"/>
  <c r="DQ22"/>
  <c r="DS22"/>
  <c r="DD23"/>
  <c r="DE23"/>
  <c r="DF23"/>
  <c r="DG23"/>
  <c r="DR23" s="1"/>
  <c r="DH23"/>
  <c r="DI23"/>
  <c r="DJ23"/>
  <c r="DK23"/>
  <c r="DL23"/>
  <c r="DM23"/>
  <c r="DN23"/>
  <c r="DO23"/>
  <c r="DP23"/>
  <c r="DQ23"/>
  <c r="DS23"/>
  <c r="DD24"/>
  <c r="DE24"/>
  <c r="DF24"/>
  <c r="DG24"/>
  <c r="DR24" s="1"/>
  <c r="DH24"/>
  <c r="DI24"/>
  <c r="DJ24"/>
  <c r="DK24"/>
  <c r="DL24"/>
  <c r="DM24"/>
  <c r="DN24"/>
  <c r="DO24"/>
  <c r="DP24"/>
  <c r="DQ24"/>
  <c r="DS24"/>
  <c r="DD25"/>
  <c r="DE25"/>
  <c r="DF25"/>
  <c r="DG25"/>
  <c r="DR25" s="1"/>
  <c r="DH25"/>
  <c r="DI25"/>
  <c r="DJ25"/>
  <c r="DK25"/>
  <c r="DL25"/>
  <c r="DM25"/>
  <c r="DN25"/>
  <c r="DO25"/>
  <c r="DP25"/>
  <c r="DQ25"/>
  <c r="DS25"/>
  <c r="DD26"/>
  <c r="DE26"/>
  <c r="DF26"/>
  <c r="DG26"/>
  <c r="DR26" s="1"/>
  <c r="DH26"/>
  <c r="DI26"/>
  <c r="DJ26"/>
  <c r="DK26"/>
  <c r="DL26"/>
  <c r="DM26"/>
  <c r="DN26"/>
  <c r="DO26"/>
  <c r="DP26"/>
  <c r="DQ26"/>
  <c r="DS26"/>
  <c r="DD27"/>
  <c r="DE27"/>
  <c r="DF27"/>
  <c r="DG27"/>
  <c r="DR27" s="1"/>
  <c r="DH27"/>
  <c r="DI27"/>
  <c r="DJ27"/>
  <c r="DK27"/>
  <c r="DL27"/>
  <c r="DM27"/>
  <c r="DN27"/>
  <c r="DO27"/>
  <c r="DP27"/>
  <c r="DQ27"/>
  <c r="DS27"/>
  <c r="DD28"/>
  <c r="DE28"/>
  <c r="DF28"/>
  <c r="DG28"/>
  <c r="DR28" s="1"/>
  <c r="DH28"/>
  <c r="DI28"/>
  <c r="DJ28"/>
  <c r="DK28"/>
  <c r="DL28"/>
  <c r="DM28"/>
  <c r="DN28"/>
  <c r="DO28"/>
  <c r="DP28"/>
  <c r="DQ28"/>
  <c r="DS28"/>
  <c r="DD29"/>
  <c r="DE29"/>
  <c r="DF29"/>
  <c r="DG29"/>
  <c r="DR29" s="1"/>
  <c r="DH29"/>
  <c r="DI29"/>
  <c r="DJ29"/>
  <c r="DK29"/>
  <c r="DL29"/>
  <c r="DM29"/>
  <c r="DN29"/>
  <c r="DO29"/>
  <c r="DP29"/>
  <c r="DQ29"/>
  <c r="DS29"/>
  <c r="DD30"/>
  <c r="DE30"/>
  <c r="DF30"/>
  <c r="DG30"/>
  <c r="DR30" s="1"/>
  <c r="DH30"/>
  <c r="DI30"/>
  <c r="DJ30"/>
  <c r="DK30"/>
  <c r="DL30"/>
  <c r="DM30"/>
  <c r="DN30"/>
  <c r="DO30"/>
  <c r="DP30"/>
  <c r="DQ30"/>
  <c r="DS30"/>
  <c r="DD31"/>
  <c r="DE31"/>
  <c r="DF31"/>
  <c r="DG31"/>
  <c r="DR31" s="1"/>
  <c r="DH31"/>
  <c r="DI31"/>
  <c r="DJ31"/>
  <c r="DK31"/>
  <c r="DL31"/>
  <c r="DM31"/>
  <c r="DN31"/>
  <c r="DO31"/>
  <c r="DP31"/>
  <c r="DQ31"/>
  <c r="DS31"/>
  <c r="DD32"/>
  <c r="DE32"/>
  <c r="DF32"/>
  <c r="DG32"/>
  <c r="DR32" s="1"/>
  <c r="DH32"/>
  <c r="DI32"/>
  <c r="DJ32"/>
  <c r="DK32"/>
  <c r="DL32"/>
  <c r="DM32"/>
  <c r="DN32"/>
  <c r="DO32"/>
  <c r="DP32"/>
  <c r="DQ32"/>
  <c r="DS32"/>
  <c r="DD33"/>
  <c r="DE33"/>
  <c r="DF33"/>
  <c r="DG33"/>
  <c r="DR33" s="1"/>
  <c r="DH33"/>
  <c r="DI33"/>
  <c r="DJ33"/>
  <c r="DK33"/>
  <c r="DL33"/>
  <c r="DM33"/>
  <c r="DN33"/>
  <c r="DO33"/>
  <c r="DP33"/>
  <c r="DQ33"/>
  <c r="DS33"/>
  <c r="DD34"/>
  <c r="DE34"/>
  <c r="DF34"/>
  <c r="DG34"/>
  <c r="DR34" s="1"/>
  <c r="DH34"/>
  <c r="DI34"/>
  <c r="DJ34"/>
  <c r="DK34"/>
  <c r="DL34"/>
  <c r="DM34"/>
  <c r="DN34"/>
  <c r="DO34"/>
  <c r="DP34"/>
  <c r="DQ34"/>
  <c r="DS34"/>
  <c r="DD35"/>
  <c r="DE35"/>
  <c r="DF35"/>
  <c r="DG35"/>
  <c r="DR35" s="1"/>
  <c r="DH35"/>
  <c r="DI35"/>
  <c r="DJ35"/>
  <c r="DK35"/>
  <c r="DL35"/>
  <c r="DM35"/>
  <c r="DN35"/>
  <c r="DO35"/>
  <c r="DP35"/>
  <c r="DQ35"/>
  <c r="DS35"/>
  <c r="DD36"/>
  <c r="DE36"/>
  <c r="DF36"/>
  <c r="DG36"/>
  <c r="DR36" s="1"/>
  <c r="DH36"/>
  <c r="DI36"/>
  <c r="DJ36"/>
  <c r="DK36"/>
  <c r="DL36"/>
  <c r="DM36"/>
  <c r="DN36"/>
  <c r="DO36"/>
  <c r="DP36"/>
  <c r="DQ36"/>
  <c r="DS36"/>
  <c r="DD37"/>
  <c r="DE37"/>
  <c r="DF37"/>
  <c r="DG37"/>
  <c r="DR37" s="1"/>
  <c r="DH37"/>
  <c r="DI37"/>
  <c r="DJ37"/>
  <c r="DK37"/>
  <c r="DL37"/>
  <c r="DM37"/>
  <c r="DN37"/>
  <c r="DO37"/>
  <c r="DP37"/>
  <c r="DQ37"/>
  <c r="DS37"/>
  <c r="DD38"/>
  <c r="DE38"/>
  <c r="DF38"/>
  <c r="DG38"/>
  <c r="DR38" s="1"/>
  <c r="DH38"/>
  <c r="DI38"/>
  <c r="DJ38"/>
  <c r="DK38"/>
  <c r="DL38"/>
  <c r="DM38"/>
  <c r="DN38"/>
  <c r="DO38"/>
  <c r="DP38"/>
  <c r="DQ38"/>
  <c r="DS38"/>
  <c r="DD39"/>
  <c r="DE39"/>
  <c r="DF39"/>
  <c r="DG39"/>
  <c r="DR39" s="1"/>
  <c r="DH39"/>
  <c r="DI39"/>
  <c r="DJ39"/>
  <c r="DK39"/>
  <c r="DL39"/>
  <c r="DM39"/>
  <c r="DN39"/>
  <c r="DO39"/>
  <c r="DP39"/>
  <c r="DQ39"/>
  <c r="DS39"/>
  <c r="DD40"/>
  <c r="DE40"/>
  <c r="DF40"/>
  <c r="DG40"/>
  <c r="DR40" s="1"/>
  <c r="DH40"/>
  <c r="DI40"/>
  <c r="DJ40"/>
  <c r="DK40"/>
  <c r="DL40"/>
  <c r="DM40"/>
  <c r="DN40"/>
  <c r="DO40"/>
  <c r="DP40"/>
  <c r="DQ40"/>
  <c r="DS40"/>
  <c r="DD41"/>
  <c r="DE41"/>
  <c r="DF41"/>
  <c r="DG41"/>
  <c r="DR41" s="1"/>
  <c r="DH41"/>
  <c r="DI41"/>
  <c r="DJ41"/>
  <c r="DK41"/>
  <c r="DL41"/>
  <c r="DM41"/>
  <c r="DN41"/>
  <c r="DO41"/>
  <c r="DP41"/>
  <c r="DQ41"/>
  <c r="DS41"/>
  <c r="DD42"/>
  <c r="DE42"/>
  <c r="DF42"/>
  <c r="DG42"/>
  <c r="DR42" s="1"/>
  <c r="DH42"/>
  <c r="DI42"/>
  <c r="DJ42"/>
  <c r="DK42"/>
  <c r="DL42"/>
  <c r="DM42"/>
  <c r="DN42"/>
  <c r="DO42"/>
  <c r="DP42"/>
  <c r="DQ42"/>
  <c r="DS42"/>
  <c r="DD43"/>
  <c r="DE43"/>
  <c r="DF43"/>
  <c r="DG43"/>
  <c r="DR43" s="1"/>
  <c r="DH43"/>
  <c r="DI43"/>
  <c r="DJ43"/>
  <c r="DK43"/>
  <c r="DL43"/>
  <c r="DM43"/>
  <c r="DN43"/>
  <c r="DO43"/>
  <c r="DP43"/>
  <c r="DQ43"/>
  <c r="DS43"/>
  <c r="DD44"/>
  <c r="DE44"/>
  <c r="DF44"/>
  <c r="DG44"/>
  <c r="DR44" s="1"/>
  <c r="DH44"/>
  <c r="DI44"/>
  <c r="DJ44"/>
  <c r="DK44"/>
  <c r="DL44"/>
  <c r="DM44"/>
  <c r="DN44"/>
  <c r="DO44"/>
  <c r="DP44"/>
  <c r="DQ44"/>
  <c r="DS44"/>
  <c r="DD45"/>
  <c r="DE45"/>
  <c r="DF45"/>
  <c r="DG45"/>
  <c r="DR45" s="1"/>
  <c r="DH45"/>
  <c r="DI45"/>
  <c r="DJ45"/>
  <c r="DK45"/>
  <c r="DL45"/>
  <c r="DM45"/>
  <c r="DN45"/>
  <c r="DO45"/>
  <c r="DP45"/>
  <c r="DQ45"/>
  <c r="DS45"/>
  <c r="DD46"/>
  <c r="DE46"/>
  <c r="DF46"/>
  <c r="DG46"/>
  <c r="DR46" s="1"/>
  <c r="DH46"/>
  <c r="DI46"/>
  <c r="DJ46"/>
  <c r="DK46"/>
  <c r="DL46"/>
  <c r="DM46"/>
  <c r="DN46"/>
  <c r="DO46"/>
  <c r="DP46"/>
  <c r="DQ46"/>
  <c r="DS46"/>
  <c r="DD47"/>
  <c r="DE47"/>
  <c r="DF47"/>
  <c r="DG47"/>
  <c r="DR47" s="1"/>
  <c r="DH47"/>
  <c r="DI47"/>
  <c r="DJ47"/>
  <c r="DK47"/>
  <c r="DL47"/>
  <c r="DM47"/>
  <c r="DN47"/>
  <c r="DO47"/>
  <c r="DP47"/>
  <c r="DQ47"/>
  <c r="DS47"/>
  <c r="DD48"/>
  <c r="DE48"/>
  <c r="DF48"/>
  <c r="DG48"/>
  <c r="DR48" s="1"/>
  <c r="DH48"/>
  <c r="DI48"/>
  <c r="DJ48"/>
  <c r="DK48"/>
  <c r="DL48"/>
  <c r="DM48"/>
  <c r="DN48"/>
  <c r="DO48"/>
  <c r="DP48"/>
  <c r="DQ48"/>
  <c r="DS48"/>
  <c r="DD49"/>
  <c r="DE49"/>
  <c r="DF49"/>
  <c r="DG49"/>
  <c r="DR49" s="1"/>
  <c r="DH49"/>
  <c r="DI49"/>
  <c r="DJ49"/>
  <c r="DK49"/>
  <c r="DL49"/>
  <c r="DM49"/>
  <c r="DN49"/>
  <c r="DO49"/>
  <c r="DP49"/>
  <c r="DQ49"/>
  <c r="DS49"/>
  <c r="DD50"/>
  <c r="DE50"/>
  <c r="DF50"/>
  <c r="DG50"/>
  <c r="DR50" s="1"/>
  <c r="DH50"/>
  <c r="DI50"/>
  <c r="DJ50"/>
  <c r="DK50"/>
  <c r="DL50"/>
  <c r="DM50"/>
  <c r="DN50"/>
  <c r="DO50"/>
  <c r="DP50"/>
  <c r="DQ50"/>
  <c r="DS50"/>
  <c r="DD51"/>
  <c r="DE51"/>
  <c r="DF51"/>
  <c r="DG51"/>
  <c r="DR51" s="1"/>
  <c r="DH51"/>
  <c r="DI51"/>
  <c r="DJ51"/>
  <c r="DK51"/>
  <c r="DL51"/>
  <c r="DM51"/>
  <c r="DN51"/>
  <c r="DO51"/>
  <c r="DP51"/>
  <c r="DQ51"/>
  <c r="DS51"/>
  <c r="DD52"/>
  <c r="DE52"/>
  <c r="DF52"/>
  <c r="DG52"/>
  <c r="DR52" s="1"/>
  <c r="DH52"/>
  <c r="DI52"/>
  <c r="DJ52"/>
  <c r="DK52"/>
  <c r="DL52"/>
  <c r="DM52"/>
  <c r="DN52"/>
  <c r="DO52"/>
  <c r="DP52"/>
  <c r="DQ52"/>
  <c r="DS52"/>
  <c r="DD53"/>
  <c r="DE53"/>
  <c r="DF53"/>
  <c r="DG53"/>
  <c r="DR53" s="1"/>
  <c r="DH53"/>
  <c r="DI53"/>
  <c r="DJ53"/>
  <c r="DK53"/>
  <c r="DL53"/>
  <c r="DM53"/>
  <c r="DN53"/>
  <c r="DO53"/>
  <c r="DP53"/>
  <c r="DQ53"/>
  <c r="DS53"/>
  <c r="DD54"/>
  <c r="DE54"/>
  <c r="DF54"/>
  <c r="DG54"/>
  <c r="DR54" s="1"/>
  <c r="DH54"/>
  <c r="DI54"/>
  <c r="DJ54"/>
  <c r="DK54"/>
  <c r="DL54"/>
  <c r="DM54"/>
  <c r="DN54"/>
  <c r="DO54"/>
  <c r="DP54"/>
  <c r="DQ54"/>
  <c r="DS54"/>
  <c r="DD55"/>
  <c r="DE55"/>
  <c r="DF55"/>
  <c r="DG55"/>
  <c r="DR55" s="1"/>
  <c r="DH55"/>
  <c r="DI55"/>
  <c r="DJ55"/>
  <c r="DK55"/>
  <c r="DL55"/>
  <c r="DM55"/>
  <c r="DN55"/>
  <c r="DO55"/>
  <c r="DP55"/>
  <c r="DQ55"/>
  <c r="DS55"/>
  <c r="DD56"/>
  <c r="DE56"/>
  <c r="DF56"/>
  <c r="DG56"/>
  <c r="DR56" s="1"/>
  <c r="DH56"/>
  <c r="DI56"/>
  <c r="DJ56"/>
  <c r="DK56"/>
  <c r="DL56"/>
  <c r="DM56"/>
  <c r="DN56"/>
  <c r="DO56"/>
  <c r="DP56"/>
  <c r="DQ56"/>
  <c r="DS56"/>
  <c r="DD57"/>
  <c r="DE57"/>
  <c r="DF57"/>
  <c r="DG57"/>
  <c r="DR57" s="1"/>
  <c r="DH57"/>
  <c r="DI57"/>
  <c r="DJ57"/>
  <c r="DK57"/>
  <c r="DL57"/>
  <c r="DM57"/>
  <c r="DN57"/>
  <c r="DO57"/>
  <c r="DP57"/>
  <c r="DQ57"/>
  <c r="DS57"/>
  <c r="DD58"/>
  <c r="DE58"/>
  <c r="DF58"/>
  <c r="DG58"/>
  <c r="DR58" s="1"/>
  <c r="DH58"/>
  <c r="DI58"/>
  <c r="DJ58"/>
  <c r="DK58"/>
  <c r="DL58"/>
  <c r="DM58"/>
  <c r="DN58"/>
  <c r="DO58"/>
  <c r="DP58"/>
  <c r="DQ58"/>
  <c r="DS58"/>
  <c r="DD59"/>
  <c r="DE59"/>
  <c r="DF59"/>
  <c r="DG59"/>
  <c r="DR59" s="1"/>
  <c r="DH59"/>
  <c r="DI59"/>
  <c r="DJ59"/>
  <c r="DK59"/>
  <c r="DL59"/>
  <c r="DM59"/>
  <c r="DN59"/>
  <c r="DO59"/>
  <c r="DP59"/>
  <c r="DQ59"/>
  <c r="DS59"/>
  <c r="DD60"/>
  <c r="DE60"/>
  <c r="DF60"/>
  <c r="DG60"/>
  <c r="DR60" s="1"/>
  <c r="DH60"/>
  <c r="DI60"/>
  <c r="DJ60"/>
  <c r="DK60"/>
  <c r="DL60"/>
  <c r="DM60"/>
  <c r="DN60"/>
  <c r="DO60"/>
  <c r="DP60"/>
  <c r="DQ60"/>
  <c r="DS60"/>
  <c r="DD61"/>
  <c r="DE61"/>
  <c r="DF61"/>
  <c r="DG61"/>
  <c r="DR61" s="1"/>
  <c r="DH61"/>
  <c r="DI61"/>
  <c r="DJ61"/>
  <c r="DK61"/>
  <c r="DL61"/>
  <c r="DM61"/>
  <c r="DN61"/>
  <c r="DO61"/>
  <c r="DP61"/>
  <c r="DQ61"/>
  <c r="DS61"/>
  <c r="DD62"/>
  <c r="DE62"/>
  <c r="DF62"/>
  <c r="DG62"/>
  <c r="DR62" s="1"/>
  <c r="DH62"/>
  <c r="DI62"/>
  <c r="DJ62"/>
  <c r="DK62"/>
  <c r="DL62"/>
  <c r="DM62"/>
  <c r="DN62"/>
  <c r="DO62"/>
  <c r="DP62"/>
  <c r="DQ62"/>
  <c r="DS62"/>
  <c r="DD63"/>
  <c r="DE63"/>
  <c r="DF63"/>
  <c r="DG63"/>
  <c r="DR63" s="1"/>
  <c r="DH63"/>
  <c r="DI63"/>
  <c r="DJ63"/>
  <c r="DK63"/>
  <c r="DL63"/>
  <c r="DM63"/>
  <c r="DN63"/>
  <c r="DO63"/>
  <c r="DP63"/>
  <c r="DQ63"/>
  <c r="DS63"/>
  <c r="DD64"/>
  <c r="DE64"/>
  <c r="DF64"/>
  <c r="DG64"/>
  <c r="DR64" s="1"/>
  <c r="DH64"/>
  <c r="DI64"/>
  <c r="DJ64"/>
  <c r="DK64"/>
  <c r="DL64"/>
  <c r="DM64"/>
  <c r="DN64"/>
  <c r="DO64"/>
  <c r="DP64"/>
  <c r="DQ64"/>
  <c r="DS64"/>
  <c r="DD65"/>
  <c r="DE65"/>
  <c r="DF65"/>
  <c r="DG65"/>
  <c r="DR65" s="1"/>
  <c r="DH65"/>
  <c r="DI65"/>
  <c r="DJ65"/>
  <c r="DK65"/>
  <c r="DL65"/>
  <c r="DM65"/>
  <c r="DN65"/>
  <c r="DO65"/>
  <c r="DP65"/>
  <c r="DQ65"/>
  <c r="DS65"/>
  <c r="DD66"/>
  <c r="DE66"/>
  <c r="DF66"/>
  <c r="DG66"/>
  <c r="DR66" s="1"/>
  <c r="DH66"/>
  <c r="DI66"/>
  <c r="DJ66"/>
  <c r="DK66"/>
  <c r="DL66"/>
  <c r="DM66"/>
  <c r="DN66"/>
  <c r="DO66"/>
  <c r="DP66"/>
  <c r="DQ66"/>
  <c r="DS66"/>
  <c r="DD67"/>
  <c r="DE67"/>
  <c r="DF67"/>
  <c r="DG67"/>
  <c r="DR67" s="1"/>
  <c r="DH67"/>
  <c r="DI67"/>
  <c r="DJ67"/>
  <c r="DK67"/>
  <c r="DL67"/>
  <c r="DM67"/>
  <c r="DN67"/>
  <c r="DO67"/>
  <c r="DP67"/>
  <c r="DQ67"/>
  <c r="DS67"/>
  <c r="DD68"/>
  <c r="DE68"/>
  <c r="DF68"/>
  <c r="DG68"/>
  <c r="DR68" s="1"/>
  <c r="DH68"/>
  <c r="DI68"/>
  <c r="DJ68"/>
  <c r="DK68"/>
  <c r="DL68"/>
  <c r="DM68"/>
  <c r="DN68"/>
  <c r="DO68"/>
  <c r="DP68"/>
  <c r="DQ68"/>
  <c r="DS68"/>
  <c r="DD69"/>
  <c r="DE69"/>
  <c r="DF69"/>
  <c r="DG69"/>
  <c r="DR69" s="1"/>
  <c r="DH69"/>
  <c r="DI69"/>
  <c r="DJ69"/>
  <c r="DK69"/>
  <c r="DL69"/>
  <c r="DM69"/>
  <c r="DN69"/>
  <c r="DO69"/>
  <c r="DP69"/>
  <c r="DQ69"/>
  <c r="DS69"/>
  <c r="DD70"/>
  <c r="DE70"/>
  <c r="DF70"/>
  <c r="DG70"/>
  <c r="DR70" s="1"/>
  <c r="DH70"/>
  <c r="DI70"/>
  <c r="DJ70"/>
  <c r="DK70"/>
  <c r="DL70"/>
  <c r="DM70"/>
  <c r="DN70"/>
  <c r="DO70"/>
  <c r="DP70"/>
  <c r="DQ70"/>
  <c r="DS70"/>
  <c r="DD71"/>
  <c r="DE71"/>
  <c r="DF71"/>
  <c r="DG71"/>
  <c r="DR71" s="1"/>
  <c r="DH71"/>
  <c r="DI71"/>
  <c r="DJ71"/>
  <c r="DK71"/>
  <c r="DL71"/>
  <c r="DM71"/>
  <c r="DN71"/>
  <c r="DO71"/>
  <c r="DP71"/>
  <c r="DQ71"/>
  <c r="DS71"/>
  <c r="DD72"/>
  <c r="DE72"/>
  <c r="DF72"/>
  <c r="DG72"/>
  <c r="DR72" s="1"/>
  <c r="DH72"/>
  <c r="DI72"/>
  <c r="DJ72"/>
  <c r="DK72"/>
  <c r="DL72"/>
  <c r="DM72"/>
  <c r="DN72"/>
  <c r="DO72"/>
  <c r="DP72"/>
  <c r="DQ72"/>
  <c r="DS72"/>
  <c r="DD73"/>
  <c r="DE73"/>
  <c r="DF73"/>
  <c r="DG73"/>
  <c r="DR73" s="1"/>
  <c r="DH73"/>
  <c r="DI73"/>
  <c r="DJ73"/>
  <c r="DK73"/>
  <c r="DL73"/>
  <c r="DM73"/>
  <c r="DN73"/>
  <c r="DO73"/>
  <c r="DP73"/>
  <c r="DQ73"/>
  <c r="DS73"/>
  <c r="DD74"/>
  <c r="DE74"/>
  <c r="DF74"/>
  <c r="DG74"/>
  <c r="DR74" s="1"/>
  <c r="DH74"/>
  <c r="DI74"/>
  <c r="DJ74"/>
  <c r="DK74"/>
  <c r="DL74"/>
  <c r="DM74"/>
  <c r="DN74"/>
  <c r="DO74"/>
  <c r="DP74"/>
  <c r="DQ74"/>
  <c r="DS74"/>
  <c r="DD75"/>
  <c r="DE75"/>
  <c r="DF75"/>
  <c r="DG75"/>
  <c r="DR75" s="1"/>
  <c r="DH75"/>
  <c r="DI75"/>
  <c r="DJ75"/>
  <c r="DK75"/>
  <c r="DL75"/>
  <c r="DM75"/>
  <c r="DN75"/>
  <c r="DO75"/>
  <c r="DP75"/>
  <c r="DQ75"/>
  <c r="DS75"/>
  <c r="DD76"/>
  <c r="DE76"/>
  <c r="DF76"/>
  <c r="DG76"/>
  <c r="DR76" s="1"/>
  <c r="DH76"/>
  <c r="DI76"/>
  <c r="DJ76"/>
  <c r="DK76"/>
  <c r="DL76"/>
  <c r="DM76"/>
  <c r="DN76"/>
  <c r="DO76"/>
  <c r="DP76"/>
  <c r="DQ76"/>
  <c r="DS76"/>
  <c r="DD77"/>
  <c r="DE77"/>
  <c r="DF77"/>
  <c r="DG77"/>
  <c r="DR77" s="1"/>
  <c r="DH77"/>
  <c r="DI77"/>
  <c r="DJ77"/>
  <c r="DK77"/>
  <c r="DL77"/>
  <c r="DM77"/>
  <c r="DN77"/>
  <c r="DO77"/>
  <c r="DP77"/>
  <c r="DQ77"/>
  <c r="DS77"/>
  <c r="DD78"/>
  <c r="DE78"/>
  <c r="DF78"/>
  <c r="DG78"/>
  <c r="DR78" s="1"/>
  <c r="DH78"/>
  <c r="DI78"/>
  <c r="DJ78"/>
  <c r="DK78"/>
  <c r="DL78"/>
  <c r="DM78"/>
  <c r="DN78"/>
  <c r="DO78"/>
  <c r="DP78"/>
  <c r="DQ78"/>
  <c r="DS78"/>
  <c r="DD79"/>
  <c r="DE79"/>
  <c r="DF79"/>
  <c r="DG79"/>
  <c r="DR79" s="1"/>
  <c r="DH79"/>
  <c r="DI79"/>
  <c r="DJ79"/>
  <c r="DK79"/>
  <c r="DL79"/>
  <c r="DM79"/>
  <c r="DN79"/>
  <c r="DO79"/>
  <c r="DP79"/>
  <c r="DQ79"/>
  <c r="DS79"/>
  <c r="DD80"/>
  <c r="DE80"/>
  <c r="DF80"/>
  <c r="DG80"/>
  <c r="DR80" s="1"/>
  <c r="DH80"/>
  <c r="DI80"/>
  <c r="DJ80"/>
  <c r="DK80"/>
  <c r="DL80"/>
  <c r="DM80"/>
  <c r="DN80"/>
  <c r="DO80"/>
  <c r="DP80"/>
  <c r="DQ80"/>
  <c r="DS80"/>
  <c r="DD81"/>
  <c r="DE81"/>
  <c r="DF81"/>
  <c r="DG81"/>
  <c r="DR81" s="1"/>
  <c r="DH81"/>
  <c r="DI81"/>
  <c r="DJ81"/>
  <c r="DK81"/>
  <c r="DL81"/>
  <c r="DM81"/>
  <c r="DN81"/>
  <c r="DO81"/>
  <c r="DP81"/>
  <c r="DQ81"/>
  <c r="DS81"/>
  <c r="DD82"/>
  <c r="DE82"/>
  <c r="DF82"/>
  <c r="DG82"/>
  <c r="DR82" s="1"/>
  <c r="DH82"/>
  <c r="DI82"/>
  <c r="DJ82"/>
  <c r="DK82"/>
  <c r="DL82"/>
  <c r="DM82"/>
  <c r="DN82"/>
  <c r="DO82"/>
  <c r="DP82"/>
  <c r="DQ82"/>
  <c r="DS82"/>
  <c r="DD83"/>
  <c r="DE83"/>
  <c r="DF83"/>
  <c r="DG83"/>
  <c r="DR83" s="1"/>
  <c r="DH83"/>
  <c r="DI83"/>
  <c r="DJ83"/>
  <c r="DK83"/>
  <c r="DL83"/>
  <c r="DM83"/>
  <c r="DN83"/>
  <c r="DO83"/>
  <c r="DP83"/>
  <c r="DQ83"/>
  <c r="DS83"/>
  <c r="DD84"/>
  <c r="DE84"/>
  <c r="DF84"/>
  <c r="DG84"/>
  <c r="DR84" s="1"/>
  <c r="DH84"/>
  <c r="DI84"/>
  <c r="DJ84"/>
  <c r="DK84"/>
  <c r="DL84"/>
  <c r="DM84"/>
  <c r="DN84"/>
  <c r="DO84"/>
  <c r="DP84"/>
  <c r="DQ84"/>
  <c r="DS84"/>
  <c r="DD85"/>
  <c r="DE85"/>
  <c r="DF85"/>
  <c r="DG85"/>
  <c r="DR85" s="1"/>
  <c r="DH85"/>
  <c r="DI85"/>
  <c r="DJ85"/>
  <c r="DK85"/>
  <c r="DL85"/>
  <c r="DM85"/>
  <c r="DN85"/>
  <c r="DO85"/>
  <c r="DP85"/>
  <c r="DQ85"/>
  <c r="DS85"/>
  <c r="DD86"/>
  <c r="DE86"/>
  <c r="DF86"/>
  <c r="DG86"/>
  <c r="DR86" s="1"/>
  <c r="DH86"/>
  <c r="DI86"/>
  <c r="DJ86"/>
  <c r="DK86"/>
  <c r="DL86"/>
  <c r="DM86"/>
  <c r="DN86"/>
  <c r="DO86"/>
  <c r="DP86"/>
  <c r="DQ86"/>
  <c r="DS86"/>
  <c r="DD87"/>
  <c r="DE87"/>
  <c r="DF87"/>
  <c r="DG87"/>
  <c r="DR87" s="1"/>
  <c r="DH87"/>
  <c r="DI87"/>
  <c r="DJ87"/>
  <c r="DK87"/>
  <c r="DL87"/>
  <c r="DM87"/>
  <c r="DN87"/>
  <c r="DO87"/>
  <c r="DP87"/>
  <c r="DQ87"/>
  <c r="DS87"/>
  <c r="DD88"/>
  <c r="DE88"/>
  <c r="DF88"/>
  <c r="DG88"/>
  <c r="DR88" s="1"/>
  <c r="DH88"/>
  <c r="DI88"/>
  <c r="DJ88"/>
  <c r="DK88"/>
  <c r="DL88"/>
  <c r="DM88"/>
  <c r="DN88"/>
  <c r="DO88"/>
  <c r="DP88"/>
  <c r="DQ88"/>
  <c r="DS88"/>
  <c r="DD89"/>
  <c r="DE89"/>
  <c r="DF89"/>
  <c r="DG89"/>
  <c r="DR89" s="1"/>
  <c r="DH89"/>
  <c r="DI89"/>
  <c r="DJ89"/>
  <c r="DK89"/>
  <c r="DL89"/>
  <c r="DM89"/>
  <c r="DN89"/>
  <c r="DO89"/>
  <c r="DP89"/>
  <c r="DQ89"/>
  <c r="DS89"/>
  <c r="DD90"/>
  <c r="DE90"/>
  <c r="DF90"/>
  <c r="DG90"/>
  <c r="DR90" s="1"/>
  <c r="DH90"/>
  <c r="DI90"/>
  <c r="DJ90"/>
  <c r="DK90"/>
  <c r="DL90"/>
  <c r="DM90"/>
  <c r="DN90"/>
  <c r="DO90"/>
  <c r="DP90"/>
  <c r="DQ90"/>
  <c r="DS90"/>
  <c r="DD91"/>
  <c r="DE91"/>
  <c r="DF91"/>
  <c r="DG91"/>
  <c r="DR91" s="1"/>
  <c r="DH91"/>
  <c r="DI91"/>
  <c r="DJ91"/>
  <c r="DK91"/>
  <c r="DL91"/>
  <c r="DM91"/>
  <c r="DN91"/>
  <c r="DO91"/>
  <c r="DP91"/>
  <c r="DQ91"/>
  <c r="DS91"/>
  <c r="DD92"/>
  <c r="DE92"/>
  <c r="DF92"/>
  <c r="DG92"/>
  <c r="DR92" s="1"/>
  <c r="DH92"/>
  <c r="DI92"/>
  <c r="DJ92"/>
  <c r="DK92"/>
  <c r="DL92"/>
  <c r="DM92"/>
  <c r="DN92"/>
  <c r="DO92"/>
  <c r="DP92"/>
  <c r="DQ92"/>
  <c r="DS92"/>
  <c r="DD93"/>
  <c r="DE93"/>
  <c r="DF93"/>
  <c r="DG93"/>
  <c r="DR93" s="1"/>
  <c r="DH93"/>
  <c r="DI93"/>
  <c r="DJ93"/>
  <c r="DK93"/>
  <c r="DL93"/>
  <c r="DM93"/>
  <c r="DN93"/>
  <c r="DO93"/>
  <c r="DP93"/>
  <c r="DQ93"/>
  <c r="DS93"/>
  <c r="DD94"/>
  <c r="DE94"/>
  <c r="DF94"/>
  <c r="DG94"/>
  <c r="DR94" s="1"/>
  <c r="DH94"/>
  <c r="DI94"/>
  <c r="DJ94"/>
  <c r="DK94"/>
  <c r="DL94"/>
  <c r="DM94"/>
  <c r="DN94"/>
  <c r="DO94"/>
  <c r="DP94"/>
  <c r="DQ94"/>
  <c r="DS94"/>
  <c r="DD95"/>
  <c r="DE95"/>
  <c r="DF95"/>
  <c r="DG95"/>
  <c r="DR95" s="1"/>
  <c r="DH95"/>
  <c r="DI95"/>
  <c r="DJ95"/>
  <c r="DK95"/>
  <c r="DL95"/>
  <c r="DM95"/>
  <c r="DN95"/>
  <c r="DO95"/>
  <c r="DP95"/>
  <c r="DQ95"/>
  <c r="DS95"/>
  <c r="DD96"/>
  <c r="DE96"/>
  <c r="DF96"/>
  <c r="DG96"/>
  <c r="DR96" s="1"/>
  <c r="DH96"/>
  <c r="DI96"/>
  <c r="DJ96"/>
  <c r="DK96"/>
  <c r="DL96"/>
  <c r="DM96"/>
  <c r="DN96"/>
  <c r="DO96"/>
  <c r="DP96"/>
  <c r="DQ96"/>
  <c r="DS96"/>
  <c r="DD97"/>
  <c r="DE97"/>
  <c r="DF97"/>
  <c r="DG97"/>
  <c r="DR97" s="1"/>
  <c r="DH97"/>
  <c r="DI97"/>
  <c r="DJ97"/>
  <c r="DK97"/>
  <c r="DL97"/>
  <c r="DM97"/>
  <c r="DN97"/>
  <c r="DO97"/>
  <c r="DP97"/>
  <c r="DQ97"/>
  <c r="DS97"/>
  <c r="DD98"/>
  <c r="DE98"/>
  <c r="DF98"/>
  <c r="DG98"/>
  <c r="DR98" s="1"/>
  <c r="DH98"/>
  <c r="DI98"/>
  <c r="DJ98"/>
  <c r="DK98"/>
  <c r="DL98"/>
  <c r="DM98"/>
  <c r="DN98"/>
  <c r="DO98"/>
  <c r="DP98"/>
  <c r="DQ98"/>
  <c r="DS98"/>
  <c r="DD99"/>
  <c r="DE99"/>
  <c r="DF99"/>
  <c r="DG99"/>
  <c r="DR99" s="1"/>
  <c r="DH99"/>
  <c r="DI99"/>
  <c r="DJ99"/>
  <c r="DK99"/>
  <c r="DL99"/>
  <c r="DM99"/>
  <c r="DN99"/>
  <c r="DO99"/>
  <c r="DP99"/>
  <c r="DQ99"/>
  <c r="DS99"/>
  <c r="DD100"/>
  <c r="DE100"/>
  <c r="DF100"/>
  <c r="DG100"/>
  <c r="DR100" s="1"/>
  <c r="DH100"/>
  <c r="DI100"/>
  <c r="DJ100"/>
  <c r="DK100"/>
  <c r="DL100"/>
  <c r="DM100"/>
  <c r="DN100"/>
  <c r="DO100"/>
  <c r="DP100"/>
  <c r="DQ100"/>
  <c r="DS100"/>
  <c r="DD101"/>
  <c r="DE101"/>
  <c r="DF101"/>
  <c r="DG101"/>
  <c r="DR101" s="1"/>
  <c r="DH101"/>
  <c r="DI101"/>
  <c r="DJ101"/>
  <c r="DK101"/>
  <c r="DL101"/>
  <c r="DM101"/>
  <c r="DN101"/>
  <c r="DO101"/>
  <c r="DP101"/>
  <c r="DQ101"/>
  <c r="DS101"/>
  <c r="DD102"/>
  <c r="DE102"/>
  <c r="DF102"/>
  <c r="DG102"/>
  <c r="DR102" s="1"/>
  <c r="DH102"/>
  <c r="DI102"/>
  <c r="DJ102"/>
  <c r="DK102"/>
  <c r="DL102"/>
  <c r="DM102"/>
  <c r="DN102"/>
  <c r="DO102"/>
  <c r="DP102"/>
  <c r="DQ102"/>
  <c r="DS102"/>
  <c r="DD103"/>
  <c r="DE103"/>
  <c r="DF103"/>
  <c r="DG103"/>
  <c r="DR103" s="1"/>
  <c r="DH103"/>
  <c r="DI103"/>
  <c r="DJ103"/>
  <c r="DK103"/>
  <c r="DL103"/>
  <c r="DM103"/>
  <c r="DN103"/>
  <c r="DO103"/>
  <c r="DP103"/>
  <c r="DQ103"/>
  <c r="DS103"/>
  <c r="DD104"/>
  <c r="DE104"/>
  <c r="DF104"/>
  <c r="DG104"/>
  <c r="DR104" s="1"/>
  <c r="DH104"/>
  <c r="DI104"/>
  <c r="DJ104"/>
  <c r="DK104"/>
  <c r="DL104"/>
  <c r="DM104"/>
  <c r="DN104"/>
  <c r="DO104"/>
  <c r="DP104"/>
  <c r="DQ104"/>
  <c r="DS104"/>
  <c r="DD105"/>
  <c r="DE105"/>
  <c r="DF105"/>
  <c r="DG105"/>
  <c r="DR105" s="1"/>
  <c r="DH105"/>
  <c r="DI105"/>
  <c r="DJ105"/>
  <c r="DK105"/>
  <c r="DL105"/>
  <c r="DM105"/>
  <c r="DN105"/>
  <c r="DO105"/>
  <c r="DP105"/>
  <c r="DQ105"/>
  <c r="DS105"/>
  <c r="DD106"/>
  <c r="DE106"/>
  <c r="DF106"/>
  <c r="DG106"/>
  <c r="DR106" s="1"/>
  <c r="DH106"/>
  <c r="DI106"/>
  <c r="DJ106"/>
  <c r="DK106"/>
  <c r="DL106"/>
  <c r="DM106"/>
  <c r="DN106"/>
  <c r="DO106"/>
  <c r="DP106"/>
  <c r="DQ106"/>
  <c r="DS106"/>
  <c r="DD107"/>
  <c r="DE107"/>
  <c r="DF107"/>
  <c r="DG107"/>
  <c r="DR107" s="1"/>
  <c r="DH107"/>
  <c r="DI107"/>
  <c r="DJ107"/>
  <c r="DK107"/>
  <c r="DL107"/>
  <c r="DM107"/>
  <c r="DN107"/>
  <c r="DO107"/>
  <c r="DP107"/>
  <c r="DQ107"/>
  <c r="DS107"/>
  <c r="DD108"/>
  <c r="DE108"/>
  <c r="DF108"/>
  <c r="DG108"/>
  <c r="DR108" s="1"/>
  <c r="DH108"/>
  <c r="DI108"/>
  <c r="DJ108"/>
  <c r="DK108"/>
  <c r="DL108"/>
  <c r="DM108"/>
  <c r="DN108"/>
  <c r="DO108"/>
  <c r="DP108"/>
  <c r="DQ108"/>
  <c r="DS108"/>
  <c r="DD109"/>
  <c r="DE109"/>
  <c r="DF109"/>
  <c r="DG109"/>
  <c r="DR109" s="1"/>
  <c r="DH109"/>
  <c r="DI109"/>
  <c r="DJ109"/>
  <c r="DK109"/>
  <c r="DL109"/>
  <c r="DM109"/>
  <c r="DN109"/>
  <c r="DO109"/>
  <c r="DP109"/>
  <c r="DQ109"/>
  <c r="DS109"/>
  <c r="DD110"/>
  <c r="DE110"/>
  <c r="DF110"/>
  <c r="DG110"/>
  <c r="DR110" s="1"/>
  <c r="DH110"/>
  <c r="DI110"/>
  <c r="DJ110"/>
  <c r="DK110"/>
  <c r="DL110"/>
  <c r="DM110"/>
  <c r="DN110"/>
  <c r="DO110"/>
  <c r="DP110"/>
  <c r="DQ110"/>
  <c r="DS110"/>
  <c r="DD111"/>
  <c r="DE111"/>
  <c r="DF111"/>
  <c r="DG111"/>
  <c r="DR111" s="1"/>
  <c r="DH111"/>
  <c r="DI111"/>
  <c r="DJ111"/>
  <c r="DK111"/>
  <c r="DL111"/>
  <c r="DM111"/>
  <c r="DN111"/>
  <c r="DO111"/>
  <c r="DP111"/>
  <c r="DQ111"/>
  <c r="DS111"/>
  <c r="DD112"/>
  <c r="DE112"/>
  <c r="DF112"/>
  <c r="DG112"/>
  <c r="DR112" s="1"/>
  <c r="DH112"/>
  <c r="DI112"/>
  <c r="DJ112"/>
  <c r="DK112"/>
  <c r="DL112"/>
  <c r="DM112"/>
  <c r="DN112"/>
  <c r="DO112"/>
  <c r="DP112"/>
  <c r="DQ112"/>
  <c r="DS112"/>
  <c r="DD113"/>
  <c r="DE113"/>
  <c r="DF113"/>
  <c r="DG113"/>
  <c r="DR113" s="1"/>
  <c r="DH113"/>
  <c r="DI113"/>
  <c r="DJ113"/>
  <c r="DK113"/>
  <c r="DL113"/>
  <c r="DM113"/>
  <c r="DN113"/>
  <c r="DO113"/>
  <c r="DP113"/>
  <c r="DQ113"/>
  <c r="DS113"/>
  <c r="DD114"/>
  <c r="DE114"/>
  <c r="DF114"/>
  <c r="DG114"/>
  <c r="DR114" s="1"/>
  <c r="DH114"/>
  <c r="DI114"/>
  <c r="DJ114"/>
  <c r="DK114"/>
  <c r="DL114"/>
  <c r="DM114"/>
  <c r="DN114"/>
  <c r="DO114"/>
  <c r="DP114"/>
  <c r="DQ114"/>
  <c r="DS114"/>
  <c r="DD115"/>
  <c r="DE115"/>
  <c r="DF115"/>
  <c r="DG115"/>
  <c r="DR115" s="1"/>
  <c r="DH115"/>
  <c r="DI115"/>
  <c r="DJ115"/>
  <c r="DK115"/>
  <c r="DL115"/>
  <c r="DM115"/>
  <c r="DN115"/>
  <c r="DO115"/>
  <c r="DP115"/>
  <c r="DQ115"/>
  <c r="DS115"/>
  <c r="DD116"/>
  <c r="DE116"/>
  <c r="DF116"/>
  <c r="DG116"/>
  <c r="DR116" s="1"/>
  <c r="DH116"/>
  <c r="DI116"/>
  <c r="DJ116"/>
  <c r="DK116"/>
  <c r="DL116"/>
  <c r="DM116"/>
  <c r="DN116"/>
  <c r="DO116"/>
  <c r="DP116"/>
  <c r="DQ116"/>
  <c r="DS116"/>
  <c r="DD117"/>
  <c r="DE117"/>
  <c r="DF117"/>
  <c r="DG117"/>
  <c r="DR117" s="1"/>
  <c r="DH117"/>
  <c r="DI117"/>
  <c r="DJ117"/>
  <c r="DK117"/>
  <c r="DL117"/>
  <c r="DM117"/>
  <c r="DN117"/>
  <c r="DO117"/>
  <c r="DP117"/>
  <c r="DQ117"/>
  <c r="DS117"/>
  <c r="DD118"/>
  <c r="DE118"/>
  <c r="DF118"/>
  <c r="DG118"/>
  <c r="DR118" s="1"/>
  <c r="DH118"/>
  <c r="DI118"/>
  <c r="DJ118"/>
  <c r="DK118"/>
  <c r="DL118"/>
  <c r="DM118"/>
  <c r="DN118"/>
  <c r="DO118"/>
  <c r="DP118"/>
  <c r="DQ118"/>
  <c r="DS118"/>
  <c r="DD119"/>
  <c r="DE119"/>
  <c r="DF119"/>
  <c r="DG119"/>
  <c r="DR119" s="1"/>
  <c r="DH119"/>
  <c r="DI119"/>
  <c r="DJ119"/>
  <c r="DK119"/>
  <c r="DL119"/>
  <c r="DM119"/>
  <c r="DN119"/>
  <c r="DO119"/>
  <c r="DP119"/>
  <c r="DQ119"/>
  <c r="DS119"/>
  <c r="DD120"/>
  <c r="DE120"/>
  <c r="DF120"/>
  <c r="DG120"/>
  <c r="DR120" s="1"/>
  <c r="DH120"/>
  <c r="DI120"/>
  <c r="DJ120"/>
  <c r="DK120"/>
  <c r="DL120"/>
  <c r="DM120"/>
  <c r="DN120"/>
  <c r="DO120"/>
  <c r="DP120"/>
  <c r="DQ120"/>
  <c r="DS120"/>
  <c r="DD121"/>
  <c r="DE121"/>
  <c r="DF121"/>
  <c r="DG121"/>
  <c r="DR121" s="1"/>
  <c r="DH121"/>
  <c r="DI121"/>
  <c r="DJ121"/>
  <c r="DK121"/>
  <c r="DL121"/>
  <c r="DM121"/>
  <c r="DN121"/>
  <c r="DO121"/>
  <c r="DP121"/>
  <c r="DQ121"/>
  <c r="DS121"/>
  <c r="DD122"/>
  <c r="DE122"/>
  <c r="DF122"/>
  <c r="DG122"/>
  <c r="DR122" s="1"/>
  <c r="DH122"/>
  <c r="DI122"/>
  <c r="DJ122"/>
  <c r="DK122"/>
  <c r="DL122"/>
  <c r="DM122"/>
  <c r="DN122"/>
  <c r="DO122"/>
  <c r="DP122"/>
  <c r="DQ122"/>
  <c r="DS122"/>
  <c r="DD123"/>
  <c r="DE123"/>
  <c r="DF123"/>
  <c r="DG123"/>
  <c r="DR123" s="1"/>
  <c r="DH123"/>
  <c r="DI123"/>
  <c r="DJ123"/>
  <c r="DK123"/>
  <c r="DL123"/>
  <c r="DM123"/>
  <c r="DN123"/>
  <c r="DO123"/>
  <c r="DP123"/>
  <c r="DQ123"/>
  <c r="DS123"/>
  <c r="DD124"/>
  <c r="DE124"/>
  <c r="DF124"/>
  <c r="DG124"/>
  <c r="DR124" s="1"/>
  <c r="DH124"/>
  <c r="DI124"/>
  <c r="DJ124"/>
  <c r="DK124"/>
  <c r="DL124"/>
  <c r="DM124"/>
  <c r="DN124"/>
  <c r="DO124"/>
  <c r="DP124"/>
  <c r="DQ124"/>
  <c r="DS124"/>
  <c r="DD125"/>
  <c r="DE125"/>
  <c r="DF125"/>
  <c r="DG125"/>
  <c r="DR125" s="1"/>
  <c r="DH125"/>
  <c r="DI125"/>
  <c r="DJ125"/>
  <c r="DK125"/>
  <c r="DL125"/>
  <c r="DM125"/>
  <c r="DN125"/>
  <c r="DO125"/>
  <c r="DP125"/>
  <c r="DQ125"/>
  <c r="DS125"/>
  <c r="DD126"/>
  <c r="DE126"/>
  <c r="DF126"/>
  <c r="DG126"/>
  <c r="DR126" s="1"/>
  <c r="DH126"/>
  <c r="DI126"/>
  <c r="DJ126"/>
  <c r="DK126"/>
  <c r="DL126"/>
  <c r="DM126"/>
  <c r="DN126"/>
  <c r="DO126"/>
  <c r="DP126"/>
  <c r="DQ126"/>
  <c r="DS126"/>
  <c r="DD127"/>
  <c r="DE127"/>
  <c r="DF127"/>
  <c r="DG127"/>
  <c r="DR127" s="1"/>
  <c r="DH127"/>
  <c r="DI127"/>
  <c r="DJ127"/>
  <c r="DK127"/>
  <c r="DL127"/>
  <c r="DM127"/>
  <c r="DN127"/>
  <c r="DO127"/>
  <c r="DP127"/>
  <c r="DQ127"/>
  <c r="DS127"/>
  <c r="DD128"/>
  <c r="DE128"/>
  <c r="DF128"/>
  <c r="DG128"/>
  <c r="DR128" s="1"/>
  <c r="DH128"/>
  <c r="DI128"/>
  <c r="DJ128"/>
  <c r="DK128"/>
  <c r="DL128"/>
  <c r="DM128"/>
  <c r="DN128"/>
  <c r="DO128"/>
  <c r="DP128"/>
  <c r="DQ128"/>
  <c r="DS128"/>
  <c r="DD129"/>
  <c r="DE129"/>
  <c r="DF129"/>
  <c r="DG129"/>
  <c r="DR129" s="1"/>
  <c r="DH129"/>
  <c r="DI129"/>
  <c r="DJ129"/>
  <c r="DK129"/>
  <c r="DL129"/>
  <c r="DM129"/>
  <c r="DN129"/>
  <c r="DO129"/>
  <c r="DP129"/>
  <c r="DQ129"/>
  <c r="DS129"/>
  <c r="DD130"/>
  <c r="DE130"/>
  <c r="DF130"/>
  <c r="DG130"/>
  <c r="DR130" s="1"/>
  <c r="DH130"/>
  <c r="DI130"/>
  <c r="DJ130"/>
  <c r="DK130"/>
  <c r="DL130"/>
  <c r="DM130"/>
  <c r="DN130"/>
  <c r="DO130"/>
  <c r="DP130"/>
  <c r="DQ130"/>
  <c r="DS130"/>
  <c r="DD131"/>
  <c r="DE131"/>
  <c r="DF131"/>
  <c r="DG131"/>
  <c r="DR131" s="1"/>
  <c r="DH131"/>
  <c r="DI131"/>
  <c r="DJ131"/>
  <c r="DK131"/>
  <c r="DL131"/>
  <c r="DM131"/>
  <c r="DN131"/>
  <c r="DO131"/>
  <c r="DP131"/>
  <c r="DQ131"/>
  <c r="DS131"/>
  <c r="DD132"/>
  <c r="DE132"/>
  <c r="DF132"/>
  <c r="DG132"/>
  <c r="DR132" s="1"/>
  <c r="DH132"/>
  <c r="DI132"/>
  <c r="DJ132"/>
  <c r="DK132"/>
  <c r="DL132"/>
  <c r="DM132"/>
  <c r="DN132"/>
  <c r="DO132"/>
  <c r="DP132"/>
  <c r="DQ132"/>
  <c r="DS132"/>
  <c r="DD133"/>
  <c r="DE133"/>
  <c r="DF133"/>
  <c r="DG133"/>
  <c r="DR133" s="1"/>
  <c r="DH133"/>
  <c r="DI133"/>
  <c r="DJ133"/>
  <c r="DK133"/>
  <c r="DL133"/>
  <c r="DM133"/>
  <c r="DN133"/>
  <c r="DO133"/>
  <c r="DP133"/>
  <c r="DQ133"/>
  <c r="DS133"/>
  <c r="DD134"/>
  <c r="DE134"/>
  <c r="DF134"/>
  <c r="DG134"/>
  <c r="DR134" s="1"/>
  <c r="DH134"/>
  <c r="DI134"/>
  <c r="DJ134"/>
  <c r="DK134"/>
  <c r="DL134"/>
  <c r="DM134"/>
  <c r="DN134"/>
  <c r="DO134"/>
  <c r="DP134"/>
  <c r="DQ134"/>
  <c r="DS134"/>
  <c r="DD135"/>
  <c r="DE135"/>
  <c r="DF135"/>
  <c r="DG135"/>
  <c r="DR135" s="1"/>
  <c r="DH135"/>
  <c r="DI135"/>
  <c r="DJ135"/>
  <c r="DK135"/>
  <c r="DL135"/>
  <c r="DM135"/>
  <c r="DN135"/>
  <c r="DO135"/>
  <c r="DP135"/>
  <c r="DQ135"/>
  <c r="DS135"/>
  <c r="DD136"/>
  <c r="DE136"/>
  <c r="DF136"/>
  <c r="DG136"/>
  <c r="DR136" s="1"/>
  <c r="DH136"/>
  <c r="DI136"/>
  <c r="DJ136"/>
  <c r="DK136"/>
  <c r="DL136"/>
  <c r="DM136"/>
  <c r="DN136"/>
  <c r="DO136"/>
  <c r="DP136"/>
  <c r="DQ136"/>
  <c r="DS136"/>
  <c r="DD137"/>
  <c r="DE137"/>
  <c r="DF137"/>
  <c r="DG137"/>
  <c r="DR137" s="1"/>
  <c r="DH137"/>
  <c r="DI137"/>
  <c r="DJ137"/>
  <c r="DK137"/>
  <c r="DL137"/>
  <c r="DM137"/>
  <c r="DN137"/>
  <c r="DO137"/>
  <c r="DP137"/>
  <c r="DQ137"/>
  <c r="DS137"/>
  <c r="DD138"/>
  <c r="DE138"/>
  <c r="DF138"/>
  <c r="DG138"/>
  <c r="DR138" s="1"/>
  <c r="DH138"/>
  <c r="DI138"/>
  <c r="DJ138"/>
  <c r="DK138"/>
  <c r="DL138"/>
  <c r="DM138"/>
  <c r="DN138"/>
  <c r="DO138"/>
  <c r="DP138"/>
  <c r="DQ138"/>
  <c r="DS138"/>
  <c r="DD139"/>
  <c r="DE139"/>
  <c r="DF139"/>
  <c r="DG139"/>
  <c r="DR139" s="1"/>
  <c r="DH139"/>
  <c r="DI139"/>
  <c r="DJ139"/>
  <c r="DK139"/>
  <c r="DL139"/>
  <c r="DM139"/>
  <c r="DN139"/>
  <c r="DO139"/>
  <c r="DP139"/>
  <c r="DQ139"/>
  <c r="DS139"/>
  <c r="DD140"/>
  <c r="DE140"/>
  <c r="DF140"/>
  <c r="DG140"/>
  <c r="DR140" s="1"/>
  <c r="DH140"/>
  <c r="DI140"/>
  <c r="DJ140"/>
  <c r="DK140"/>
  <c r="DL140"/>
  <c r="DM140"/>
  <c r="DN140"/>
  <c r="DO140"/>
  <c r="DP140"/>
  <c r="DQ140"/>
  <c r="DS140"/>
  <c r="DD141"/>
  <c r="DE141"/>
  <c r="DF141"/>
  <c r="DG141"/>
  <c r="DR141" s="1"/>
  <c r="DH141"/>
  <c r="DI141"/>
  <c r="DJ141"/>
  <c r="DK141"/>
  <c r="DL141"/>
  <c r="DM141"/>
  <c r="DN141"/>
  <c r="DO141"/>
  <c r="DP141"/>
  <c r="DQ141"/>
  <c r="DS141"/>
  <c r="DD142"/>
  <c r="DE142"/>
  <c r="DF142"/>
  <c r="DG142"/>
  <c r="DR142" s="1"/>
  <c r="DH142"/>
  <c r="DI142"/>
  <c r="DJ142"/>
  <c r="DK142"/>
  <c r="DL142"/>
  <c r="DM142"/>
  <c r="DN142"/>
  <c r="DO142"/>
  <c r="DP142"/>
  <c r="DQ142"/>
  <c r="DS142"/>
  <c r="DD143"/>
  <c r="DE143"/>
  <c r="DF143"/>
  <c r="DG143"/>
  <c r="DR143" s="1"/>
  <c r="DH143"/>
  <c r="DI143"/>
  <c r="DJ143"/>
  <c r="DK143"/>
  <c r="DL143"/>
  <c r="DM143"/>
  <c r="DN143"/>
  <c r="DO143"/>
  <c r="DP143"/>
  <c r="DQ143"/>
  <c r="DS143"/>
  <c r="DD144"/>
  <c r="DE144"/>
  <c r="DF144"/>
  <c r="DG144"/>
  <c r="DR144" s="1"/>
  <c r="DH144"/>
  <c r="DI144"/>
  <c r="DJ144"/>
  <c r="DK144"/>
  <c r="DL144"/>
  <c r="DM144"/>
  <c r="DN144"/>
  <c r="DO144"/>
  <c r="DP144"/>
  <c r="DQ144"/>
  <c r="DS144"/>
  <c r="DD145"/>
  <c r="DE145"/>
  <c r="DF145"/>
  <c r="DG145"/>
  <c r="DR145" s="1"/>
  <c r="DH145"/>
  <c r="DI145"/>
  <c r="DJ145"/>
  <c r="DK145"/>
  <c r="DL145"/>
  <c r="DM145"/>
  <c r="DN145"/>
  <c r="DO145"/>
  <c r="DP145"/>
  <c r="DQ145"/>
  <c r="DS145"/>
  <c r="DD146"/>
  <c r="DE146"/>
  <c r="DF146"/>
  <c r="DG146"/>
  <c r="DR146" s="1"/>
  <c r="DH146"/>
  <c r="DI146"/>
  <c r="DJ146"/>
  <c r="DK146"/>
  <c r="DL146"/>
  <c r="DM146"/>
  <c r="DN146"/>
  <c r="DO146"/>
  <c r="DP146"/>
  <c r="DQ146"/>
  <c r="DS146"/>
  <c r="DD147"/>
  <c r="DE147"/>
  <c r="DF147"/>
  <c r="DG147"/>
  <c r="DR147" s="1"/>
  <c r="DH147"/>
  <c r="DI147"/>
  <c r="DJ147"/>
  <c r="DK147"/>
  <c r="DL147"/>
  <c r="DM147"/>
  <c r="DN147"/>
  <c r="DO147"/>
  <c r="DP147"/>
  <c r="DQ147"/>
  <c r="DS147"/>
  <c r="DD148"/>
  <c r="DE148"/>
  <c r="DF148"/>
  <c r="DG148"/>
  <c r="DR148" s="1"/>
  <c r="DH148"/>
  <c r="DI148"/>
  <c r="DJ148"/>
  <c r="DK148"/>
  <c r="DL148"/>
  <c r="DM148"/>
  <c r="DN148"/>
  <c r="DO148"/>
  <c r="DP148"/>
  <c r="DQ148"/>
  <c r="DS148"/>
  <c r="DD149"/>
  <c r="DE149"/>
  <c r="DF149"/>
  <c r="DG149"/>
  <c r="DR149" s="1"/>
  <c r="DH149"/>
  <c r="DI149"/>
  <c r="DJ149"/>
  <c r="DK149"/>
  <c r="DL149"/>
  <c r="DM149"/>
  <c r="DN149"/>
  <c r="DO149"/>
  <c r="DP149"/>
  <c r="DQ149"/>
  <c r="DS149"/>
  <c r="DD150"/>
  <c r="DE150"/>
  <c r="DF150"/>
  <c r="DG150"/>
  <c r="DR150" s="1"/>
  <c r="DH150"/>
  <c r="DI150"/>
  <c r="DJ150"/>
  <c r="DK150"/>
  <c r="DL150"/>
  <c r="DM150"/>
  <c r="DN150"/>
  <c r="DO150"/>
  <c r="DP150"/>
  <c r="DQ150"/>
  <c r="DS150"/>
  <c r="DD151"/>
  <c r="DE151"/>
  <c r="DF151"/>
  <c r="DG151"/>
  <c r="DR151" s="1"/>
  <c r="DH151"/>
  <c r="DI151"/>
  <c r="DJ151"/>
  <c r="DK151"/>
  <c r="DL151"/>
  <c r="DM151"/>
  <c r="DN151"/>
  <c r="DO151"/>
  <c r="DP151"/>
  <c r="DQ151"/>
  <c r="DS151"/>
  <c r="DD152"/>
  <c r="DE152"/>
  <c r="DF152"/>
  <c r="DG152"/>
  <c r="DR152" s="1"/>
  <c r="DH152"/>
  <c r="DI152"/>
  <c r="DJ152"/>
  <c r="DK152"/>
  <c r="DL152"/>
  <c r="DM152"/>
  <c r="DN152"/>
  <c r="DO152"/>
  <c r="DP152"/>
  <c r="DQ152"/>
  <c r="DS152"/>
  <c r="DD153"/>
  <c r="DE153"/>
  <c r="DF153"/>
  <c r="DG153"/>
  <c r="DH153"/>
  <c r="DI153"/>
  <c r="DJ153"/>
  <c r="DK153"/>
  <c r="DL153"/>
  <c r="DM153"/>
  <c r="DN153"/>
  <c r="DO153"/>
  <c r="DP153"/>
  <c r="DQ153"/>
  <c r="DR153"/>
  <c r="DS153"/>
  <c r="DD154"/>
  <c r="DE154"/>
  <c r="DF154"/>
  <c r="DG154"/>
  <c r="DH154"/>
  <c r="DI154"/>
  <c r="DJ154"/>
  <c r="DK154"/>
  <c r="DL154"/>
  <c r="DM154"/>
  <c r="DN154"/>
  <c r="DO154"/>
  <c r="DP154"/>
  <c r="DQ154"/>
  <c r="DR154"/>
  <c r="DS154"/>
  <c r="DD155"/>
  <c r="DE155"/>
  <c r="DF155"/>
  <c r="DG155"/>
  <c r="DH155"/>
  <c r="DI155"/>
  <c r="DJ155"/>
  <c r="DK155"/>
  <c r="DL155"/>
  <c r="DM155"/>
  <c r="DN155"/>
  <c r="DO155"/>
  <c r="DP155"/>
  <c r="DQ155"/>
  <c r="DR155"/>
  <c r="DS155"/>
  <c r="DD156"/>
  <c r="DE156"/>
  <c r="DF156"/>
  <c r="DG156"/>
  <c r="DH156"/>
  <c r="DI156"/>
  <c r="DJ156"/>
  <c r="DK156"/>
  <c r="DL156"/>
  <c r="DM156"/>
  <c r="DN156"/>
  <c r="DO156"/>
  <c r="DP156"/>
  <c r="DQ156"/>
  <c r="DR156"/>
  <c r="DS156"/>
  <c r="DD157"/>
  <c r="DE157"/>
  <c r="DF157"/>
  <c r="DG157"/>
  <c r="DH157"/>
  <c r="DI157"/>
  <c r="DJ157"/>
  <c r="DK157"/>
  <c r="DL157"/>
  <c r="DM157"/>
  <c r="DN157"/>
  <c r="DO157"/>
  <c r="DP157"/>
  <c r="DQ157"/>
  <c r="DR157"/>
  <c r="DS157"/>
  <c r="DD158"/>
  <c r="DE158"/>
  <c r="DF158"/>
  <c r="DG158"/>
  <c r="DR158" s="1"/>
  <c r="DH158"/>
  <c r="DI158"/>
  <c r="DJ158"/>
  <c r="DK158"/>
  <c r="DL158"/>
  <c r="DM158"/>
  <c r="DN158"/>
  <c r="DO158"/>
  <c r="DP158"/>
  <c r="DQ158"/>
  <c r="DS158"/>
  <c r="DD159"/>
  <c r="DE159"/>
  <c r="DF159"/>
  <c r="DG159"/>
  <c r="DR159" s="1"/>
  <c r="DH159"/>
  <c r="DI159"/>
  <c r="DJ159"/>
  <c r="DK159"/>
  <c r="DL159"/>
  <c r="DM159"/>
  <c r="DN159"/>
  <c r="DO159"/>
  <c r="DP159"/>
  <c r="DQ159"/>
  <c r="DS159"/>
  <c r="DD160"/>
  <c r="DE160"/>
  <c r="DF160"/>
  <c r="DG160"/>
  <c r="DR160" s="1"/>
  <c r="DH160"/>
  <c r="DI160"/>
  <c r="DJ160"/>
  <c r="DK160"/>
  <c r="DL160"/>
  <c r="DM160"/>
  <c r="DN160"/>
  <c r="DO160"/>
  <c r="DP160"/>
  <c r="DQ160"/>
  <c r="DS160"/>
  <c r="DD161"/>
  <c r="DE161"/>
  <c r="DF161"/>
  <c r="DG161"/>
  <c r="DR161" s="1"/>
  <c r="DH161"/>
  <c r="DI161"/>
  <c r="DJ161"/>
  <c r="DK161"/>
  <c r="DL161"/>
  <c r="DM161"/>
  <c r="DN161"/>
  <c r="DO161"/>
  <c r="DP161"/>
  <c r="DQ161"/>
  <c r="DS161"/>
  <c r="DD162"/>
  <c r="DE162"/>
  <c r="DF162"/>
  <c r="DG162"/>
  <c r="DR162" s="1"/>
  <c r="DH162"/>
  <c r="DI162"/>
  <c r="DJ162"/>
  <c r="DK162"/>
  <c r="DL162"/>
  <c r="DM162"/>
  <c r="DN162"/>
  <c r="DO162"/>
  <c r="DP162"/>
  <c r="DQ162"/>
  <c r="DS162"/>
  <c r="DD163"/>
  <c r="DE163"/>
  <c r="DF163"/>
  <c r="DG163"/>
  <c r="DR163" s="1"/>
  <c r="DH163"/>
  <c r="DI163"/>
  <c r="DJ163"/>
  <c r="DK163"/>
  <c r="DL163"/>
  <c r="DM163"/>
  <c r="DN163"/>
  <c r="DO163"/>
  <c r="DP163"/>
  <c r="DQ163"/>
  <c r="DS163"/>
  <c r="DD164"/>
  <c r="DE164"/>
  <c r="DF164"/>
  <c r="DG164"/>
  <c r="DR164" s="1"/>
  <c r="DH164"/>
  <c r="DI164"/>
  <c r="DJ164"/>
  <c r="DK164"/>
  <c r="DL164"/>
  <c r="DM164"/>
  <c r="DN164"/>
  <c r="DO164"/>
  <c r="DP164"/>
  <c r="DQ164"/>
  <c r="DS164"/>
  <c r="DD165"/>
  <c r="DE165"/>
  <c r="DF165"/>
  <c r="DG165"/>
  <c r="DR165" s="1"/>
  <c r="DH165"/>
  <c r="DI165"/>
  <c r="DJ165"/>
  <c r="DK165"/>
  <c r="DL165"/>
  <c r="DM165"/>
  <c r="DN165"/>
  <c r="DO165"/>
  <c r="DP165"/>
  <c r="DQ165"/>
  <c r="DS165"/>
  <c r="DD166"/>
  <c r="DE166"/>
  <c r="DF166"/>
  <c r="DG166"/>
  <c r="DR166" s="1"/>
  <c r="DH166"/>
  <c r="DI166"/>
  <c r="DJ166"/>
  <c r="DK166"/>
  <c r="DL166"/>
  <c r="DM166"/>
  <c r="DN166"/>
  <c r="DO166"/>
  <c r="DP166"/>
  <c r="DQ166"/>
  <c r="DS166"/>
  <c r="DD167"/>
  <c r="DE167"/>
  <c r="DF167"/>
  <c r="DG167"/>
  <c r="DR167" s="1"/>
  <c r="DH167"/>
  <c r="DI167"/>
  <c r="DJ167"/>
  <c r="DK167"/>
  <c r="DL167"/>
  <c r="DM167"/>
  <c r="DN167"/>
  <c r="DO167"/>
  <c r="DP167"/>
  <c r="DQ167"/>
  <c r="DS167"/>
  <c r="DD168"/>
  <c r="DE168"/>
  <c r="DF168"/>
  <c r="DG168"/>
  <c r="DR168" s="1"/>
  <c r="DH168"/>
  <c r="DI168"/>
  <c r="DJ168"/>
  <c r="DK168"/>
  <c r="DL168"/>
  <c r="DM168"/>
  <c r="DN168"/>
  <c r="DO168"/>
  <c r="DP168"/>
  <c r="DQ168"/>
  <c r="DS168"/>
  <c r="DD169"/>
  <c r="DE169"/>
  <c r="DF169"/>
  <c r="DG169"/>
  <c r="DR169" s="1"/>
  <c r="DH169"/>
  <c r="DI169"/>
  <c r="DJ169"/>
  <c r="DK169"/>
  <c r="DL169"/>
  <c r="DM169"/>
  <c r="DN169"/>
  <c r="DO169"/>
  <c r="DP169"/>
  <c r="DQ169"/>
  <c r="DS169"/>
  <c r="DD170"/>
  <c r="DE170"/>
  <c r="DF170"/>
  <c r="DG170"/>
  <c r="DR170" s="1"/>
  <c r="DH170"/>
  <c r="DI170"/>
  <c r="DJ170"/>
  <c r="DK170"/>
  <c r="DL170"/>
  <c r="DM170"/>
  <c r="DN170"/>
  <c r="DO170"/>
  <c r="DP170"/>
  <c r="DQ170"/>
  <c r="DS170"/>
  <c r="DD171"/>
  <c r="DE171"/>
  <c r="DF171"/>
  <c r="DG171"/>
  <c r="DH171"/>
  <c r="DI171"/>
  <c r="DJ171"/>
  <c r="DK171"/>
  <c r="DL171"/>
  <c r="DM171"/>
  <c r="DN171"/>
  <c r="DO171"/>
  <c r="DP171"/>
  <c r="DQ171"/>
  <c r="DR171"/>
  <c r="DS171"/>
  <c r="DD172"/>
  <c r="DE172"/>
  <c r="DF172"/>
  <c r="DG172"/>
  <c r="DH172"/>
  <c r="DI172"/>
  <c r="DJ172"/>
  <c r="DK172"/>
  <c r="DL172"/>
  <c r="DM172"/>
  <c r="DN172"/>
  <c r="DO172"/>
  <c r="DP172"/>
  <c r="DQ172"/>
  <c r="DR172"/>
  <c r="DS172"/>
  <c r="DD173"/>
  <c r="DE173"/>
  <c r="DF173"/>
  <c r="DG173"/>
  <c r="DH173"/>
  <c r="DI173"/>
  <c r="DJ173"/>
  <c r="DK173"/>
  <c r="DL173"/>
  <c r="DM173"/>
  <c r="DN173"/>
  <c r="DO173"/>
  <c r="DP173"/>
  <c r="DQ173"/>
  <c r="DR173"/>
  <c r="DS173"/>
  <c r="DD174"/>
  <c r="DE174"/>
  <c r="DF174"/>
  <c r="DG174"/>
  <c r="DH174"/>
  <c r="DI174"/>
  <c r="DJ174"/>
  <c r="DK174"/>
  <c r="DL174"/>
  <c r="DM174"/>
  <c r="DN174"/>
  <c r="DO174"/>
  <c r="DP174"/>
  <c r="DQ174"/>
  <c r="DR174"/>
  <c r="DS174"/>
  <c r="DD175"/>
  <c r="DE175"/>
  <c r="DF175"/>
  <c r="DG175"/>
  <c r="DH175"/>
  <c r="DI175"/>
  <c r="DJ175"/>
  <c r="DK175"/>
  <c r="DL175"/>
  <c r="DM175"/>
  <c r="DN175"/>
  <c r="DO175"/>
  <c r="DP175"/>
  <c r="DQ175"/>
  <c r="DR175"/>
  <c r="DS175"/>
  <c r="DD176"/>
  <c r="DE176"/>
  <c r="DF176"/>
  <c r="DG176"/>
  <c r="DH176"/>
  <c r="DI176"/>
  <c r="DJ176"/>
  <c r="DK176"/>
  <c r="DL176"/>
  <c r="DM176"/>
  <c r="DN176"/>
  <c r="DO176"/>
  <c r="DP176"/>
  <c r="DQ176"/>
  <c r="DR176"/>
  <c r="DS176"/>
  <c r="DD177"/>
  <c r="DE177"/>
  <c r="DF177"/>
  <c r="DG177"/>
  <c r="DH177"/>
  <c r="DI177"/>
  <c r="DJ177"/>
  <c r="DK177"/>
  <c r="DL177"/>
  <c r="DM177"/>
  <c r="DN177"/>
  <c r="DO177"/>
  <c r="DP177"/>
  <c r="DQ177"/>
  <c r="DR177"/>
  <c r="DS177"/>
  <c r="DD178"/>
  <c r="DE178"/>
  <c r="DF178"/>
  <c r="DG178"/>
  <c r="DH178"/>
  <c r="DI178"/>
  <c r="DJ178"/>
  <c r="DK178"/>
  <c r="DL178"/>
  <c r="DM178"/>
  <c r="DN178"/>
  <c r="DO178"/>
  <c r="DP178"/>
  <c r="DQ178"/>
  <c r="DR178"/>
  <c r="DS178"/>
  <c r="DD179"/>
  <c r="DE179"/>
  <c r="DF179"/>
  <c r="DG179"/>
  <c r="DH179"/>
  <c r="DI179"/>
  <c r="DJ179"/>
  <c r="DK179"/>
  <c r="DL179"/>
  <c r="DM179"/>
  <c r="DN179"/>
  <c r="DO179"/>
  <c r="DP179"/>
  <c r="DQ179"/>
  <c r="DR179"/>
  <c r="DS179"/>
  <c r="DD180"/>
  <c r="DE180"/>
  <c r="DF180"/>
  <c r="DG180"/>
  <c r="DH180"/>
  <c r="DI180"/>
  <c r="DJ180"/>
  <c r="DK180"/>
  <c r="DL180"/>
  <c r="DM180"/>
  <c r="DN180"/>
  <c r="DO180"/>
  <c r="DP180"/>
  <c r="DQ180"/>
  <c r="DR180"/>
  <c r="DS180"/>
  <c r="DD181"/>
  <c r="DE181"/>
  <c r="DF181"/>
  <c r="DG181"/>
  <c r="DH181"/>
  <c r="DI181"/>
  <c r="DJ181"/>
  <c r="DK181"/>
  <c r="DL181"/>
  <c r="DM181"/>
  <c r="DN181"/>
  <c r="DO181"/>
  <c r="DP181"/>
  <c r="DQ181"/>
  <c r="DR181"/>
  <c r="DS181"/>
  <c r="DD182"/>
  <c r="DE182"/>
  <c r="DF182"/>
  <c r="DG182"/>
  <c r="DH182"/>
  <c r="DI182"/>
  <c r="DJ182"/>
  <c r="DK182"/>
  <c r="DL182"/>
  <c r="DM182"/>
  <c r="DN182"/>
  <c r="DO182"/>
  <c r="DP182"/>
  <c r="DQ182"/>
  <c r="DR182"/>
  <c r="DS182"/>
  <c r="DD183"/>
  <c r="DE183"/>
  <c r="DF183"/>
  <c r="DG183"/>
  <c r="DH183"/>
  <c r="DI183"/>
  <c r="DJ183"/>
  <c r="DK183"/>
  <c r="DL183"/>
  <c r="DM183"/>
  <c r="DN183"/>
  <c r="DO183"/>
  <c r="DP183"/>
  <c r="DQ183"/>
  <c r="DR183"/>
  <c r="DS183"/>
  <c r="DD184"/>
  <c r="DE184"/>
  <c r="DF184"/>
  <c r="DG184"/>
  <c r="DH184"/>
  <c r="DI184"/>
  <c r="DJ184"/>
  <c r="DK184"/>
  <c r="DL184"/>
  <c r="DM184"/>
  <c r="DN184"/>
  <c r="DO184"/>
  <c r="DP184"/>
  <c r="DQ184"/>
  <c r="DR184"/>
  <c r="DS184"/>
  <c r="DD185"/>
  <c r="DE185"/>
  <c r="DF185"/>
  <c r="DG185"/>
  <c r="DH185"/>
  <c r="DI185"/>
  <c r="DJ185"/>
  <c r="DK185"/>
  <c r="DL185"/>
  <c r="DM185"/>
  <c r="DN185"/>
  <c r="DO185"/>
  <c r="DP185"/>
  <c r="DQ185"/>
  <c r="DR185"/>
  <c r="DS185"/>
  <c r="DD186"/>
  <c r="DE186"/>
  <c r="DF186"/>
  <c r="DG186"/>
  <c r="DH186"/>
  <c r="DI186"/>
  <c r="DJ186"/>
  <c r="DK186"/>
  <c r="DL186"/>
  <c r="DM186"/>
  <c r="DN186"/>
  <c r="DO186"/>
  <c r="DP186"/>
  <c r="DQ186"/>
  <c r="DR186"/>
  <c r="DS186"/>
  <c r="DD187"/>
  <c r="DE187"/>
  <c r="DF187"/>
  <c r="DG187"/>
  <c r="DH187"/>
  <c r="DI187"/>
  <c r="DJ187"/>
  <c r="DK187"/>
  <c r="DL187"/>
  <c r="DM187"/>
  <c r="DN187"/>
  <c r="DO187"/>
  <c r="DP187"/>
  <c r="DQ187"/>
  <c r="DR187"/>
  <c r="DS187"/>
  <c r="DD188"/>
  <c r="DE188"/>
  <c r="DF188"/>
  <c r="DG188"/>
  <c r="DH188"/>
  <c r="DI188"/>
  <c r="DJ188"/>
  <c r="DK188"/>
  <c r="DL188"/>
  <c r="DM188"/>
  <c r="DN188"/>
  <c r="DO188"/>
  <c r="DP188"/>
  <c r="DQ188"/>
  <c r="DR188"/>
  <c r="DS188"/>
  <c r="DD189"/>
  <c r="DE189"/>
  <c r="DF189"/>
  <c r="DG189"/>
  <c r="DH189"/>
  <c r="DI189"/>
  <c r="DJ189"/>
  <c r="DK189"/>
  <c r="DL189"/>
  <c r="DM189"/>
  <c r="DN189"/>
  <c r="DO189"/>
  <c r="DP189"/>
  <c r="DQ189"/>
  <c r="DR189"/>
  <c r="DS189"/>
  <c r="DD190"/>
  <c r="DE190"/>
  <c r="DF190"/>
  <c r="DG190"/>
  <c r="DH190"/>
  <c r="DI190"/>
  <c r="DJ190"/>
  <c r="DK190"/>
  <c r="DL190"/>
  <c r="DM190"/>
  <c r="DN190"/>
  <c r="DO190"/>
  <c r="DP190"/>
  <c r="DQ190"/>
  <c r="DR190"/>
  <c r="DS190"/>
  <c r="DD191"/>
  <c r="DE191"/>
  <c r="DF191"/>
  <c r="DG191"/>
  <c r="DR191" s="1"/>
  <c r="DH191"/>
  <c r="DI191"/>
  <c r="DJ191"/>
  <c r="DK191"/>
  <c r="DL191"/>
  <c r="DM191"/>
  <c r="DN191"/>
  <c r="DO191"/>
  <c r="DP191"/>
  <c r="DQ191"/>
  <c r="DS191"/>
  <c r="DD192"/>
  <c r="DE192"/>
  <c r="DF192"/>
  <c r="DG192"/>
  <c r="DH192"/>
  <c r="DI192"/>
  <c r="DJ192"/>
  <c r="DK192"/>
  <c r="DL192"/>
  <c r="DM192"/>
  <c r="DN192"/>
  <c r="DO192"/>
  <c r="DP192"/>
  <c r="DQ192"/>
  <c r="DR192"/>
  <c r="DS192"/>
  <c r="DD193"/>
  <c r="DE193"/>
  <c r="DF193"/>
  <c r="DG193"/>
  <c r="DH193"/>
  <c r="DI193"/>
  <c r="DJ193"/>
  <c r="DK193"/>
  <c r="DL193"/>
  <c r="DM193"/>
  <c r="DN193"/>
  <c r="DO193"/>
  <c r="DP193"/>
  <c r="DQ193"/>
  <c r="DR193"/>
  <c r="DS193"/>
  <c r="DD194"/>
  <c r="DE194"/>
  <c r="DF194"/>
  <c r="DG194"/>
  <c r="DH194"/>
  <c r="DI194"/>
  <c r="DJ194"/>
  <c r="DK194"/>
  <c r="DL194"/>
  <c r="DM194"/>
  <c r="DN194"/>
  <c r="DO194"/>
  <c r="DP194"/>
  <c r="DQ194"/>
  <c r="DR194"/>
  <c r="DS194"/>
  <c r="DD195"/>
  <c r="DE195"/>
  <c r="DF195"/>
  <c r="DG195"/>
  <c r="DH195"/>
  <c r="DI195"/>
  <c r="DJ195"/>
  <c r="DK195"/>
  <c r="DL195"/>
  <c r="DM195"/>
  <c r="DN195"/>
  <c r="DO195"/>
  <c r="DP195"/>
  <c r="DQ195"/>
  <c r="DR195"/>
  <c r="DS195"/>
  <c r="DD196"/>
  <c r="DE196"/>
  <c r="DF196"/>
  <c r="DG196"/>
  <c r="DH196"/>
  <c r="DI196"/>
  <c r="DJ196"/>
  <c r="DK196"/>
  <c r="DL196"/>
  <c r="DM196"/>
  <c r="DN196"/>
  <c r="DO196"/>
  <c r="DP196"/>
  <c r="DQ196"/>
  <c r="DR196"/>
  <c r="DS196"/>
  <c r="DD197"/>
  <c r="DE197"/>
  <c r="DF197"/>
  <c r="DG197"/>
  <c r="DH197"/>
  <c r="DI197"/>
  <c r="DJ197"/>
  <c r="DK197"/>
  <c r="DL197"/>
  <c r="DM197"/>
  <c r="DN197"/>
  <c r="DO197"/>
  <c r="DP197"/>
  <c r="DQ197"/>
  <c r="DR197"/>
  <c r="DS197"/>
  <c r="DD198"/>
  <c r="DE198"/>
  <c r="DF198"/>
  <c r="DG198"/>
  <c r="DH198"/>
  <c r="DI198"/>
  <c r="DJ198"/>
  <c r="DK198"/>
  <c r="DL198"/>
  <c r="DM198"/>
  <c r="DN198"/>
  <c r="DO198"/>
  <c r="DP198"/>
  <c r="DQ198"/>
  <c r="DR198"/>
  <c r="DS198"/>
  <c r="DD199"/>
  <c r="DE199"/>
  <c r="DF199"/>
  <c r="DG199"/>
  <c r="DH199"/>
  <c r="DI199"/>
  <c r="DJ199"/>
  <c r="DK199"/>
  <c r="DL199"/>
  <c r="DM199"/>
  <c r="DN199"/>
  <c r="DO199"/>
  <c r="DP199"/>
  <c r="DQ199"/>
  <c r="DR199"/>
  <c r="DS199"/>
  <c r="DD200"/>
  <c r="DE200"/>
  <c r="DF200"/>
  <c r="DG200"/>
  <c r="DH200"/>
  <c r="DI200"/>
  <c r="DJ200"/>
  <c r="DK200"/>
  <c r="DL200"/>
  <c r="DM200"/>
  <c r="DN200"/>
  <c r="DO200"/>
  <c r="DP200"/>
  <c r="DQ200"/>
  <c r="DR200"/>
  <c r="DS200"/>
  <c r="DD201"/>
  <c r="DE201"/>
  <c r="DF201"/>
  <c r="DG201"/>
  <c r="DH201"/>
  <c r="DI201"/>
  <c r="DJ201"/>
  <c r="DK201"/>
  <c r="DL201"/>
  <c r="DM201"/>
  <c r="DN201"/>
  <c r="DO201"/>
  <c r="DP201"/>
  <c r="DQ201"/>
  <c r="DR201"/>
  <c r="DS201"/>
  <c r="DD202"/>
  <c r="DE202"/>
  <c r="DF202"/>
  <c r="DG202"/>
  <c r="DR202" s="1"/>
  <c r="DH202"/>
  <c r="DI202"/>
  <c r="DJ202"/>
  <c r="DK202"/>
  <c r="DL202"/>
  <c r="DM202"/>
  <c r="DN202"/>
  <c r="DO202"/>
  <c r="DP202"/>
  <c r="DQ202"/>
  <c r="DS202"/>
  <c r="DD203"/>
  <c r="DE203"/>
  <c r="DF203"/>
  <c r="DG203"/>
  <c r="DR203" s="1"/>
  <c r="DH203"/>
  <c r="DI203"/>
  <c r="DJ203"/>
  <c r="DK203"/>
  <c r="DL203"/>
  <c r="DM203"/>
  <c r="DN203"/>
  <c r="DO203"/>
  <c r="DP203"/>
  <c r="DQ203"/>
  <c r="DS203"/>
  <c r="DD204"/>
  <c r="DE204"/>
  <c r="DF204"/>
  <c r="DG204"/>
  <c r="DR204" s="1"/>
  <c r="DH204"/>
  <c r="DI204"/>
  <c r="DJ204"/>
  <c r="DK204"/>
  <c r="DL204"/>
  <c r="DM204"/>
  <c r="DN204"/>
  <c r="DO204"/>
  <c r="DP204"/>
  <c r="DQ204"/>
  <c r="DS204"/>
  <c r="DD205"/>
  <c r="DE205"/>
  <c r="DF205"/>
  <c r="DG205"/>
  <c r="DR205" s="1"/>
  <c r="DH205"/>
  <c r="DI205"/>
  <c r="DJ205"/>
  <c r="DK205"/>
  <c r="DL205"/>
  <c r="DM205"/>
  <c r="DN205"/>
  <c r="DO205"/>
  <c r="DP205"/>
  <c r="DQ205"/>
  <c r="DS205"/>
  <c r="DD206"/>
  <c r="DE206"/>
  <c r="DF206"/>
  <c r="DG206"/>
  <c r="DR206" s="1"/>
  <c r="DH206"/>
  <c r="DI206"/>
  <c r="DJ206"/>
  <c r="DK206"/>
  <c r="DL206"/>
  <c r="DM206"/>
  <c r="DN206"/>
  <c r="DO206"/>
  <c r="DP206"/>
  <c r="DQ206"/>
  <c r="DS206"/>
  <c r="DD207"/>
  <c r="DE207"/>
  <c r="DF207"/>
  <c r="DG207"/>
  <c r="DR207" s="1"/>
  <c r="DH207"/>
  <c r="DI207"/>
  <c r="DJ207"/>
  <c r="DK207"/>
  <c r="DL207"/>
  <c r="DM207"/>
  <c r="DN207"/>
  <c r="DO207"/>
  <c r="DP207"/>
  <c r="DQ207"/>
  <c r="DS207"/>
  <c r="DD208"/>
  <c r="DE208"/>
  <c r="DF208"/>
  <c r="DG208"/>
  <c r="DR208" s="1"/>
  <c r="DH208"/>
  <c r="DI208"/>
  <c r="DJ208"/>
  <c r="DK208"/>
  <c r="DL208"/>
  <c r="DM208"/>
  <c r="DN208"/>
  <c r="DO208"/>
  <c r="DP208"/>
  <c r="DQ208"/>
  <c r="DS208"/>
  <c r="DD209"/>
  <c r="DE209"/>
  <c r="DF209"/>
  <c r="DG209"/>
  <c r="DR209" s="1"/>
  <c r="DH209"/>
  <c r="DI209"/>
  <c r="DJ209"/>
  <c r="DK209"/>
  <c r="DL209"/>
  <c r="DM209"/>
  <c r="DN209"/>
  <c r="DO209"/>
  <c r="DP209"/>
  <c r="DQ209"/>
  <c r="DS209"/>
  <c r="DD210"/>
  <c r="DE210"/>
  <c r="DF210"/>
  <c r="DG210"/>
  <c r="DR210" s="1"/>
  <c r="DH210"/>
  <c r="DI210"/>
  <c r="DJ210"/>
  <c r="DK210"/>
  <c r="DL210"/>
  <c r="DM210"/>
  <c r="DN210"/>
  <c r="DO210"/>
  <c r="DP210"/>
  <c r="DQ210"/>
  <c r="DS210"/>
  <c r="DD211"/>
  <c r="DE211"/>
  <c r="DF211"/>
  <c r="DG211"/>
  <c r="DR211" s="1"/>
  <c r="DH211"/>
  <c r="DI211"/>
  <c r="DJ211"/>
  <c r="DK211"/>
  <c r="DL211"/>
  <c r="DM211"/>
  <c r="DN211"/>
  <c r="DO211"/>
  <c r="DP211"/>
  <c r="DQ211"/>
  <c r="DS211"/>
  <c r="E7" i="14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6"/>
  <c r="ES211" i="7"/>
  <c r="EO211"/>
  <c r="ES210"/>
  <c r="EO210"/>
  <c r="ES209"/>
  <c r="EO209"/>
  <c r="ES208"/>
  <c r="EO208"/>
  <c r="ES207"/>
  <c r="EO207"/>
  <c r="ES206"/>
  <c r="EO206"/>
  <c r="ES205"/>
  <c r="EO205"/>
  <c r="ES204"/>
  <c r="EO204"/>
  <c r="ES203"/>
  <c r="EO203"/>
  <c r="ES202"/>
  <c r="EO202"/>
  <c r="ES201"/>
  <c r="EO201"/>
  <c r="ES200"/>
  <c r="EO200"/>
  <c r="ES199"/>
  <c r="EO199"/>
  <c r="ES198"/>
  <c r="EO198"/>
  <c r="ES197"/>
  <c r="EO197"/>
  <c r="ES196"/>
  <c r="EO196"/>
  <c r="ES195"/>
  <c r="EO195"/>
  <c r="ES194"/>
  <c r="EO194"/>
  <c r="ES193"/>
  <c r="EO193"/>
  <c r="ES192"/>
  <c r="EO192"/>
  <c r="ES191"/>
  <c r="EO191"/>
  <c r="ES190"/>
  <c r="EO190"/>
  <c r="ES189"/>
  <c r="EO189"/>
  <c r="ES188"/>
  <c r="EO188"/>
  <c r="ES187"/>
  <c r="EO187"/>
  <c r="ES186"/>
  <c r="EO186"/>
  <c r="ES185"/>
  <c r="EO185"/>
  <c r="ES184"/>
  <c r="EO184"/>
  <c r="ES183"/>
  <c r="EO183"/>
  <c r="ES182"/>
  <c r="EO182"/>
  <c r="ES181"/>
  <c r="EO181"/>
  <c r="ES180"/>
  <c r="EO180"/>
  <c r="ES179"/>
  <c r="EO179"/>
  <c r="ES178"/>
  <c r="EO178"/>
  <c r="ES177"/>
  <c r="EO177"/>
  <c r="ES176"/>
  <c r="EO176"/>
  <c r="ES175"/>
  <c r="EO175"/>
  <c r="ES174"/>
  <c r="EO174"/>
  <c r="ES173"/>
  <c r="EO173"/>
  <c r="ES172"/>
  <c r="EO172"/>
  <c r="ES171"/>
  <c r="EO171"/>
  <c r="ES170"/>
  <c r="EO170"/>
  <c r="ES169"/>
  <c r="EO169"/>
  <c r="ES168"/>
  <c r="EO168"/>
  <c r="ES167"/>
  <c r="EO167"/>
  <c r="ES166"/>
  <c r="EO166"/>
  <c r="ES165"/>
  <c r="EO165"/>
  <c r="ES164"/>
  <c r="EO164"/>
  <c r="ES163"/>
  <c r="EO163"/>
  <c r="ES162"/>
  <c r="EO162"/>
  <c r="ES161"/>
  <c r="EO161"/>
  <c r="ES160"/>
  <c r="EO160"/>
  <c r="ES159"/>
  <c r="EO159"/>
  <c r="ES158"/>
  <c r="EO158"/>
  <c r="ES157"/>
  <c r="EO157"/>
  <c r="ES156"/>
  <c r="EO156"/>
  <c r="ES155"/>
  <c r="EO155"/>
  <c r="ES154"/>
  <c r="EO154"/>
  <c r="ES153"/>
  <c r="EO153"/>
  <c r="ES152"/>
  <c r="EO152"/>
  <c r="ES151"/>
  <c r="EO151"/>
  <c r="ES150"/>
  <c r="EO150"/>
  <c r="ES149"/>
  <c r="EO149"/>
  <c r="ES148"/>
  <c r="EO148"/>
  <c r="ES147"/>
  <c r="EO147"/>
  <c r="ES146"/>
  <c r="EO146"/>
  <c r="ES145"/>
  <c r="EO145"/>
  <c r="ES144"/>
  <c r="EO144"/>
  <c r="ES143"/>
  <c r="EO143"/>
  <c r="ES142"/>
  <c r="EO142"/>
  <c r="ES141"/>
  <c r="EO141"/>
  <c r="ES140"/>
  <c r="EO140"/>
  <c r="ES139"/>
  <c r="EO139"/>
  <c r="ES138"/>
  <c r="EO138"/>
  <c r="ES137"/>
  <c r="EO137"/>
  <c r="ES136"/>
  <c r="EO136"/>
  <c r="ES135"/>
  <c r="EO135"/>
  <c r="ES134"/>
  <c r="EO134"/>
  <c r="ES133"/>
  <c r="EO133"/>
  <c r="ES132"/>
  <c r="EO132"/>
  <c r="ES131"/>
  <c r="EO131"/>
  <c r="ES130"/>
  <c r="EO130"/>
  <c r="ES129"/>
  <c r="EO129"/>
  <c r="ES128"/>
  <c r="EO128"/>
  <c r="ES127"/>
  <c r="EO127"/>
  <c r="ES126"/>
  <c r="EO126"/>
  <c r="ES125"/>
  <c r="EO125"/>
  <c r="ES124"/>
  <c r="EO124"/>
  <c r="ES123"/>
  <c r="EO123"/>
  <c r="ES122"/>
  <c r="EO122"/>
  <c r="ES121"/>
  <c r="EO121"/>
  <c r="ES120"/>
  <c r="EO120"/>
  <c r="ES119"/>
  <c r="EO119"/>
  <c r="ES118"/>
  <c r="EO118"/>
  <c r="ES117"/>
  <c r="EO117"/>
  <c r="ES116"/>
  <c r="EO116"/>
  <c r="ES115"/>
  <c r="EO115"/>
  <c r="ES114"/>
  <c r="EO114"/>
  <c r="ES113"/>
  <c r="EO113"/>
  <c r="ES112"/>
  <c r="EO112"/>
  <c r="ES111"/>
  <c r="EO111"/>
  <c r="ES110"/>
  <c r="EO110"/>
  <c r="ES109"/>
  <c r="EO109"/>
  <c r="ES108"/>
  <c r="EO108"/>
  <c r="ES107"/>
  <c r="EO107"/>
  <c r="ES106"/>
  <c r="EO106"/>
  <c r="ES105"/>
  <c r="EO105"/>
  <c r="ES104"/>
  <c r="EO104"/>
  <c r="ES103"/>
  <c r="EO103"/>
  <c r="ES102"/>
  <c r="EO102"/>
  <c r="ES101"/>
  <c r="EO101"/>
  <c r="ES100"/>
  <c r="EO100"/>
  <c r="ES99"/>
  <c r="EO99"/>
  <c r="ES98"/>
  <c r="EO98"/>
  <c r="ES97"/>
  <c r="EO97"/>
  <c r="ES96"/>
  <c r="EO96"/>
  <c r="ES95"/>
  <c r="EO95"/>
  <c r="ES94"/>
  <c r="EO94"/>
  <c r="ES93"/>
  <c r="EO93"/>
  <c r="ES92"/>
  <c r="EO92"/>
  <c r="ES91"/>
  <c r="EO91"/>
  <c r="ES90"/>
  <c r="EO90"/>
  <c r="ES89"/>
  <c r="EO89"/>
  <c r="ES88"/>
  <c r="EO88"/>
  <c r="ES87"/>
  <c r="EO87"/>
  <c r="ES86"/>
  <c r="EO86"/>
  <c r="ES85"/>
  <c r="EO85"/>
  <c r="ES84"/>
  <c r="EO84"/>
  <c r="ES83"/>
  <c r="EO83"/>
  <c r="ES82"/>
  <c r="EO82"/>
  <c r="ES81"/>
  <c r="EO81"/>
  <c r="ES80"/>
  <c r="EO80"/>
  <c r="ES79"/>
  <c r="EO79"/>
  <c r="ES78"/>
  <c r="EO78"/>
  <c r="ES77"/>
  <c r="EO77"/>
  <c r="ES76"/>
  <c r="EO76"/>
  <c r="ES75"/>
  <c r="EO75"/>
  <c r="ES74"/>
  <c r="EO74"/>
  <c r="ES73"/>
  <c r="EO73"/>
  <c r="ES72"/>
  <c r="EO72"/>
  <c r="ES71"/>
  <c r="EO71"/>
  <c r="ES70"/>
  <c r="EO70"/>
  <c r="ES69"/>
  <c r="EO69"/>
  <c r="ES68"/>
  <c r="EO68"/>
  <c r="ES67"/>
  <c r="EO67"/>
  <c r="ES66"/>
  <c r="EO66"/>
  <c r="ES65"/>
  <c r="EO65"/>
  <c r="ES64"/>
  <c r="EO64"/>
  <c r="ES63"/>
  <c r="EO63"/>
  <c r="ES62"/>
  <c r="EO62"/>
  <c r="ES61"/>
  <c r="EO61"/>
  <c r="ES60"/>
  <c r="EO60"/>
  <c r="ES59"/>
  <c r="EO59"/>
  <c r="ES58"/>
  <c r="EO58"/>
  <c r="ES57"/>
  <c r="EO57"/>
  <c r="ES56"/>
  <c r="EO56"/>
  <c r="ES55"/>
  <c r="EO55"/>
  <c r="ES54"/>
  <c r="EO54"/>
  <c r="ES53"/>
  <c r="EO53"/>
  <c r="ES52"/>
  <c r="EO52"/>
  <c r="ES51"/>
  <c r="EO51"/>
  <c r="ES50"/>
  <c r="EO50"/>
  <c r="ES49"/>
  <c r="EO49"/>
  <c r="ES48"/>
  <c r="EO48"/>
  <c r="ES47"/>
  <c r="EO47"/>
  <c r="ES46"/>
  <c r="EO46"/>
  <c r="ES45"/>
  <c r="EO45"/>
  <c r="ES44"/>
  <c r="EO44"/>
  <c r="ES43"/>
  <c r="EO43"/>
  <c r="ES42"/>
  <c r="EO42"/>
  <c r="ES41"/>
  <c r="EO41"/>
  <c r="ES40"/>
  <c r="EO40"/>
  <c r="ES39"/>
  <c r="EO39"/>
  <c r="ES38"/>
  <c r="EO38"/>
  <c r="ES37"/>
  <c r="EO37"/>
  <c r="ES36"/>
  <c r="EO36"/>
  <c r="ES35"/>
  <c r="EO35"/>
  <c r="ES34"/>
  <c r="EO34"/>
  <c r="ES33"/>
  <c r="EO33"/>
  <c r="ES32"/>
  <c r="EO32"/>
  <c r="ES31"/>
  <c r="EO31"/>
  <c r="ES30"/>
  <c r="EO30"/>
  <c r="ES29"/>
  <c r="EO29"/>
  <c r="ES28"/>
  <c r="EO28"/>
  <c r="ES27"/>
  <c r="EO27"/>
  <c r="ES26"/>
  <c r="EO26"/>
  <c r="ES25"/>
  <c r="EO25"/>
  <c r="ES24"/>
  <c r="EO24"/>
  <c r="ES23"/>
  <c r="EO23"/>
  <c r="ES22"/>
  <c r="EO22"/>
  <c r="ES21"/>
  <c r="EO21"/>
  <c r="ES20"/>
  <c r="EO20"/>
  <c r="ES19"/>
  <c r="EO19"/>
  <c r="ES18"/>
  <c r="EO18"/>
  <c r="CC203"/>
  <c r="CD203"/>
  <c r="CE203"/>
  <c r="CF203"/>
  <c r="CP203" s="1"/>
  <c r="CG203"/>
  <c r="CH203"/>
  <c r="CI203"/>
  <c r="CJ203"/>
  <c r="CK203"/>
  <c r="CL203"/>
  <c r="CM203"/>
  <c r="CN203"/>
  <c r="CO203"/>
  <c r="CQ203"/>
  <c r="CC204"/>
  <c r="CD204"/>
  <c r="CE204"/>
  <c r="CF204"/>
  <c r="CG204"/>
  <c r="CH204"/>
  <c r="CI204"/>
  <c r="CJ204"/>
  <c r="CK204"/>
  <c r="CL204"/>
  <c r="CM204"/>
  <c r="CN204"/>
  <c r="CO204"/>
  <c r="CP204"/>
  <c r="CQ204"/>
  <c r="CC205"/>
  <c r="CD205"/>
  <c r="CE205"/>
  <c r="CF205"/>
  <c r="CP205" s="1"/>
  <c r="CG205"/>
  <c r="CH205"/>
  <c r="CI205"/>
  <c r="CJ205"/>
  <c r="CK205"/>
  <c r="CL205"/>
  <c r="CM205"/>
  <c r="CN205"/>
  <c r="CO205"/>
  <c r="CQ205"/>
  <c r="CC206"/>
  <c r="CD206"/>
  <c r="CE206"/>
  <c r="CF206"/>
  <c r="CP206" s="1"/>
  <c r="CG206"/>
  <c r="CH206"/>
  <c r="CI206"/>
  <c r="CJ206"/>
  <c r="CK206"/>
  <c r="CL206"/>
  <c r="CM206"/>
  <c r="CN206"/>
  <c r="CO206"/>
  <c r="CQ206"/>
  <c r="CC207"/>
  <c r="CD207"/>
  <c r="CE207"/>
  <c r="CF207"/>
  <c r="CG207"/>
  <c r="CH207"/>
  <c r="CI207"/>
  <c r="CJ207"/>
  <c r="CK207"/>
  <c r="CL207"/>
  <c r="CM207"/>
  <c r="CN207"/>
  <c r="CO207"/>
  <c r="CP207"/>
  <c r="CQ207"/>
  <c r="CC208"/>
  <c r="CD208"/>
  <c r="CE208"/>
  <c r="CF208"/>
  <c r="CP208" s="1"/>
  <c r="CG208"/>
  <c r="CH208"/>
  <c r="CI208"/>
  <c r="CJ208"/>
  <c r="CK208"/>
  <c r="CL208"/>
  <c r="CM208"/>
  <c r="CN208"/>
  <c r="CO208"/>
  <c r="CQ208"/>
  <c r="CC209"/>
  <c r="CD209"/>
  <c r="CE209"/>
  <c r="CF209"/>
  <c r="CP209" s="1"/>
  <c r="CG209"/>
  <c r="CH209"/>
  <c r="CI209"/>
  <c r="CJ209"/>
  <c r="CK209"/>
  <c r="CL209"/>
  <c r="CM209"/>
  <c r="CN209"/>
  <c r="CO209"/>
  <c r="CQ209"/>
  <c r="CC210"/>
  <c r="CD210"/>
  <c r="CE210"/>
  <c r="CF210"/>
  <c r="CP210" s="1"/>
  <c r="CG210"/>
  <c r="CH210"/>
  <c r="CI210"/>
  <c r="CJ210"/>
  <c r="CK210"/>
  <c r="CL210"/>
  <c r="CM210"/>
  <c r="CN210"/>
  <c r="CO210"/>
  <c r="CQ210"/>
  <c r="CC211"/>
  <c r="CD211"/>
  <c r="CE211"/>
  <c r="CF211"/>
  <c r="CG211"/>
  <c r="CH211"/>
  <c r="CI211"/>
  <c r="CJ211"/>
  <c r="CK211"/>
  <c r="CL211"/>
  <c r="CM211"/>
  <c r="CN211"/>
  <c r="CO211"/>
  <c r="CP211"/>
  <c r="CQ211"/>
  <c r="C203"/>
  <c r="D203"/>
  <c r="E203"/>
  <c r="F203"/>
  <c r="G203"/>
  <c r="H203"/>
  <c r="I203"/>
  <c r="J203"/>
  <c r="K203"/>
  <c r="L203"/>
  <c r="M203"/>
  <c r="N203"/>
  <c r="O203"/>
  <c r="P203"/>
  <c r="C204"/>
  <c r="D204"/>
  <c r="E204"/>
  <c r="F204"/>
  <c r="G204"/>
  <c r="H204"/>
  <c r="I204"/>
  <c r="J204"/>
  <c r="K204"/>
  <c r="L204"/>
  <c r="M204"/>
  <c r="N204"/>
  <c r="O204"/>
  <c r="P204"/>
  <c r="C205"/>
  <c r="D205"/>
  <c r="E205"/>
  <c r="F205"/>
  <c r="G205"/>
  <c r="H205"/>
  <c r="I205"/>
  <c r="J205"/>
  <c r="K205"/>
  <c r="L205"/>
  <c r="M205"/>
  <c r="N205"/>
  <c r="O205"/>
  <c r="P205"/>
  <c r="C206"/>
  <c r="D206"/>
  <c r="E206"/>
  <c r="F206"/>
  <c r="G206"/>
  <c r="H206"/>
  <c r="I206"/>
  <c r="J206"/>
  <c r="K206"/>
  <c r="L206"/>
  <c r="M206"/>
  <c r="N206"/>
  <c r="O206"/>
  <c r="P206"/>
  <c r="C207"/>
  <c r="D207"/>
  <c r="E207"/>
  <c r="F207"/>
  <c r="G207"/>
  <c r="H207"/>
  <c r="I207"/>
  <c r="J207"/>
  <c r="K207"/>
  <c r="L207"/>
  <c r="M207"/>
  <c r="N207"/>
  <c r="O207"/>
  <c r="P207"/>
  <c r="C208"/>
  <c r="D208"/>
  <c r="E208"/>
  <c r="F208"/>
  <c r="G208"/>
  <c r="H208"/>
  <c r="I208"/>
  <c r="J208"/>
  <c r="K208"/>
  <c r="L208"/>
  <c r="M208"/>
  <c r="N208"/>
  <c r="O208"/>
  <c r="P208"/>
  <c r="C209"/>
  <c r="D209"/>
  <c r="E209"/>
  <c r="F209"/>
  <c r="G209"/>
  <c r="H209"/>
  <c r="I209"/>
  <c r="J209"/>
  <c r="K209"/>
  <c r="L209"/>
  <c r="M209"/>
  <c r="N209"/>
  <c r="O209"/>
  <c r="P209"/>
  <c r="C210"/>
  <c r="D210"/>
  <c r="E210"/>
  <c r="F210"/>
  <c r="G210"/>
  <c r="H210"/>
  <c r="I210"/>
  <c r="J210"/>
  <c r="K210"/>
  <c r="L210"/>
  <c r="M210"/>
  <c r="N210"/>
  <c r="O210"/>
  <c r="P210"/>
  <c r="C211"/>
  <c r="D211"/>
  <c r="E211"/>
  <c r="F211"/>
  <c r="G211"/>
  <c r="H211"/>
  <c r="I211"/>
  <c r="J211"/>
  <c r="K211"/>
  <c r="L211"/>
  <c r="M211"/>
  <c r="N211"/>
  <c r="O211"/>
  <c r="P211"/>
  <c r="CV7" i="14"/>
  <c r="CV8"/>
  <c r="CV9"/>
  <c r="CV10"/>
  <c r="CV11"/>
  <c r="CV12"/>
  <c r="CV13"/>
  <c r="CV14"/>
  <c r="CV15"/>
  <c r="CV16"/>
  <c r="N11" i="9" s="1"/>
  <c r="CV17" i="14"/>
  <c r="CV18"/>
  <c r="CV19"/>
  <c r="CV20"/>
  <c r="CV21"/>
  <c r="CV22"/>
  <c r="CV23"/>
  <c r="CV24"/>
  <c r="CV25"/>
  <c r="CV26"/>
  <c r="CV27"/>
  <c r="CV28"/>
  <c r="CV29"/>
  <c r="CV30"/>
  <c r="CV31"/>
  <c r="CV32"/>
  <c r="CV33"/>
  <c r="CV34"/>
  <c r="CV35"/>
  <c r="CV36"/>
  <c r="CV37"/>
  <c r="CV38"/>
  <c r="CV39"/>
  <c r="CV40"/>
  <c r="CV41"/>
  <c r="CV42"/>
  <c r="CV43"/>
  <c r="CV44"/>
  <c r="CV45"/>
  <c r="CV46"/>
  <c r="CV47"/>
  <c r="CV48"/>
  <c r="CV49"/>
  <c r="CV50"/>
  <c r="CV51"/>
  <c r="CV52"/>
  <c r="CV53"/>
  <c r="CV54"/>
  <c r="CV55"/>
  <c r="CV56"/>
  <c r="CV57"/>
  <c r="CV58"/>
  <c r="CV59"/>
  <c r="CV60"/>
  <c r="CV61"/>
  <c r="CV62"/>
  <c r="CV63"/>
  <c r="CV64"/>
  <c r="CV65"/>
  <c r="CV66"/>
  <c r="CV67"/>
  <c r="CV68"/>
  <c r="CV69"/>
  <c r="CV70"/>
  <c r="CV71"/>
  <c r="CV72"/>
  <c r="CV73"/>
  <c r="CV74"/>
  <c r="CV75"/>
  <c r="CV76"/>
  <c r="CV77"/>
  <c r="CV78"/>
  <c r="CV79"/>
  <c r="CV80"/>
  <c r="CV81"/>
  <c r="CV82"/>
  <c r="CV83"/>
  <c r="CV84"/>
  <c r="CV85"/>
  <c r="CV86"/>
  <c r="CV87"/>
  <c r="CV88"/>
  <c r="CV89"/>
  <c r="CV90"/>
  <c r="CV91"/>
  <c r="CV92"/>
  <c r="CV93"/>
  <c r="CV94"/>
  <c r="CV95"/>
  <c r="CV96"/>
  <c r="CV97"/>
  <c r="CV98"/>
  <c r="CV99"/>
  <c r="CV100"/>
  <c r="CV101"/>
  <c r="CV102"/>
  <c r="CV103"/>
  <c r="CV104"/>
  <c r="CV105"/>
  <c r="CV106"/>
  <c r="CV107"/>
  <c r="CV108"/>
  <c r="CV109"/>
  <c r="CV110"/>
  <c r="CV111"/>
  <c r="CV112"/>
  <c r="CV113"/>
  <c r="CV114"/>
  <c r="CV115"/>
  <c r="CV116"/>
  <c r="CV117"/>
  <c r="CV118"/>
  <c r="CV119"/>
  <c r="CV120"/>
  <c r="CV121"/>
  <c r="CV122"/>
  <c r="CV123"/>
  <c r="CV124"/>
  <c r="CV125"/>
  <c r="CV126"/>
  <c r="CV127"/>
  <c r="CV128"/>
  <c r="CV129"/>
  <c r="CV130"/>
  <c r="CV131"/>
  <c r="CV132"/>
  <c r="CV133"/>
  <c r="CV134"/>
  <c r="CV135"/>
  <c r="CV136"/>
  <c r="CV137"/>
  <c r="CV138"/>
  <c r="CV139"/>
  <c r="CV140"/>
  <c r="CV141"/>
  <c r="CV142"/>
  <c r="CV143"/>
  <c r="CV144"/>
  <c r="CV145"/>
  <c r="CV146"/>
  <c r="CV147"/>
  <c r="CV148"/>
  <c r="CV149"/>
  <c r="CV150"/>
  <c r="CV151"/>
  <c r="CV152"/>
  <c r="CV153"/>
  <c r="CV154"/>
  <c r="CV155"/>
  <c r="CV156"/>
  <c r="CV157"/>
  <c r="CV158"/>
  <c r="CV159"/>
  <c r="CV160"/>
  <c r="CV161"/>
  <c r="CV162"/>
  <c r="CV163"/>
  <c r="CV164"/>
  <c r="CV165"/>
  <c r="CV166"/>
  <c r="CV167"/>
  <c r="CV168"/>
  <c r="CV169"/>
  <c r="CV170"/>
  <c r="CV171"/>
  <c r="F172" i="7" s="1"/>
  <c r="CV172" i="14"/>
  <c r="E173" i="7" s="1"/>
  <c r="CV173" i="14"/>
  <c r="D174" i="7" s="1"/>
  <c r="CV174" i="14"/>
  <c r="CV175"/>
  <c r="F176" i="7" s="1"/>
  <c r="CV176" i="14"/>
  <c r="E177" i="7" s="1"/>
  <c r="CV177" i="14"/>
  <c r="D178" i="7" s="1"/>
  <c r="CV178" i="14"/>
  <c r="CV179"/>
  <c r="F180" i="7" s="1"/>
  <c r="CV180" i="14"/>
  <c r="E181" i="7" s="1"/>
  <c r="CV181" i="14"/>
  <c r="D182" i="7" s="1"/>
  <c r="CV182" i="14"/>
  <c r="CV183"/>
  <c r="F184" i="7" s="1"/>
  <c r="CV184" i="14"/>
  <c r="E185" i="7" s="1"/>
  <c r="CV185" i="14"/>
  <c r="D186" i="7" s="1"/>
  <c r="CV186" i="14"/>
  <c r="CV187"/>
  <c r="F188" i="7" s="1"/>
  <c r="CV188" i="14"/>
  <c r="E189" i="7" s="1"/>
  <c r="CV189" i="14"/>
  <c r="D190" i="7" s="1"/>
  <c r="CV190" i="14"/>
  <c r="CV191"/>
  <c r="F192" i="7" s="1"/>
  <c r="CV192" i="14"/>
  <c r="E193" i="7" s="1"/>
  <c r="CV193" i="14"/>
  <c r="D194" i="7" s="1"/>
  <c r="CV194" i="14"/>
  <c r="CV195"/>
  <c r="F196" i="7" s="1"/>
  <c r="CV196" i="14"/>
  <c r="E197" i="7" s="1"/>
  <c r="CV197" i="14"/>
  <c r="D198" i="7" s="1"/>
  <c r="CV198" i="14"/>
  <c r="CV199"/>
  <c r="F200" i="7" s="1"/>
  <c r="CV200" i="14"/>
  <c r="E201" i="7" s="1"/>
  <c r="CV201" i="14"/>
  <c r="D202" i="7" s="1"/>
  <c r="CV6" i="14"/>
  <c r="EL9" i="7"/>
  <c r="EM9"/>
  <c r="EL10"/>
  <c r="EM10"/>
  <c r="EL11"/>
  <c r="EM11"/>
  <c r="EL12"/>
  <c r="EM12"/>
  <c r="EH13"/>
  <c r="EI13"/>
  <c r="EJ13"/>
  <c r="EK13"/>
  <c r="EL13"/>
  <c r="EM13"/>
  <c r="EL14"/>
  <c r="EM14"/>
  <c r="EL15"/>
  <c r="EM15"/>
  <c r="EL16"/>
  <c r="EM16"/>
  <c r="ED18"/>
  <c r="EE18"/>
  <c r="EF18"/>
  <c r="EG18"/>
  <c r="ER18" s="1"/>
  <c r="EH18"/>
  <c r="EI18"/>
  <c r="EJ18"/>
  <c r="EK18"/>
  <c r="EL18"/>
  <c r="EM18"/>
  <c r="EN18"/>
  <c r="EP18"/>
  <c r="EQ18"/>
  <c r="ED19"/>
  <c r="EE19"/>
  <c r="EF19"/>
  <c r="EA19" s="1"/>
  <c r="EG19"/>
  <c r="ER19" s="1"/>
  <c r="EH19"/>
  <c r="EI19"/>
  <c r="EJ19"/>
  <c r="EK19"/>
  <c r="EL19"/>
  <c r="EM19"/>
  <c r="EN19"/>
  <c r="EP19"/>
  <c r="EQ19"/>
  <c r="ED20"/>
  <c r="EE20"/>
  <c r="EF20"/>
  <c r="EG20"/>
  <c r="ER20" s="1"/>
  <c r="EH20"/>
  <c r="EI20"/>
  <c r="EJ20"/>
  <c r="EK20"/>
  <c r="EL20"/>
  <c r="EM20"/>
  <c r="EN20"/>
  <c r="EP20"/>
  <c r="EQ20"/>
  <c r="ED21"/>
  <c r="EE21"/>
  <c r="EF21"/>
  <c r="EG21"/>
  <c r="ER21" s="1"/>
  <c r="EH21"/>
  <c r="EI21"/>
  <c r="EJ21"/>
  <c r="EK21"/>
  <c r="EL21"/>
  <c r="EM21"/>
  <c r="EN21"/>
  <c r="EP21"/>
  <c r="EQ21"/>
  <c r="ED22"/>
  <c r="EE22"/>
  <c r="EF22"/>
  <c r="EG22"/>
  <c r="ER22" s="1"/>
  <c r="EH22"/>
  <c r="EI22"/>
  <c r="EJ22"/>
  <c r="EK22"/>
  <c r="EL22"/>
  <c r="EM22"/>
  <c r="EN22"/>
  <c r="EP22"/>
  <c r="EQ22"/>
  <c r="ED23"/>
  <c r="EE23"/>
  <c r="EF23"/>
  <c r="EG23"/>
  <c r="EH23"/>
  <c r="EI23"/>
  <c r="EJ23"/>
  <c r="EK23"/>
  <c r="EL23"/>
  <c r="EM23"/>
  <c r="EN23"/>
  <c r="EP23"/>
  <c r="EQ23"/>
  <c r="ER23"/>
  <c r="ED24"/>
  <c r="EE24"/>
  <c r="EF24"/>
  <c r="EA24" s="1"/>
  <c r="EG24"/>
  <c r="ER24" s="1"/>
  <c r="EH24"/>
  <c r="EI24"/>
  <c r="EJ24"/>
  <c r="EK24"/>
  <c r="EL24"/>
  <c r="EM24"/>
  <c r="EN24"/>
  <c r="EP24"/>
  <c r="EQ24"/>
  <c r="ED25"/>
  <c r="EE25"/>
  <c r="EF25"/>
  <c r="EG25"/>
  <c r="ER25" s="1"/>
  <c r="EH25"/>
  <c r="EI25"/>
  <c r="EJ25"/>
  <c r="EK25"/>
  <c r="EL25"/>
  <c r="EM25"/>
  <c r="EN25"/>
  <c r="EP25"/>
  <c r="EQ25"/>
  <c r="ED26"/>
  <c r="EE26"/>
  <c r="EF26"/>
  <c r="EG26"/>
  <c r="EH26"/>
  <c r="EI26"/>
  <c r="EJ26"/>
  <c r="EK26"/>
  <c r="EL26"/>
  <c r="EM26"/>
  <c r="EN26"/>
  <c r="EP26"/>
  <c r="EQ26"/>
  <c r="ER26"/>
  <c r="ED27"/>
  <c r="EE27"/>
  <c r="EF27"/>
  <c r="EA27" s="1"/>
  <c r="EG27"/>
  <c r="ER27" s="1"/>
  <c r="EH27"/>
  <c r="EI27"/>
  <c r="EJ27"/>
  <c r="EK27"/>
  <c r="EL27"/>
  <c r="EM27"/>
  <c r="EN27"/>
  <c r="EP27"/>
  <c r="EQ27"/>
  <c r="ED28"/>
  <c r="EE28"/>
  <c r="EF28"/>
  <c r="EG28"/>
  <c r="ER28" s="1"/>
  <c r="EH28"/>
  <c r="EI28"/>
  <c r="EJ28"/>
  <c r="EK28"/>
  <c r="EL28"/>
  <c r="EM28"/>
  <c r="EN28"/>
  <c r="EP28"/>
  <c r="EQ28"/>
  <c r="ED29"/>
  <c r="EE29"/>
  <c r="EF29"/>
  <c r="EG29"/>
  <c r="EH29"/>
  <c r="EI29"/>
  <c r="EJ29"/>
  <c r="EK29"/>
  <c r="EL29"/>
  <c r="EM29"/>
  <c r="EN29"/>
  <c r="EP29"/>
  <c r="EQ29"/>
  <c r="ER29"/>
  <c r="ED30"/>
  <c r="EE30"/>
  <c r="EF30"/>
  <c r="EA30" s="1"/>
  <c r="EG30"/>
  <c r="ER30" s="1"/>
  <c r="EH30"/>
  <c r="EI30"/>
  <c r="EJ30"/>
  <c r="EK30"/>
  <c r="EL30"/>
  <c r="EM30"/>
  <c r="EN30"/>
  <c r="EP30"/>
  <c r="EQ30"/>
  <c r="ED31"/>
  <c r="EE31"/>
  <c r="EF31"/>
  <c r="EG31"/>
  <c r="ER31" s="1"/>
  <c r="EH31"/>
  <c r="EI31"/>
  <c r="EJ31"/>
  <c r="EK31"/>
  <c r="EL31"/>
  <c r="EM31"/>
  <c r="EN31"/>
  <c r="EP31"/>
  <c r="EQ31"/>
  <c r="ED32"/>
  <c r="EE32"/>
  <c r="EF32"/>
  <c r="EG32"/>
  <c r="ER32" s="1"/>
  <c r="EH32"/>
  <c r="EI32"/>
  <c r="EJ32"/>
  <c r="EK32"/>
  <c r="EL32"/>
  <c r="EM32"/>
  <c r="EN32"/>
  <c r="EP32"/>
  <c r="EQ32"/>
  <c r="ED33"/>
  <c r="EE33"/>
  <c r="EF33"/>
  <c r="EG33"/>
  <c r="ER33" s="1"/>
  <c r="EH33"/>
  <c r="EI33"/>
  <c r="EJ33"/>
  <c r="EK33"/>
  <c r="EL33"/>
  <c r="EM33"/>
  <c r="EN33"/>
  <c r="EP33"/>
  <c r="EQ33"/>
  <c r="ED34"/>
  <c r="EE34"/>
  <c r="EF34"/>
  <c r="EG34"/>
  <c r="ER34" s="1"/>
  <c r="EH34"/>
  <c r="EI34"/>
  <c r="EJ34"/>
  <c r="EK34"/>
  <c r="EL34"/>
  <c r="EM34"/>
  <c r="EN34"/>
  <c r="EP34"/>
  <c r="EQ34"/>
  <c r="ED35"/>
  <c r="EE35"/>
  <c r="EF35"/>
  <c r="EG35"/>
  <c r="ER35" s="1"/>
  <c r="EH35"/>
  <c r="EI35"/>
  <c r="EJ35"/>
  <c r="EK35"/>
  <c r="EL35"/>
  <c r="EM35"/>
  <c r="EN35"/>
  <c r="EP35"/>
  <c r="EQ35"/>
  <c r="ED36"/>
  <c r="EE36"/>
  <c r="EF36"/>
  <c r="EG36"/>
  <c r="ER36" s="1"/>
  <c r="EH36"/>
  <c r="EI36"/>
  <c r="EJ36"/>
  <c r="EK36"/>
  <c r="EL36"/>
  <c r="EM36"/>
  <c r="EN36"/>
  <c r="EP36"/>
  <c r="EQ36"/>
  <c r="ED37"/>
  <c r="EE37"/>
  <c r="EF37"/>
  <c r="EG37"/>
  <c r="ER37" s="1"/>
  <c r="EH37"/>
  <c r="EI37"/>
  <c r="EJ37"/>
  <c r="EK37"/>
  <c r="EL37"/>
  <c r="EM37"/>
  <c r="EN37"/>
  <c r="EP37"/>
  <c r="EQ37"/>
  <c r="ED38"/>
  <c r="EE38"/>
  <c r="EF38"/>
  <c r="EG38"/>
  <c r="ER38" s="1"/>
  <c r="EH38"/>
  <c r="EI38"/>
  <c r="EJ38"/>
  <c r="EK38"/>
  <c r="EL38"/>
  <c r="EM38"/>
  <c r="EN38"/>
  <c r="EP38"/>
  <c r="EQ38"/>
  <c r="ED39"/>
  <c r="EE39"/>
  <c r="EF39"/>
  <c r="EG39"/>
  <c r="ER39" s="1"/>
  <c r="EH39"/>
  <c r="EI39"/>
  <c r="EJ39"/>
  <c r="EK39"/>
  <c r="EL39"/>
  <c r="EM39"/>
  <c r="EN39"/>
  <c r="EP39"/>
  <c r="EQ39"/>
  <c r="ED40"/>
  <c r="EE40"/>
  <c r="EF40"/>
  <c r="EA40" s="1"/>
  <c r="EG40"/>
  <c r="ER40" s="1"/>
  <c r="EH40"/>
  <c r="EI40"/>
  <c r="EJ40"/>
  <c r="EK40"/>
  <c r="EL40"/>
  <c r="EM40"/>
  <c r="EN40"/>
  <c r="EP40"/>
  <c r="EQ40"/>
  <c r="ED41"/>
  <c r="EE41"/>
  <c r="EF41"/>
  <c r="EG41"/>
  <c r="ER41" s="1"/>
  <c r="EH41"/>
  <c r="EI41"/>
  <c r="EJ41"/>
  <c r="EK41"/>
  <c r="EL41"/>
  <c r="EM41"/>
  <c r="EN41"/>
  <c r="EP41"/>
  <c r="EQ41"/>
  <c r="ED42"/>
  <c r="EE42"/>
  <c r="EF42"/>
  <c r="EG42"/>
  <c r="ER42" s="1"/>
  <c r="EH42"/>
  <c r="EI42"/>
  <c r="EJ42"/>
  <c r="EK42"/>
  <c r="EL42"/>
  <c r="EM42"/>
  <c r="EN42"/>
  <c r="EP42"/>
  <c r="EQ42"/>
  <c r="ED43"/>
  <c r="EE43"/>
  <c r="EF43"/>
  <c r="EG43"/>
  <c r="ER43" s="1"/>
  <c r="EH43"/>
  <c r="EI43"/>
  <c r="EJ43"/>
  <c r="EK43"/>
  <c r="EL43"/>
  <c r="EM43"/>
  <c r="EN43"/>
  <c r="EP43"/>
  <c r="EQ43"/>
  <c r="ED44"/>
  <c r="EE44"/>
  <c r="EF44"/>
  <c r="EA44" s="1"/>
  <c r="EG44"/>
  <c r="ER44" s="1"/>
  <c r="EH44"/>
  <c r="EI44"/>
  <c r="EJ44"/>
  <c r="EK44"/>
  <c r="EL44"/>
  <c r="EM44"/>
  <c r="EN44"/>
  <c r="EP44"/>
  <c r="EQ44"/>
  <c r="ED45"/>
  <c r="EE45"/>
  <c r="EF45"/>
  <c r="EG45"/>
  <c r="ER45" s="1"/>
  <c r="EH45"/>
  <c r="EI45"/>
  <c r="EJ45"/>
  <c r="EK45"/>
  <c r="EL45"/>
  <c r="EM45"/>
  <c r="EN45"/>
  <c r="EP45"/>
  <c r="EQ45"/>
  <c r="ED46"/>
  <c r="EE46"/>
  <c r="EF46"/>
  <c r="EG46"/>
  <c r="ER46" s="1"/>
  <c r="EH46"/>
  <c r="EI46"/>
  <c r="EJ46"/>
  <c r="EK46"/>
  <c r="EL46"/>
  <c r="EM46"/>
  <c r="EN46"/>
  <c r="EP46"/>
  <c r="EQ46"/>
  <c r="ED47"/>
  <c r="EE47"/>
  <c r="EF47"/>
  <c r="EG47"/>
  <c r="ER47" s="1"/>
  <c r="EH47"/>
  <c r="EI47"/>
  <c r="EJ47"/>
  <c r="EK47"/>
  <c r="EL47"/>
  <c r="EM47"/>
  <c r="EN47"/>
  <c r="EP47"/>
  <c r="EQ47"/>
  <c r="ED48"/>
  <c r="EE48"/>
  <c r="EF48"/>
  <c r="EA48" s="1"/>
  <c r="EG48"/>
  <c r="ER48" s="1"/>
  <c r="EH48"/>
  <c r="EI48"/>
  <c r="EJ48"/>
  <c r="EK48"/>
  <c r="EL48"/>
  <c r="EM48"/>
  <c r="EN48"/>
  <c r="EP48"/>
  <c r="EQ48"/>
  <c r="ED49"/>
  <c r="EE49"/>
  <c r="EF49"/>
  <c r="EG49"/>
  <c r="ER49" s="1"/>
  <c r="EH49"/>
  <c r="EI49"/>
  <c r="EJ49"/>
  <c r="EK49"/>
  <c r="EL49"/>
  <c r="EM49"/>
  <c r="EN49"/>
  <c r="EP49"/>
  <c r="EQ49"/>
  <c r="ED50"/>
  <c r="EE50"/>
  <c r="EF50"/>
  <c r="EG50"/>
  <c r="ER50" s="1"/>
  <c r="EH50"/>
  <c r="EI50"/>
  <c r="EJ50"/>
  <c r="EK50"/>
  <c r="EL50"/>
  <c r="EM50"/>
  <c r="EN50"/>
  <c r="EP50"/>
  <c r="EQ50"/>
  <c r="ED51"/>
  <c r="EE51"/>
  <c r="EF51"/>
  <c r="EG51"/>
  <c r="ER51" s="1"/>
  <c r="EH51"/>
  <c r="EI51"/>
  <c r="EJ51"/>
  <c r="EK51"/>
  <c r="EL51"/>
  <c r="EM51"/>
  <c r="EN51"/>
  <c r="EP51"/>
  <c r="EQ51"/>
  <c r="ED52"/>
  <c r="EE52"/>
  <c r="EF52"/>
  <c r="EA52" s="1"/>
  <c r="EG52"/>
  <c r="ER52" s="1"/>
  <c r="EH52"/>
  <c r="EI52"/>
  <c r="EJ52"/>
  <c r="EK52"/>
  <c r="EL52"/>
  <c r="EM52"/>
  <c r="EN52"/>
  <c r="EP52"/>
  <c r="EQ52"/>
  <c r="ED53"/>
  <c r="EE53"/>
  <c r="EF53"/>
  <c r="EG53"/>
  <c r="ER53" s="1"/>
  <c r="EH53"/>
  <c r="EI53"/>
  <c r="EJ53"/>
  <c r="EK53"/>
  <c r="EL53"/>
  <c r="EM53"/>
  <c r="EN53"/>
  <c r="EP53"/>
  <c r="EQ53"/>
  <c r="ED54"/>
  <c r="EE54"/>
  <c r="EF54"/>
  <c r="EG54"/>
  <c r="ER54" s="1"/>
  <c r="EH54"/>
  <c r="EI54"/>
  <c r="EJ54"/>
  <c r="EK54"/>
  <c r="EL54"/>
  <c r="EM54"/>
  <c r="EN54"/>
  <c r="EP54"/>
  <c r="EQ54"/>
  <c r="ED55"/>
  <c r="EE55"/>
  <c r="EF55"/>
  <c r="EG55"/>
  <c r="ER55" s="1"/>
  <c r="EH55"/>
  <c r="EI55"/>
  <c r="EJ55"/>
  <c r="EK55"/>
  <c r="EL55"/>
  <c r="EM55"/>
  <c r="EN55"/>
  <c r="EP55"/>
  <c r="EQ55"/>
  <c r="ED56"/>
  <c r="EE56"/>
  <c r="EF56"/>
  <c r="EA56" s="1"/>
  <c r="EG56"/>
  <c r="ER56" s="1"/>
  <c r="EH56"/>
  <c r="EI56"/>
  <c r="EJ56"/>
  <c r="EK56"/>
  <c r="EL56"/>
  <c r="EM56"/>
  <c r="EN56"/>
  <c r="EP56"/>
  <c r="EQ56"/>
  <c r="ED57"/>
  <c r="EE57"/>
  <c r="EF57"/>
  <c r="EG57"/>
  <c r="ER57" s="1"/>
  <c r="EH57"/>
  <c r="EI57"/>
  <c r="EJ57"/>
  <c r="EK57"/>
  <c r="EL57"/>
  <c r="EM57"/>
  <c r="EN57"/>
  <c r="EP57"/>
  <c r="EQ57"/>
  <c r="ED58"/>
  <c r="EE58"/>
  <c r="EF58"/>
  <c r="EG58"/>
  <c r="ER58" s="1"/>
  <c r="EH58"/>
  <c r="EI58"/>
  <c r="EJ58"/>
  <c r="EK58"/>
  <c r="EL58"/>
  <c r="EM58"/>
  <c r="EN58"/>
  <c r="EP58"/>
  <c r="EQ58"/>
  <c r="ED59"/>
  <c r="EE59"/>
  <c r="EF59"/>
  <c r="EG59"/>
  <c r="ER59" s="1"/>
  <c r="EH59"/>
  <c r="EI59"/>
  <c r="EJ59"/>
  <c r="EK59"/>
  <c r="EL59"/>
  <c r="EM59"/>
  <c r="EN59"/>
  <c r="EP59"/>
  <c r="EQ59"/>
  <c r="ED60"/>
  <c r="EE60"/>
  <c r="EF60"/>
  <c r="EA60" s="1"/>
  <c r="EG60"/>
  <c r="ER60" s="1"/>
  <c r="EH60"/>
  <c r="EI60"/>
  <c r="EJ60"/>
  <c r="EK60"/>
  <c r="EL60"/>
  <c r="EM60"/>
  <c r="EN60"/>
  <c r="EP60"/>
  <c r="EQ60"/>
  <c r="ED61"/>
  <c r="EE61"/>
  <c r="EF61"/>
  <c r="EG61"/>
  <c r="ER61" s="1"/>
  <c r="EH61"/>
  <c r="EI61"/>
  <c r="EJ61"/>
  <c r="EK61"/>
  <c r="EL61"/>
  <c r="EM61"/>
  <c r="EN61"/>
  <c r="EP61"/>
  <c r="EQ61"/>
  <c r="ED62"/>
  <c r="EE62"/>
  <c r="EF62"/>
  <c r="EG62"/>
  <c r="ER62" s="1"/>
  <c r="EH62"/>
  <c r="EI62"/>
  <c r="EJ62"/>
  <c r="EK62"/>
  <c r="EL62"/>
  <c r="EM62"/>
  <c r="EN62"/>
  <c r="EP62"/>
  <c r="EQ62"/>
  <c r="ED63"/>
  <c r="EE63"/>
  <c r="EF63"/>
  <c r="EG63"/>
  <c r="ER63" s="1"/>
  <c r="EH63"/>
  <c r="EI63"/>
  <c r="EJ63"/>
  <c r="EK63"/>
  <c r="EL63"/>
  <c r="EM63"/>
  <c r="EN63"/>
  <c r="EP63"/>
  <c r="EQ63"/>
  <c r="ED64"/>
  <c r="EE64"/>
  <c r="EF64"/>
  <c r="EA64" s="1"/>
  <c r="EG64"/>
  <c r="ER64" s="1"/>
  <c r="EH64"/>
  <c r="EI64"/>
  <c r="EJ64"/>
  <c r="EK64"/>
  <c r="EL64"/>
  <c r="EM64"/>
  <c r="EN64"/>
  <c r="EP64"/>
  <c r="EQ64"/>
  <c r="ED65"/>
  <c r="EE65"/>
  <c r="EF65"/>
  <c r="EG65"/>
  <c r="ER65" s="1"/>
  <c r="EH65"/>
  <c r="EI65"/>
  <c r="EJ65"/>
  <c r="EK65"/>
  <c r="EL65"/>
  <c r="EM65"/>
  <c r="EN65"/>
  <c r="EP65"/>
  <c r="EQ65"/>
  <c r="ED66"/>
  <c r="EE66"/>
  <c r="EF66"/>
  <c r="EG66"/>
  <c r="ER66" s="1"/>
  <c r="EH66"/>
  <c r="EI66"/>
  <c r="EJ66"/>
  <c r="EK66"/>
  <c r="EL66"/>
  <c r="EM66"/>
  <c r="EN66"/>
  <c r="EP66"/>
  <c r="EQ66"/>
  <c r="ED67"/>
  <c r="EE67"/>
  <c r="EF67"/>
  <c r="EG67"/>
  <c r="ER67" s="1"/>
  <c r="EH67"/>
  <c r="EI67"/>
  <c r="EJ67"/>
  <c r="EK67"/>
  <c r="EL67"/>
  <c r="EM67"/>
  <c r="EN67"/>
  <c r="EP67"/>
  <c r="EQ67"/>
  <c r="ED68"/>
  <c r="EE68"/>
  <c r="EF68"/>
  <c r="EA68" s="1"/>
  <c r="EG68"/>
  <c r="ER68" s="1"/>
  <c r="EH68"/>
  <c r="EI68"/>
  <c r="EJ68"/>
  <c r="EK68"/>
  <c r="EL68"/>
  <c r="EM68"/>
  <c r="EN68"/>
  <c r="EP68"/>
  <c r="EQ68"/>
  <c r="ED69"/>
  <c r="EE69"/>
  <c r="EF69"/>
  <c r="EG69"/>
  <c r="ER69" s="1"/>
  <c r="EH69"/>
  <c r="EI69"/>
  <c r="EJ69"/>
  <c r="EK69"/>
  <c r="EL69"/>
  <c r="EM69"/>
  <c r="EN69"/>
  <c r="EP69"/>
  <c r="EQ69"/>
  <c r="ED70"/>
  <c r="EE70"/>
  <c r="EF70"/>
  <c r="EG70"/>
  <c r="ER70" s="1"/>
  <c r="EH70"/>
  <c r="EI70"/>
  <c r="EJ70"/>
  <c r="EK70"/>
  <c r="EL70"/>
  <c r="EM70"/>
  <c r="EN70"/>
  <c r="EP70"/>
  <c r="EQ70"/>
  <c r="ED71"/>
  <c r="EE71"/>
  <c r="EF71"/>
  <c r="EG71"/>
  <c r="ER71" s="1"/>
  <c r="EH71"/>
  <c r="EI71"/>
  <c r="EJ71"/>
  <c r="EK71"/>
  <c r="EL71"/>
  <c r="EM71"/>
  <c r="EN71"/>
  <c r="EP71"/>
  <c r="EQ71"/>
  <c r="ED72"/>
  <c r="EE72"/>
  <c r="EF72"/>
  <c r="EA72" s="1"/>
  <c r="EG72"/>
  <c r="ER72" s="1"/>
  <c r="EH72"/>
  <c r="EI72"/>
  <c r="EJ72"/>
  <c r="EK72"/>
  <c r="EL72"/>
  <c r="EM72"/>
  <c r="EN72"/>
  <c r="EP72"/>
  <c r="EQ72"/>
  <c r="ED73"/>
  <c r="EE73"/>
  <c r="EF73"/>
  <c r="EG73"/>
  <c r="ER73" s="1"/>
  <c r="EH73"/>
  <c r="EI73"/>
  <c r="EJ73"/>
  <c r="EK73"/>
  <c r="EL73"/>
  <c r="EM73"/>
  <c r="EN73"/>
  <c r="EP73"/>
  <c r="EQ73"/>
  <c r="ED74"/>
  <c r="EE74"/>
  <c r="EF74"/>
  <c r="EG74"/>
  <c r="ER74" s="1"/>
  <c r="EH74"/>
  <c r="EI74"/>
  <c r="EJ74"/>
  <c r="EK74"/>
  <c r="EL74"/>
  <c r="EM74"/>
  <c r="EN74"/>
  <c r="EP74"/>
  <c r="EQ74"/>
  <c r="ED75"/>
  <c r="EE75"/>
  <c r="EF75"/>
  <c r="EG75"/>
  <c r="ER75" s="1"/>
  <c r="EH75"/>
  <c r="EI75"/>
  <c r="EJ75"/>
  <c r="EK75"/>
  <c r="EL75"/>
  <c r="EM75"/>
  <c r="EN75"/>
  <c r="EP75"/>
  <c r="EQ75"/>
  <c r="ED76"/>
  <c r="EE76"/>
  <c r="EF76"/>
  <c r="EA76" s="1"/>
  <c r="EG76"/>
  <c r="ER76" s="1"/>
  <c r="EH76"/>
  <c r="EI76"/>
  <c r="EJ76"/>
  <c r="EK76"/>
  <c r="EL76"/>
  <c r="EM76"/>
  <c r="EN76"/>
  <c r="EP76"/>
  <c r="EQ76"/>
  <c r="ED77"/>
  <c r="EE77"/>
  <c r="EF77"/>
  <c r="EG77"/>
  <c r="ER77" s="1"/>
  <c r="EH77"/>
  <c r="EI77"/>
  <c r="EJ77"/>
  <c r="EK77"/>
  <c r="EL77"/>
  <c r="EM77"/>
  <c r="EN77"/>
  <c r="EP77"/>
  <c r="EQ77"/>
  <c r="ED78"/>
  <c r="EE78"/>
  <c r="EF78"/>
  <c r="EG78"/>
  <c r="ER78" s="1"/>
  <c r="EH78"/>
  <c r="EI78"/>
  <c r="EJ78"/>
  <c r="EK78"/>
  <c r="EL78"/>
  <c r="EM78"/>
  <c r="EN78"/>
  <c r="EP78"/>
  <c r="EQ78"/>
  <c r="ED79"/>
  <c r="EE79"/>
  <c r="EF79"/>
  <c r="EG79"/>
  <c r="ER79" s="1"/>
  <c r="EH79"/>
  <c r="EI79"/>
  <c r="EJ79"/>
  <c r="EK79"/>
  <c r="EL79"/>
  <c r="EM79"/>
  <c r="EN79"/>
  <c r="EP79"/>
  <c r="EQ79"/>
  <c r="ED80"/>
  <c r="EE80"/>
  <c r="EF80"/>
  <c r="EA80" s="1"/>
  <c r="EG80"/>
  <c r="ER80" s="1"/>
  <c r="EH80"/>
  <c r="EI80"/>
  <c r="EJ80"/>
  <c r="EK80"/>
  <c r="EL80"/>
  <c r="EM80"/>
  <c r="EN80"/>
  <c r="EP80"/>
  <c r="EQ80"/>
  <c r="ED81"/>
  <c r="EE81"/>
  <c r="EF81"/>
  <c r="EG81"/>
  <c r="ER81" s="1"/>
  <c r="EH81"/>
  <c r="EI81"/>
  <c r="EJ81"/>
  <c r="EK81"/>
  <c r="EL81"/>
  <c r="EM81"/>
  <c r="EN81"/>
  <c r="EP81"/>
  <c r="EQ81"/>
  <c r="ED82"/>
  <c r="EE82"/>
  <c r="EF82"/>
  <c r="EG82"/>
  <c r="ER82" s="1"/>
  <c r="EH82"/>
  <c r="EI82"/>
  <c r="EJ82"/>
  <c r="EK82"/>
  <c r="EL82"/>
  <c r="EM82"/>
  <c r="EN82"/>
  <c r="EP82"/>
  <c r="EQ82"/>
  <c r="ED83"/>
  <c r="EE83"/>
  <c r="EF83"/>
  <c r="EG83"/>
  <c r="ER83" s="1"/>
  <c r="EH83"/>
  <c r="EI83"/>
  <c r="EJ83"/>
  <c r="EK83"/>
  <c r="EL83"/>
  <c r="EM83"/>
  <c r="EN83"/>
  <c r="EP83"/>
  <c r="EQ83"/>
  <c r="ED84"/>
  <c r="EE84"/>
  <c r="EF84"/>
  <c r="EA84" s="1"/>
  <c r="EG84"/>
  <c r="ER84" s="1"/>
  <c r="EH84"/>
  <c r="EI84"/>
  <c r="EJ84"/>
  <c r="EK84"/>
  <c r="EL84"/>
  <c r="EM84"/>
  <c r="EN84"/>
  <c r="EP84"/>
  <c r="EQ84"/>
  <c r="ED85"/>
  <c r="EE85"/>
  <c r="EF85"/>
  <c r="EG85"/>
  <c r="ER85" s="1"/>
  <c r="EH85"/>
  <c r="EI85"/>
  <c r="EJ85"/>
  <c r="EK85"/>
  <c r="EL85"/>
  <c r="EM85"/>
  <c r="EN85"/>
  <c r="EP85"/>
  <c r="EQ85"/>
  <c r="ED86"/>
  <c r="EE86"/>
  <c r="EF86"/>
  <c r="EG86"/>
  <c r="ER86" s="1"/>
  <c r="EH86"/>
  <c r="EI86"/>
  <c r="EJ86"/>
  <c r="EK86"/>
  <c r="EL86"/>
  <c r="EM86"/>
  <c r="EN86"/>
  <c r="EP86"/>
  <c r="EQ86"/>
  <c r="ED87"/>
  <c r="EE87"/>
  <c r="EF87"/>
  <c r="EG87"/>
  <c r="ER87" s="1"/>
  <c r="EH87"/>
  <c r="EI87"/>
  <c r="EJ87"/>
  <c r="EK87"/>
  <c r="EL87"/>
  <c r="EM87"/>
  <c r="EN87"/>
  <c r="EP87"/>
  <c r="EQ87"/>
  <c r="ED88"/>
  <c r="EE88"/>
  <c r="EF88"/>
  <c r="EA88" s="1"/>
  <c r="EG88"/>
  <c r="ER88" s="1"/>
  <c r="EH88"/>
  <c r="EI88"/>
  <c r="EJ88"/>
  <c r="EK88"/>
  <c r="EL88"/>
  <c r="EM88"/>
  <c r="EN88"/>
  <c r="EP88"/>
  <c r="EQ88"/>
  <c r="ED89"/>
  <c r="EE89"/>
  <c r="EF89"/>
  <c r="EG89"/>
  <c r="ER89" s="1"/>
  <c r="EH89"/>
  <c r="EI89"/>
  <c r="EJ89"/>
  <c r="EK89"/>
  <c r="EL89"/>
  <c r="EM89"/>
  <c r="EN89"/>
  <c r="EP89"/>
  <c r="EQ89"/>
  <c r="ED90"/>
  <c r="EE90"/>
  <c r="EF90"/>
  <c r="EG90"/>
  <c r="ER90" s="1"/>
  <c r="EH90"/>
  <c r="EI90"/>
  <c r="EJ90"/>
  <c r="EK90"/>
  <c r="EL90"/>
  <c r="EM90"/>
  <c r="EN90"/>
  <c r="EP90"/>
  <c r="EQ90"/>
  <c r="ED91"/>
  <c r="EE91"/>
  <c r="EF91"/>
  <c r="EG91"/>
  <c r="ER91" s="1"/>
  <c r="EH91"/>
  <c r="EI91"/>
  <c r="EJ91"/>
  <c r="EK91"/>
  <c r="EL91"/>
  <c r="EM91"/>
  <c r="EN91"/>
  <c r="EP91"/>
  <c r="EQ91"/>
  <c r="ED92"/>
  <c r="EE92"/>
  <c r="EF92"/>
  <c r="EA92" s="1"/>
  <c r="EG92"/>
  <c r="ER92" s="1"/>
  <c r="EH92"/>
  <c r="EI92"/>
  <c r="EJ92"/>
  <c r="EK92"/>
  <c r="EL92"/>
  <c r="EM92"/>
  <c r="EN92"/>
  <c r="EP92"/>
  <c r="EQ92"/>
  <c r="ED93"/>
  <c r="EE93"/>
  <c r="EF93"/>
  <c r="EG93"/>
  <c r="ER93" s="1"/>
  <c r="EH93"/>
  <c r="EI93"/>
  <c r="EJ93"/>
  <c r="EK93"/>
  <c r="EL93"/>
  <c r="EM93"/>
  <c r="EN93"/>
  <c r="EP93"/>
  <c r="EQ93"/>
  <c r="ED94"/>
  <c r="EE94"/>
  <c r="EF94"/>
  <c r="EG94"/>
  <c r="ER94" s="1"/>
  <c r="EH94"/>
  <c r="EI94"/>
  <c r="EJ94"/>
  <c r="EK94"/>
  <c r="EL94"/>
  <c r="EM94"/>
  <c r="EN94"/>
  <c r="EP94"/>
  <c r="EQ94"/>
  <c r="ED95"/>
  <c r="EE95"/>
  <c r="EF95"/>
  <c r="EG95"/>
  <c r="ER95" s="1"/>
  <c r="EH95"/>
  <c r="EI95"/>
  <c r="EJ95"/>
  <c r="EK95"/>
  <c r="EL95"/>
  <c r="EM95"/>
  <c r="EN95"/>
  <c r="EP95"/>
  <c r="EQ95"/>
  <c r="ED96"/>
  <c r="EE96"/>
  <c r="EF96"/>
  <c r="EA96" s="1"/>
  <c r="EG96"/>
  <c r="ER96" s="1"/>
  <c r="EH96"/>
  <c r="EI96"/>
  <c r="EJ96"/>
  <c r="EK96"/>
  <c r="EL96"/>
  <c r="EM96"/>
  <c r="EN96"/>
  <c r="EP96"/>
  <c r="EQ96"/>
  <c r="ED97"/>
  <c r="EE97"/>
  <c r="EF97"/>
  <c r="EG97"/>
  <c r="ER97" s="1"/>
  <c r="EH97"/>
  <c r="EI97"/>
  <c r="EJ97"/>
  <c r="EK97"/>
  <c r="EL97"/>
  <c r="EM97"/>
  <c r="EN97"/>
  <c r="EP97"/>
  <c r="EQ97"/>
  <c r="ED98"/>
  <c r="EE98"/>
  <c r="EF98"/>
  <c r="EG98"/>
  <c r="ER98" s="1"/>
  <c r="EH98"/>
  <c r="EI98"/>
  <c r="EJ98"/>
  <c r="EK98"/>
  <c r="EL98"/>
  <c r="EM98"/>
  <c r="EN98"/>
  <c r="EP98"/>
  <c r="EQ98"/>
  <c r="ED99"/>
  <c r="EE99"/>
  <c r="EF99"/>
  <c r="EG99"/>
  <c r="ER99" s="1"/>
  <c r="EH99"/>
  <c r="EI99"/>
  <c r="EJ99"/>
  <c r="EK99"/>
  <c r="EL99"/>
  <c r="EM99"/>
  <c r="EN99"/>
  <c r="EP99"/>
  <c r="EQ99"/>
  <c r="ED100"/>
  <c r="EE100"/>
  <c r="EF100"/>
  <c r="EA100" s="1"/>
  <c r="EG100"/>
  <c r="ER100" s="1"/>
  <c r="EH100"/>
  <c r="EI100"/>
  <c r="EJ100"/>
  <c r="EK100"/>
  <c r="EL100"/>
  <c r="EM100"/>
  <c r="EN100"/>
  <c r="EP100"/>
  <c r="EQ100"/>
  <c r="ED101"/>
  <c r="EE101"/>
  <c r="EF101"/>
  <c r="EG101"/>
  <c r="ER101" s="1"/>
  <c r="EH101"/>
  <c r="EI101"/>
  <c r="EJ101"/>
  <c r="EK101"/>
  <c r="EL101"/>
  <c r="EM101"/>
  <c r="EN101"/>
  <c r="EP101"/>
  <c r="EQ101"/>
  <c r="ED102"/>
  <c r="EE102"/>
  <c r="EF102"/>
  <c r="EG102"/>
  <c r="ER102" s="1"/>
  <c r="EH102"/>
  <c r="EI102"/>
  <c r="EJ102"/>
  <c r="EK102"/>
  <c r="EL102"/>
  <c r="EM102"/>
  <c r="EN102"/>
  <c r="EP102"/>
  <c r="EQ102"/>
  <c r="ED103"/>
  <c r="EE103"/>
  <c r="EF103"/>
  <c r="EG103"/>
  <c r="ER103" s="1"/>
  <c r="EH103"/>
  <c r="EI103"/>
  <c r="EJ103"/>
  <c r="EK103"/>
  <c r="EL103"/>
  <c r="EM103"/>
  <c r="EN103"/>
  <c r="EP103"/>
  <c r="EQ103"/>
  <c r="ED104"/>
  <c r="EE104"/>
  <c r="EF104"/>
  <c r="EA104" s="1"/>
  <c r="EG104"/>
  <c r="ER104" s="1"/>
  <c r="EH104"/>
  <c r="EI104"/>
  <c r="EJ104"/>
  <c r="EK104"/>
  <c r="EL104"/>
  <c r="EM104"/>
  <c r="EN104"/>
  <c r="EP104"/>
  <c r="EQ104"/>
  <c r="ED105"/>
  <c r="EE105"/>
  <c r="EF105"/>
  <c r="EG105"/>
  <c r="ER105" s="1"/>
  <c r="EH105"/>
  <c r="EI105"/>
  <c r="EJ105"/>
  <c r="EK105"/>
  <c r="EL105"/>
  <c r="EM105"/>
  <c r="EN105"/>
  <c r="EP105"/>
  <c r="EQ105"/>
  <c r="ED106"/>
  <c r="EE106"/>
  <c r="EF106"/>
  <c r="EG106"/>
  <c r="ER106" s="1"/>
  <c r="EH106"/>
  <c r="EI106"/>
  <c r="EJ106"/>
  <c r="EK106"/>
  <c r="EL106"/>
  <c r="EM106"/>
  <c r="EN106"/>
  <c r="EP106"/>
  <c r="EQ106"/>
  <c r="ED107"/>
  <c r="EE107"/>
  <c r="EF107"/>
  <c r="EG107"/>
  <c r="ER107" s="1"/>
  <c r="EH107"/>
  <c r="EI107"/>
  <c r="EJ107"/>
  <c r="EK107"/>
  <c r="EL107"/>
  <c r="EM107"/>
  <c r="EN107"/>
  <c r="EP107"/>
  <c r="EQ107"/>
  <c r="ED108"/>
  <c r="EE108"/>
  <c r="EF108"/>
  <c r="EA108" s="1"/>
  <c r="EG108"/>
  <c r="ER108" s="1"/>
  <c r="EH108"/>
  <c r="EI108"/>
  <c r="EJ108"/>
  <c r="EK108"/>
  <c r="EL108"/>
  <c r="EM108"/>
  <c r="EN108"/>
  <c r="EP108"/>
  <c r="EQ108"/>
  <c r="ED109"/>
  <c r="EE109"/>
  <c r="EF109"/>
  <c r="EG109"/>
  <c r="ER109" s="1"/>
  <c r="EH109"/>
  <c r="EI109"/>
  <c r="EJ109"/>
  <c r="EK109"/>
  <c r="EL109"/>
  <c r="EM109"/>
  <c r="EN109"/>
  <c r="EP109"/>
  <c r="EQ109"/>
  <c r="ED110"/>
  <c r="EE110"/>
  <c r="EF110"/>
  <c r="EG110"/>
  <c r="ER110" s="1"/>
  <c r="EH110"/>
  <c r="EI110"/>
  <c r="EJ110"/>
  <c r="EK110"/>
  <c r="EL110"/>
  <c r="EM110"/>
  <c r="EN110"/>
  <c r="EP110"/>
  <c r="EQ110"/>
  <c r="ED111"/>
  <c r="EE111"/>
  <c r="EF111"/>
  <c r="EG111"/>
  <c r="ER111" s="1"/>
  <c r="EH111"/>
  <c r="EI111"/>
  <c r="EJ111"/>
  <c r="EK111"/>
  <c r="EL111"/>
  <c r="EM111"/>
  <c r="EN111"/>
  <c r="EP111"/>
  <c r="EQ111"/>
  <c r="ED112"/>
  <c r="EE112"/>
  <c r="EF112"/>
  <c r="EA112" s="1"/>
  <c r="EG112"/>
  <c r="ER112" s="1"/>
  <c r="EH112"/>
  <c r="EI112"/>
  <c r="EJ112"/>
  <c r="EK112"/>
  <c r="EL112"/>
  <c r="EM112"/>
  <c r="EN112"/>
  <c r="EP112"/>
  <c r="EQ112"/>
  <c r="ED113"/>
  <c r="EE113"/>
  <c r="EF113"/>
  <c r="EG113"/>
  <c r="ER113" s="1"/>
  <c r="EH113"/>
  <c r="EI113"/>
  <c r="EJ113"/>
  <c r="EK113"/>
  <c r="EL113"/>
  <c r="EM113"/>
  <c r="EN113"/>
  <c r="EP113"/>
  <c r="EQ113"/>
  <c r="ED114"/>
  <c r="EE114"/>
  <c r="EF114"/>
  <c r="EG114"/>
  <c r="ER114" s="1"/>
  <c r="EH114"/>
  <c r="EI114"/>
  <c r="EJ114"/>
  <c r="EK114"/>
  <c r="EL114"/>
  <c r="EM114"/>
  <c r="EN114"/>
  <c r="EP114"/>
  <c r="EQ114"/>
  <c r="ED115"/>
  <c r="EE115"/>
  <c r="EF115"/>
  <c r="EG115"/>
  <c r="ER115" s="1"/>
  <c r="EH115"/>
  <c r="EI115"/>
  <c r="EJ115"/>
  <c r="EK115"/>
  <c r="EL115"/>
  <c r="EM115"/>
  <c r="EN115"/>
  <c r="EP115"/>
  <c r="EQ115"/>
  <c r="ED116"/>
  <c r="EE116"/>
  <c r="EF116"/>
  <c r="EA116" s="1"/>
  <c r="EG116"/>
  <c r="ER116" s="1"/>
  <c r="EH116"/>
  <c r="EI116"/>
  <c r="EJ116"/>
  <c r="EK116"/>
  <c r="EL116"/>
  <c r="EM116"/>
  <c r="EN116"/>
  <c r="EP116"/>
  <c r="EQ116"/>
  <c r="ED117"/>
  <c r="EE117"/>
  <c r="EF117"/>
  <c r="EG117"/>
  <c r="ER117" s="1"/>
  <c r="EH117"/>
  <c r="EI117"/>
  <c r="EJ117"/>
  <c r="EK117"/>
  <c r="EL117"/>
  <c r="EM117"/>
  <c r="EN117"/>
  <c r="EP117"/>
  <c r="EQ117"/>
  <c r="ED118"/>
  <c r="EE118"/>
  <c r="EF118"/>
  <c r="EG118"/>
  <c r="ER118" s="1"/>
  <c r="EH118"/>
  <c r="EI118"/>
  <c r="EJ118"/>
  <c r="EK118"/>
  <c r="EL118"/>
  <c r="EM118"/>
  <c r="EN118"/>
  <c r="EP118"/>
  <c r="EQ118"/>
  <c r="ED119"/>
  <c r="EE119"/>
  <c r="EF119"/>
  <c r="EG119"/>
  <c r="ER119" s="1"/>
  <c r="EH119"/>
  <c r="EI119"/>
  <c r="EJ119"/>
  <c r="EK119"/>
  <c r="EL119"/>
  <c r="EM119"/>
  <c r="EN119"/>
  <c r="EP119"/>
  <c r="EQ119"/>
  <c r="ED120"/>
  <c r="EE120"/>
  <c r="EF120"/>
  <c r="EA120" s="1"/>
  <c r="EG120"/>
  <c r="ER120" s="1"/>
  <c r="EH120"/>
  <c r="EI120"/>
  <c r="EJ120"/>
  <c r="EK120"/>
  <c r="EL120"/>
  <c r="EM120"/>
  <c r="EN120"/>
  <c r="EP120"/>
  <c r="EQ120"/>
  <c r="ED121"/>
  <c r="EE121"/>
  <c r="EF121"/>
  <c r="EG121"/>
  <c r="ER121" s="1"/>
  <c r="EH121"/>
  <c r="EI121"/>
  <c r="EJ121"/>
  <c r="EK121"/>
  <c r="EL121"/>
  <c r="EM121"/>
  <c r="EN121"/>
  <c r="EP121"/>
  <c r="EQ121"/>
  <c r="ED122"/>
  <c r="EE122"/>
  <c r="EF122"/>
  <c r="EG122"/>
  <c r="ER122" s="1"/>
  <c r="EH122"/>
  <c r="EI122"/>
  <c r="EJ122"/>
  <c r="EK122"/>
  <c r="EL122"/>
  <c r="EM122"/>
  <c r="EN122"/>
  <c r="EP122"/>
  <c r="EQ122"/>
  <c r="ED123"/>
  <c r="EE123"/>
  <c r="EF123"/>
  <c r="EG123"/>
  <c r="ER123" s="1"/>
  <c r="EH123"/>
  <c r="EI123"/>
  <c r="EJ123"/>
  <c r="EK123"/>
  <c r="EL123"/>
  <c r="EM123"/>
  <c r="EN123"/>
  <c r="EP123"/>
  <c r="EQ123"/>
  <c r="ED124"/>
  <c r="EE124"/>
  <c r="EF124"/>
  <c r="EA124" s="1"/>
  <c r="EG124"/>
  <c r="ER124" s="1"/>
  <c r="EH124"/>
  <c r="EI124"/>
  <c r="EJ124"/>
  <c r="EK124"/>
  <c r="EL124"/>
  <c r="EM124"/>
  <c r="EN124"/>
  <c r="EP124"/>
  <c r="EQ124"/>
  <c r="ED125"/>
  <c r="EE125"/>
  <c r="EF125"/>
  <c r="EG125"/>
  <c r="ER125" s="1"/>
  <c r="EH125"/>
  <c r="EI125"/>
  <c r="EJ125"/>
  <c r="EK125"/>
  <c r="EL125"/>
  <c r="EM125"/>
  <c r="EN125"/>
  <c r="EP125"/>
  <c r="EQ125"/>
  <c r="ED126"/>
  <c r="EE126"/>
  <c r="EF126"/>
  <c r="EG126"/>
  <c r="ER126" s="1"/>
  <c r="EH126"/>
  <c r="EI126"/>
  <c r="EJ126"/>
  <c r="EK126"/>
  <c r="EL126"/>
  <c r="EM126"/>
  <c r="EN126"/>
  <c r="EP126"/>
  <c r="EQ126"/>
  <c r="ED127"/>
  <c r="EE127"/>
  <c r="EF127"/>
  <c r="EG127"/>
  <c r="ER127" s="1"/>
  <c r="EH127"/>
  <c r="EI127"/>
  <c r="EJ127"/>
  <c r="EK127"/>
  <c r="EL127"/>
  <c r="EM127"/>
  <c r="EN127"/>
  <c r="EP127"/>
  <c r="EQ127"/>
  <c r="ED128"/>
  <c r="EE128"/>
  <c r="EF128"/>
  <c r="EA128" s="1"/>
  <c r="EG128"/>
  <c r="ER128" s="1"/>
  <c r="EH128"/>
  <c r="EI128"/>
  <c r="EJ128"/>
  <c r="EK128"/>
  <c r="EL128"/>
  <c r="EM128"/>
  <c r="EN128"/>
  <c r="EP128"/>
  <c r="EQ128"/>
  <c r="ED129"/>
  <c r="EE129"/>
  <c r="EF129"/>
  <c r="EG129"/>
  <c r="ER129" s="1"/>
  <c r="EH129"/>
  <c r="EI129"/>
  <c r="EJ129"/>
  <c r="EK129"/>
  <c r="EL129"/>
  <c r="EM129"/>
  <c r="EN129"/>
  <c r="EP129"/>
  <c r="EQ129"/>
  <c r="ED130"/>
  <c r="EE130"/>
  <c r="EF130"/>
  <c r="EG130"/>
  <c r="ER130" s="1"/>
  <c r="EH130"/>
  <c r="EI130"/>
  <c r="EJ130"/>
  <c r="EK130"/>
  <c r="EL130"/>
  <c r="EM130"/>
  <c r="EN130"/>
  <c r="EP130"/>
  <c r="EQ130"/>
  <c r="ED131"/>
  <c r="EE131"/>
  <c r="EF131"/>
  <c r="EG131"/>
  <c r="ER131" s="1"/>
  <c r="EH131"/>
  <c r="EI131"/>
  <c r="EJ131"/>
  <c r="EK131"/>
  <c r="EL131"/>
  <c r="EM131"/>
  <c r="EN131"/>
  <c r="EP131"/>
  <c r="EQ131"/>
  <c r="ED132"/>
  <c r="EE132"/>
  <c r="EF132"/>
  <c r="EA132" s="1"/>
  <c r="EG132"/>
  <c r="ER132" s="1"/>
  <c r="EH132"/>
  <c r="EI132"/>
  <c r="EJ132"/>
  <c r="EK132"/>
  <c r="EL132"/>
  <c r="EM132"/>
  <c r="EN132"/>
  <c r="EP132"/>
  <c r="EQ132"/>
  <c r="ED133"/>
  <c r="EE133"/>
  <c r="EF133"/>
  <c r="EG133"/>
  <c r="ER133" s="1"/>
  <c r="EH133"/>
  <c r="EI133"/>
  <c r="EJ133"/>
  <c r="EK133"/>
  <c r="EL133"/>
  <c r="EM133"/>
  <c r="EN133"/>
  <c r="EP133"/>
  <c r="EQ133"/>
  <c r="ED134"/>
  <c r="EE134"/>
  <c r="EF134"/>
  <c r="EG134"/>
  <c r="ER134" s="1"/>
  <c r="EH134"/>
  <c r="EI134"/>
  <c r="EJ134"/>
  <c r="EK134"/>
  <c r="EL134"/>
  <c r="EM134"/>
  <c r="EN134"/>
  <c r="EP134"/>
  <c r="EQ134"/>
  <c r="ED135"/>
  <c r="EE135"/>
  <c r="EF135"/>
  <c r="EG135"/>
  <c r="ER135" s="1"/>
  <c r="EH135"/>
  <c r="EI135"/>
  <c r="EJ135"/>
  <c r="EK135"/>
  <c r="EL135"/>
  <c r="EM135"/>
  <c r="EN135"/>
  <c r="EP135"/>
  <c r="EQ135"/>
  <c r="ED136"/>
  <c r="EE136"/>
  <c r="EF136"/>
  <c r="EA136" s="1"/>
  <c r="EG136"/>
  <c r="ER136" s="1"/>
  <c r="EH136"/>
  <c r="EI136"/>
  <c r="EJ136"/>
  <c r="EK136"/>
  <c r="EL136"/>
  <c r="EM136"/>
  <c r="EN136"/>
  <c r="EP136"/>
  <c r="EQ136"/>
  <c r="ED137"/>
  <c r="EE137"/>
  <c r="EF137"/>
  <c r="EG137"/>
  <c r="ER137" s="1"/>
  <c r="EH137"/>
  <c r="EI137"/>
  <c r="EJ137"/>
  <c r="EK137"/>
  <c r="EL137"/>
  <c r="EM137"/>
  <c r="EN137"/>
  <c r="EP137"/>
  <c r="EQ137"/>
  <c r="ED138"/>
  <c r="EE138"/>
  <c r="EF138"/>
  <c r="EA138" s="1"/>
  <c r="EG138"/>
  <c r="ER138" s="1"/>
  <c r="EH138"/>
  <c r="EI138"/>
  <c r="EJ138"/>
  <c r="EK138"/>
  <c r="EL138"/>
  <c r="EM138"/>
  <c r="EN138"/>
  <c r="EP138"/>
  <c r="EQ138"/>
  <c r="ED139"/>
  <c r="EE139"/>
  <c r="EF139"/>
  <c r="EG139"/>
  <c r="ER139" s="1"/>
  <c r="EH139"/>
  <c r="EI139"/>
  <c r="EJ139"/>
  <c r="EK139"/>
  <c r="EL139"/>
  <c r="EM139"/>
  <c r="EN139"/>
  <c r="EP139"/>
  <c r="EQ139"/>
  <c r="ED140"/>
  <c r="EE140"/>
  <c r="EF140"/>
  <c r="EA140" s="1"/>
  <c r="EG140"/>
  <c r="ER140" s="1"/>
  <c r="EH140"/>
  <c r="EI140"/>
  <c r="EJ140"/>
  <c r="EK140"/>
  <c r="EL140"/>
  <c r="EM140"/>
  <c r="EN140"/>
  <c r="EP140"/>
  <c r="EQ140"/>
  <c r="ED141"/>
  <c r="EE141"/>
  <c r="EF141"/>
  <c r="EG141"/>
  <c r="ER141" s="1"/>
  <c r="EH141"/>
  <c r="EI141"/>
  <c r="EJ141"/>
  <c r="EK141"/>
  <c r="EL141"/>
  <c r="EM141"/>
  <c r="EN141"/>
  <c r="EP141"/>
  <c r="EQ141"/>
  <c r="ED142"/>
  <c r="EE142"/>
  <c r="EF142"/>
  <c r="EA142" s="1"/>
  <c r="EG142"/>
  <c r="ER142" s="1"/>
  <c r="EH142"/>
  <c r="EI142"/>
  <c r="EJ142"/>
  <c r="EK142"/>
  <c r="EL142"/>
  <c r="EM142"/>
  <c r="EN142"/>
  <c r="EP142"/>
  <c r="EQ142"/>
  <c r="ED143"/>
  <c r="EE143"/>
  <c r="EF143"/>
  <c r="EG143"/>
  <c r="ER143" s="1"/>
  <c r="EH143"/>
  <c r="EI143"/>
  <c r="EJ143"/>
  <c r="EK143"/>
  <c r="EL143"/>
  <c r="EM143"/>
  <c r="EN143"/>
  <c r="EP143"/>
  <c r="EQ143"/>
  <c r="ED144"/>
  <c r="EE144"/>
  <c r="EF144"/>
  <c r="EA144" s="1"/>
  <c r="EG144"/>
  <c r="ER144" s="1"/>
  <c r="EH144"/>
  <c r="EI144"/>
  <c r="EJ144"/>
  <c r="EK144"/>
  <c r="EL144"/>
  <c r="EM144"/>
  <c r="EN144"/>
  <c r="EP144"/>
  <c r="EQ144"/>
  <c r="ED145"/>
  <c r="EE145"/>
  <c r="EF145"/>
  <c r="EG145"/>
  <c r="ER145" s="1"/>
  <c r="EH145"/>
  <c r="EI145"/>
  <c r="EJ145"/>
  <c r="EK145"/>
  <c r="EL145"/>
  <c r="EM145"/>
  <c r="EN145"/>
  <c r="EP145"/>
  <c r="EQ145"/>
  <c r="ED146"/>
  <c r="EE146"/>
  <c r="EF146"/>
  <c r="EA146" s="1"/>
  <c r="EG146"/>
  <c r="ER146" s="1"/>
  <c r="EH146"/>
  <c r="EI146"/>
  <c r="EJ146"/>
  <c r="EK146"/>
  <c r="EL146"/>
  <c r="EM146"/>
  <c r="EN146"/>
  <c r="EP146"/>
  <c r="EQ146"/>
  <c r="ED147"/>
  <c r="EE147"/>
  <c r="EF147"/>
  <c r="EG147"/>
  <c r="ER147" s="1"/>
  <c r="EH147"/>
  <c r="EI147"/>
  <c r="EJ147"/>
  <c r="EK147"/>
  <c r="EL147"/>
  <c r="EM147"/>
  <c r="EN147"/>
  <c r="EP147"/>
  <c r="EQ147"/>
  <c r="ED148"/>
  <c r="EE148"/>
  <c r="EF148"/>
  <c r="EA148" s="1"/>
  <c r="EG148"/>
  <c r="ER148" s="1"/>
  <c r="EH148"/>
  <c r="EI148"/>
  <c r="EJ148"/>
  <c r="EK148"/>
  <c r="EL148"/>
  <c r="EM148"/>
  <c r="EN148"/>
  <c r="EP148"/>
  <c r="EQ148"/>
  <c r="ED149"/>
  <c r="EE149"/>
  <c r="EF149"/>
  <c r="EG149"/>
  <c r="ER149" s="1"/>
  <c r="EH149"/>
  <c r="EI149"/>
  <c r="EJ149"/>
  <c r="EK149"/>
  <c r="EL149"/>
  <c r="EM149"/>
  <c r="EN149"/>
  <c r="EP149"/>
  <c r="EQ149"/>
  <c r="ED150"/>
  <c r="EE150"/>
  <c r="EF150"/>
  <c r="EA150" s="1"/>
  <c r="EG150"/>
  <c r="ER150" s="1"/>
  <c r="EH150"/>
  <c r="EI150"/>
  <c r="EJ150"/>
  <c r="EK150"/>
  <c r="EL150"/>
  <c r="EM150"/>
  <c r="EN150"/>
  <c r="EP150"/>
  <c r="EQ150"/>
  <c r="ED151"/>
  <c r="EE151"/>
  <c r="EF151"/>
  <c r="EG151"/>
  <c r="ER151" s="1"/>
  <c r="EH151"/>
  <c r="EI151"/>
  <c r="EJ151"/>
  <c r="EK151"/>
  <c r="EL151"/>
  <c r="EM151"/>
  <c r="EN151"/>
  <c r="EP151"/>
  <c r="EQ151"/>
  <c r="ED152"/>
  <c r="EE152"/>
  <c r="EF152"/>
  <c r="EA152" s="1"/>
  <c r="EG152"/>
  <c r="ER152" s="1"/>
  <c r="EH152"/>
  <c r="EI152"/>
  <c r="EJ152"/>
  <c r="EK152"/>
  <c r="EL152"/>
  <c r="EM152"/>
  <c r="EN152"/>
  <c r="EP152"/>
  <c r="EQ152"/>
  <c r="ED153"/>
  <c r="EE153"/>
  <c r="EF153"/>
  <c r="EG153"/>
  <c r="ER153" s="1"/>
  <c r="EH153"/>
  <c r="EI153"/>
  <c r="EJ153"/>
  <c r="EK153"/>
  <c r="EL153"/>
  <c r="EM153"/>
  <c r="EN153"/>
  <c r="EP153"/>
  <c r="EQ153"/>
  <c r="ED154"/>
  <c r="EE154"/>
  <c r="EF154"/>
  <c r="EA154" s="1"/>
  <c r="EG154"/>
  <c r="ER154" s="1"/>
  <c r="EH154"/>
  <c r="EI154"/>
  <c r="EJ154"/>
  <c r="EK154"/>
  <c r="EL154"/>
  <c r="EM154"/>
  <c r="EN154"/>
  <c r="EP154"/>
  <c r="EQ154"/>
  <c r="ED155"/>
  <c r="EE155"/>
  <c r="EF155"/>
  <c r="EG155"/>
  <c r="ER155" s="1"/>
  <c r="EH155"/>
  <c r="EI155"/>
  <c r="EJ155"/>
  <c r="EK155"/>
  <c r="EL155"/>
  <c r="EM155"/>
  <c r="EN155"/>
  <c r="EP155"/>
  <c r="EQ155"/>
  <c r="ED156"/>
  <c r="EE156"/>
  <c r="EF156"/>
  <c r="EA156" s="1"/>
  <c r="EG156"/>
  <c r="ER156" s="1"/>
  <c r="EH156"/>
  <c r="EI156"/>
  <c r="EJ156"/>
  <c r="EK156"/>
  <c r="EL156"/>
  <c r="EM156"/>
  <c r="EN156"/>
  <c r="EP156"/>
  <c r="EQ156"/>
  <c r="ED157"/>
  <c r="EE157"/>
  <c r="EF157"/>
  <c r="EG157"/>
  <c r="ER157" s="1"/>
  <c r="EH157"/>
  <c r="EI157"/>
  <c r="EJ157"/>
  <c r="EK157"/>
  <c r="EL157"/>
  <c r="EM157"/>
  <c r="EN157"/>
  <c r="EP157"/>
  <c r="EQ157"/>
  <c r="ED158"/>
  <c r="EE158"/>
  <c r="EF158"/>
  <c r="EA158" s="1"/>
  <c r="EG158"/>
  <c r="ER158" s="1"/>
  <c r="EH158"/>
  <c r="EI158"/>
  <c r="EJ158"/>
  <c r="EK158"/>
  <c r="EL158"/>
  <c r="EM158"/>
  <c r="EN158"/>
  <c r="EP158"/>
  <c r="EQ158"/>
  <c r="ED159"/>
  <c r="EE159"/>
  <c r="EF159"/>
  <c r="EG159"/>
  <c r="ER159" s="1"/>
  <c r="EH159"/>
  <c r="EI159"/>
  <c r="EJ159"/>
  <c r="EK159"/>
  <c r="EL159"/>
  <c r="EM159"/>
  <c r="EN159"/>
  <c r="EP159"/>
  <c r="EQ159"/>
  <c r="ED160"/>
  <c r="EE160"/>
  <c r="EF160"/>
  <c r="EA160" s="1"/>
  <c r="EG160"/>
  <c r="ER160" s="1"/>
  <c r="EH160"/>
  <c r="EI160"/>
  <c r="EJ160"/>
  <c r="EK160"/>
  <c r="EL160"/>
  <c r="EM160"/>
  <c r="EN160"/>
  <c r="EP160"/>
  <c r="EQ160"/>
  <c r="ED161"/>
  <c r="EE161"/>
  <c r="EF161"/>
  <c r="EG161"/>
  <c r="ER161" s="1"/>
  <c r="EH161"/>
  <c r="EI161"/>
  <c r="EJ161"/>
  <c r="EK161"/>
  <c r="EL161"/>
  <c r="EM161"/>
  <c r="EN161"/>
  <c r="EP161"/>
  <c r="EQ161"/>
  <c r="ED162"/>
  <c r="EE162"/>
  <c r="EF162"/>
  <c r="EA162" s="1"/>
  <c r="EG162"/>
  <c r="ER162" s="1"/>
  <c r="EH162"/>
  <c r="EI162"/>
  <c r="EJ162"/>
  <c r="EK162"/>
  <c r="EL162"/>
  <c r="EM162"/>
  <c r="EN162"/>
  <c r="EP162"/>
  <c r="EQ162"/>
  <c r="ED163"/>
  <c r="EE163"/>
  <c r="EF163"/>
  <c r="EG163"/>
  <c r="ER163" s="1"/>
  <c r="EH163"/>
  <c r="EI163"/>
  <c r="EJ163"/>
  <c r="EK163"/>
  <c r="EL163"/>
  <c r="EM163"/>
  <c r="EN163"/>
  <c r="EP163"/>
  <c r="EQ163"/>
  <c r="ED164"/>
  <c r="EE164"/>
  <c r="EF164"/>
  <c r="EA164" s="1"/>
  <c r="EG164"/>
  <c r="ER164" s="1"/>
  <c r="EH164"/>
  <c r="EI164"/>
  <c r="EJ164"/>
  <c r="EK164"/>
  <c r="EL164"/>
  <c r="EM164"/>
  <c r="EN164"/>
  <c r="EP164"/>
  <c r="EQ164"/>
  <c r="ED165"/>
  <c r="EE165"/>
  <c r="EF165"/>
  <c r="EG165"/>
  <c r="ER165" s="1"/>
  <c r="EH165"/>
  <c r="EI165"/>
  <c r="EJ165"/>
  <c r="EK165"/>
  <c r="EL165"/>
  <c r="EM165"/>
  <c r="EN165"/>
  <c r="EP165"/>
  <c r="EQ165"/>
  <c r="ED166"/>
  <c r="EE166"/>
  <c r="EF166"/>
  <c r="EA166" s="1"/>
  <c r="EG166"/>
  <c r="ER166" s="1"/>
  <c r="EH166"/>
  <c r="EI166"/>
  <c r="EJ166"/>
  <c r="EK166"/>
  <c r="EL166"/>
  <c r="EM166"/>
  <c r="EN166"/>
  <c r="EP166"/>
  <c r="EQ166"/>
  <c r="ED167"/>
  <c r="EE167"/>
  <c r="EF167"/>
  <c r="EG167"/>
  <c r="ER167" s="1"/>
  <c r="EH167"/>
  <c r="EI167"/>
  <c r="EJ167"/>
  <c r="EK167"/>
  <c r="EL167"/>
  <c r="EM167"/>
  <c r="EN167"/>
  <c r="EP167"/>
  <c r="EQ167"/>
  <c r="ED168"/>
  <c r="EE168"/>
  <c r="EF168"/>
  <c r="EA168" s="1"/>
  <c r="EG168"/>
  <c r="ER168" s="1"/>
  <c r="EH168"/>
  <c r="EI168"/>
  <c r="EJ168"/>
  <c r="EK168"/>
  <c r="EL168"/>
  <c r="EM168"/>
  <c r="EN168"/>
  <c r="EP168"/>
  <c r="EQ168"/>
  <c r="ED169"/>
  <c r="EE169"/>
  <c r="EF169"/>
  <c r="EG169"/>
  <c r="ER169" s="1"/>
  <c r="EH169"/>
  <c r="EI169"/>
  <c r="EJ169"/>
  <c r="EK169"/>
  <c r="EL169"/>
  <c r="EM169"/>
  <c r="EN169"/>
  <c r="EP169"/>
  <c r="EQ169"/>
  <c r="ED170"/>
  <c r="EE170"/>
  <c r="EF170"/>
  <c r="EA170" s="1"/>
  <c r="EG170"/>
  <c r="ER170" s="1"/>
  <c r="EH170"/>
  <c r="EI170"/>
  <c r="EJ170"/>
  <c r="EK170"/>
  <c r="EL170"/>
  <c r="EM170"/>
  <c r="EN170"/>
  <c r="EP170"/>
  <c r="EQ170"/>
  <c r="ED171"/>
  <c r="EE171"/>
  <c r="EF171"/>
  <c r="EG171"/>
  <c r="ER171" s="1"/>
  <c r="EH171"/>
  <c r="EI171"/>
  <c r="EJ171"/>
  <c r="EK171"/>
  <c r="EL171"/>
  <c r="EM171"/>
  <c r="EN171"/>
  <c r="EP171"/>
  <c r="EQ171"/>
  <c r="ED172"/>
  <c r="EE172"/>
  <c r="EF172"/>
  <c r="EA172" s="1"/>
  <c r="EG172"/>
  <c r="ER172" s="1"/>
  <c r="EH172"/>
  <c r="EI172"/>
  <c r="EJ172"/>
  <c r="EK172"/>
  <c r="EL172"/>
  <c r="EM172"/>
  <c r="EN172"/>
  <c r="EP172"/>
  <c r="EQ172"/>
  <c r="ED173"/>
  <c r="EE173"/>
  <c r="EF173"/>
  <c r="EG173"/>
  <c r="ER173" s="1"/>
  <c r="EH173"/>
  <c r="EI173"/>
  <c r="EJ173"/>
  <c r="EK173"/>
  <c r="EL173"/>
  <c r="EM173"/>
  <c r="EN173"/>
  <c r="EP173"/>
  <c r="EQ173"/>
  <c r="ED174"/>
  <c r="EE174"/>
  <c r="EF174"/>
  <c r="EA174" s="1"/>
  <c r="EG174"/>
  <c r="ER174" s="1"/>
  <c r="EH174"/>
  <c r="EI174"/>
  <c r="EJ174"/>
  <c r="EK174"/>
  <c r="EL174"/>
  <c r="EM174"/>
  <c r="EN174"/>
  <c r="EP174"/>
  <c r="EQ174"/>
  <c r="ED175"/>
  <c r="EE175"/>
  <c r="EF175"/>
  <c r="EG175"/>
  <c r="ER175" s="1"/>
  <c r="EH175"/>
  <c r="EI175"/>
  <c r="EJ175"/>
  <c r="EK175"/>
  <c r="EL175"/>
  <c r="EM175"/>
  <c r="EN175"/>
  <c r="EP175"/>
  <c r="EQ175"/>
  <c r="ED176"/>
  <c r="EE176"/>
  <c r="EF176"/>
  <c r="EA176" s="1"/>
  <c r="EG176"/>
  <c r="ER176" s="1"/>
  <c r="EH176"/>
  <c r="EI176"/>
  <c r="EJ176"/>
  <c r="EK176"/>
  <c r="EL176"/>
  <c r="EM176"/>
  <c r="EN176"/>
  <c r="EP176"/>
  <c r="EQ176"/>
  <c r="ED177"/>
  <c r="EE177"/>
  <c r="EF177"/>
  <c r="EG177"/>
  <c r="ER177" s="1"/>
  <c r="EH177"/>
  <c r="EI177"/>
  <c r="EJ177"/>
  <c r="EK177"/>
  <c r="EL177"/>
  <c r="EM177"/>
  <c r="EN177"/>
  <c r="EP177"/>
  <c r="EQ177"/>
  <c r="ED178"/>
  <c r="EE178"/>
  <c r="EF178"/>
  <c r="EA178" s="1"/>
  <c r="EG178"/>
  <c r="ER178" s="1"/>
  <c r="EH178"/>
  <c r="EI178"/>
  <c r="EJ178"/>
  <c r="EK178"/>
  <c r="EL178"/>
  <c r="EM178"/>
  <c r="EN178"/>
  <c r="EP178"/>
  <c r="EQ178"/>
  <c r="ED179"/>
  <c r="EE179"/>
  <c r="EF179"/>
  <c r="EG179"/>
  <c r="ER179" s="1"/>
  <c r="EH179"/>
  <c r="EI179"/>
  <c r="EJ179"/>
  <c r="EK179"/>
  <c r="EL179"/>
  <c r="EM179"/>
  <c r="EN179"/>
  <c r="EP179"/>
  <c r="EQ179"/>
  <c r="ED180"/>
  <c r="EE180"/>
  <c r="EF180"/>
  <c r="EA180" s="1"/>
  <c r="EG180"/>
  <c r="ER180" s="1"/>
  <c r="EH180"/>
  <c r="EI180"/>
  <c r="EJ180"/>
  <c r="EK180"/>
  <c r="EL180"/>
  <c r="EM180"/>
  <c r="EN180"/>
  <c r="EP180"/>
  <c r="EQ180"/>
  <c r="ED181"/>
  <c r="EE181"/>
  <c r="EF181"/>
  <c r="EG181"/>
  <c r="ER181" s="1"/>
  <c r="EH181"/>
  <c r="EI181"/>
  <c r="EJ181"/>
  <c r="EK181"/>
  <c r="EL181"/>
  <c r="EM181"/>
  <c r="EN181"/>
  <c r="EP181"/>
  <c r="EQ181"/>
  <c r="ED182"/>
  <c r="EE182"/>
  <c r="EF182"/>
  <c r="EA182" s="1"/>
  <c r="EG182"/>
  <c r="ER182" s="1"/>
  <c r="EH182"/>
  <c r="EI182"/>
  <c r="EJ182"/>
  <c r="EK182"/>
  <c r="EL182"/>
  <c r="EM182"/>
  <c r="EN182"/>
  <c r="EP182"/>
  <c r="EQ182"/>
  <c r="ED183"/>
  <c r="EE183"/>
  <c r="EF183"/>
  <c r="EG183"/>
  <c r="ER183" s="1"/>
  <c r="EH183"/>
  <c r="EI183"/>
  <c r="EJ183"/>
  <c r="EK183"/>
  <c r="EL183"/>
  <c r="EM183"/>
  <c r="EN183"/>
  <c r="EP183"/>
  <c r="EQ183"/>
  <c r="ED184"/>
  <c r="EE184"/>
  <c r="EF184"/>
  <c r="EA184" s="1"/>
  <c r="EG184"/>
  <c r="ER184" s="1"/>
  <c r="EH184"/>
  <c r="EI184"/>
  <c r="EJ184"/>
  <c r="EK184"/>
  <c r="EL184"/>
  <c r="EM184"/>
  <c r="EN184"/>
  <c r="EP184"/>
  <c r="EQ184"/>
  <c r="ED185"/>
  <c r="EE185"/>
  <c r="EF185"/>
  <c r="EG185"/>
  <c r="ER185" s="1"/>
  <c r="EH185"/>
  <c r="EI185"/>
  <c r="EJ185"/>
  <c r="EK185"/>
  <c r="EL185"/>
  <c r="EM185"/>
  <c r="EN185"/>
  <c r="EP185"/>
  <c r="EQ185"/>
  <c r="ED186"/>
  <c r="EE186"/>
  <c r="EF186"/>
  <c r="EA186" s="1"/>
  <c r="EG186"/>
  <c r="ER186" s="1"/>
  <c r="EH186"/>
  <c r="EI186"/>
  <c r="EJ186"/>
  <c r="EK186"/>
  <c r="EL186"/>
  <c r="EM186"/>
  <c r="EN186"/>
  <c r="EP186"/>
  <c r="EQ186"/>
  <c r="ED187"/>
  <c r="EE187"/>
  <c r="EF187"/>
  <c r="EG187"/>
  <c r="ER187" s="1"/>
  <c r="EH187"/>
  <c r="EI187"/>
  <c r="EJ187"/>
  <c r="EK187"/>
  <c r="EL187"/>
  <c r="EM187"/>
  <c r="EN187"/>
  <c r="EP187"/>
  <c r="EQ187"/>
  <c r="ED188"/>
  <c r="EE188"/>
  <c r="EF188"/>
  <c r="EA188" s="1"/>
  <c r="EG188"/>
  <c r="ER188" s="1"/>
  <c r="EH188"/>
  <c r="EI188"/>
  <c r="EJ188"/>
  <c r="EK188"/>
  <c r="EL188"/>
  <c r="EM188"/>
  <c r="EN188"/>
  <c r="EP188"/>
  <c r="EQ188"/>
  <c r="ED189"/>
  <c r="EE189"/>
  <c r="EF189"/>
  <c r="EG189"/>
  <c r="ER189" s="1"/>
  <c r="EH189"/>
  <c r="EI189"/>
  <c r="EJ189"/>
  <c r="EK189"/>
  <c r="EL189"/>
  <c r="EM189"/>
  <c r="EN189"/>
  <c r="EP189"/>
  <c r="EQ189"/>
  <c r="ED190"/>
  <c r="EE190"/>
  <c r="EF190"/>
  <c r="EA190" s="1"/>
  <c r="EG190"/>
  <c r="ER190" s="1"/>
  <c r="EH190"/>
  <c r="EI190"/>
  <c r="EJ190"/>
  <c r="EK190"/>
  <c r="EL190"/>
  <c r="EM190"/>
  <c r="EN190"/>
  <c r="EP190"/>
  <c r="EQ190"/>
  <c r="ED191"/>
  <c r="EE191"/>
  <c r="EF191"/>
  <c r="EA191" s="1"/>
  <c r="EG191"/>
  <c r="ER191" s="1"/>
  <c r="EH191"/>
  <c r="EI191"/>
  <c r="EJ191"/>
  <c r="EK191"/>
  <c r="EL191"/>
  <c r="EM191"/>
  <c r="EN191"/>
  <c r="EP191"/>
  <c r="EQ191"/>
  <c r="ED192"/>
  <c r="EE192"/>
  <c r="EF192"/>
  <c r="EA192" s="1"/>
  <c r="EG192"/>
  <c r="ER192" s="1"/>
  <c r="EH192"/>
  <c r="EI192"/>
  <c r="EJ192"/>
  <c r="EK192"/>
  <c r="EL192"/>
  <c r="EM192"/>
  <c r="EN192"/>
  <c r="EP192"/>
  <c r="EQ192"/>
  <c r="ED193"/>
  <c r="EE193"/>
  <c r="EF193"/>
  <c r="EG193"/>
  <c r="ER193" s="1"/>
  <c r="EH193"/>
  <c r="EI193"/>
  <c r="EJ193"/>
  <c r="EK193"/>
  <c r="EL193"/>
  <c r="EM193"/>
  <c r="EN193"/>
  <c r="EP193"/>
  <c r="EQ193"/>
  <c r="ED194"/>
  <c r="EE194"/>
  <c r="EF194"/>
  <c r="EA194" s="1"/>
  <c r="EG194"/>
  <c r="ER194" s="1"/>
  <c r="EH194"/>
  <c r="EI194"/>
  <c r="EJ194"/>
  <c r="EK194"/>
  <c r="EL194"/>
  <c r="EM194"/>
  <c r="EN194"/>
  <c r="EP194"/>
  <c r="EQ194"/>
  <c r="ED195"/>
  <c r="EE195"/>
  <c r="EF195"/>
  <c r="EG195"/>
  <c r="ER195" s="1"/>
  <c r="EH195"/>
  <c r="EI195"/>
  <c r="EJ195"/>
  <c r="EK195"/>
  <c r="EL195"/>
  <c r="EM195"/>
  <c r="EN195"/>
  <c r="EP195"/>
  <c r="EQ195"/>
  <c r="ED196"/>
  <c r="EE196"/>
  <c r="EF196"/>
  <c r="EA196" s="1"/>
  <c r="EG196"/>
  <c r="ER196" s="1"/>
  <c r="EH196"/>
  <c r="EI196"/>
  <c r="EJ196"/>
  <c r="EK196"/>
  <c r="EL196"/>
  <c r="EM196"/>
  <c r="EN196"/>
  <c r="EP196"/>
  <c r="EQ196"/>
  <c r="ED197"/>
  <c r="EE197"/>
  <c r="EF197"/>
  <c r="EG197"/>
  <c r="ER197" s="1"/>
  <c r="EH197"/>
  <c r="EI197"/>
  <c r="EJ197"/>
  <c r="EK197"/>
  <c r="EL197"/>
  <c r="EM197"/>
  <c r="EN197"/>
  <c r="EP197"/>
  <c r="EQ197"/>
  <c r="ED198"/>
  <c r="EE198"/>
  <c r="EF198"/>
  <c r="EA198" s="1"/>
  <c r="EG198"/>
  <c r="ER198" s="1"/>
  <c r="EH198"/>
  <c r="EI198"/>
  <c r="EJ198"/>
  <c r="EK198"/>
  <c r="EL198"/>
  <c r="EM198"/>
  <c r="EN198"/>
  <c r="EP198"/>
  <c r="EQ198"/>
  <c r="ED199"/>
  <c r="EE199"/>
  <c r="EF199"/>
  <c r="EA199" s="1"/>
  <c r="EG199"/>
  <c r="ER199" s="1"/>
  <c r="EH199"/>
  <c r="EI199"/>
  <c r="EJ199"/>
  <c r="EK199"/>
  <c r="EL199"/>
  <c r="EM199"/>
  <c r="EN199"/>
  <c r="EP199"/>
  <c r="EQ199"/>
  <c r="ED200"/>
  <c r="EE200"/>
  <c r="EF200"/>
  <c r="EA200" s="1"/>
  <c r="EG200"/>
  <c r="ER200" s="1"/>
  <c r="EH200"/>
  <c r="EI200"/>
  <c r="EJ200"/>
  <c r="EK200"/>
  <c r="EL200"/>
  <c r="EM200"/>
  <c r="EN200"/>
  <c r="EP200"/>
  <c r="EQ200"/>
  <c r="ED201"/>
  <c r="EE201"/>
  <c r="EF201"/>
  <c r="EG201"/>
  <c r="ER201" s="1"/>
  <c r="EH201"/>
  <c r="EI201"/>
  <c r="EJ201"/>
  <c r="EK201"/>
  <c r="EL201"/>
  <c r="EM201"/>
  <c r="EN201"/>
  <c r="EP201"/>
  <c r="EQ201"/>
  <c r="ED202"/>
  <c r="EE202"/>
  <c r="EF202"/>
  <c r="EA202" s="1"/>
  <c r="EG202"/>
  <c r="ER202" s="1"/>
  <c r="EH202"/>
  <c r="EI202"/>
  <c r="EJ202"/>
  <c r="EK202"/>
  <c r="EL202"/>
  <c r="EM202"/>
  <c r="EN202"/>
  <c r="EP202"/>
  <c r="EQ202"/>
  <c r="ED203"/>
  <c r="EE203"/>
  <c r="EF203"/>
  <c r="EG203"/>
  <c r="ER203" s="1"/>
  <c r="EH203"/>
  <c r="EI203"/>
  <c r="EJ203"/>
  <c r="EK203"/>
  <c r="EL203"/>
  <c r="EM203"/>
  <c r="EN203"/>
  <c r="EP203"/>
  <c r="EQ203"/>
  <c r="ED204"/>
  <c r="EE204"/>
  <c r="EF204"/>
  <c r="EA204" s="1"/>
  <c r="EG204"/>
  <c r="ER204" s="1"/>
  <c r="EH204"/>
  <c r="EI204"/>
  <c r="EJ204"/>
  <c r="EK204"/>
  <c r="EL204"/>
  <c r="EM204"/>
  <c r="EN204"/>
  <c r="EP204"/>
  <c r="EQ204"/>
  <c r="ED205"/>
  <c r="EE205"/>
  <c r="EF205"/>
  <c r="EG205"/>
  <c r="ER205" s="1"/>
  <c r="EH205"/>
  <c r="EI205"/>
  <c r="EJ205"/>
  <c r="EK205"/>
  <c r="EL205"/>
  <c r="EM205"/>
  <c r="EN205"/>
  <c r="EP205"/>
  <c r="EQ205"/>
  <c r="ED206"/>
  <c r="EE206"/>
  <c r="EF206"/>
  <c r="EA206" s="1"/>
  <c r="EG206"/>
  <c r="ER206" s="1"/>
  <c r="EH206"/>
  <c r="EI206"/>
  <c r="EJ206"/>
  <c r="EK206"/>
  <c r="EL206"/>
  <c r="EM206"/>
  <c r="EN206"/>
  <c r="EP206"/>
  <c r="EQ206"/>
  <c r="ED207"/>
  <c r="EE207"/>
  <c r="EF207"/>
  <c r="EA207" s="1"/>
  <c r="EG207"/>
  <c r="ER207" s="1"/>
  <c r="EH207"/>
  <c r="EI207"/>
  <c r="EJ207"/>
  <c r="EK207"/>
  <c r="EL207"/>
  <c r="EM207"/>
  <c r="EN207"/>
  <c r="EP207"/>
  <c r="EQ207"/>
  <c r="ED208"/>
  <c r="EE208"/>
  <c r="EF208"/>
  <c r="EA208" s="1"/>
  <c r="EG208"/>
  <c r="ER208" s="1"/>
  <c r="EH208"/>
  <c r="EI208"/>
  <c r="EJ208"/>
  <c r="EK208"/>
  <c r="EL208"/>
  <c r="EM208"/>
  <c r="EN208"/>
  <c r="EP208"/>
  <c r="EQ208"/>
  <c r="ED209"/>
  <c r="EE209"/>
  <c r="EF209"/>
  <c r="EG209"/>
  <c r="ER209" s="1"/>
  <c r="EH209"/>
  <c r="EI209"/>
  <c r="EJ209"/>
  <c r="EK209"/>
  <c r="EL209"/>
  <c r="EM209"/>
  <c r="EN209"/>
  <c r="EP209"/>
  <c r="EQ209"/>
  <c r="ED210"/>
  <c r="EE210"/>
  <c r="EF210"/>
  <c r="EA210" s="1"/>
  <c r="EG210"/>
  <c r="ER210" s="1"/>
  <c r="EH210"/>
  <c r="EI210"/>
  <c r="EJ210"/>
  <c r="EK210"/>
  <c r="EL210"/>
  <c r="EM210"/>
  <c r="EN210"/>
  <c r="EP210"/>
  <c r="EQ210"/>
  <c r="ED211"/>
  <c r="EE211"/>
  <c r="EF211"/>
  <c r="EG211"/>
  <c r="ER211" s="1"/>
  <c r="EH211"/>
  <c r="EI211"/>
  <c r="EJ211"/>
  <c r="EK211"/>
  <c r="EL211"/>
  <c r="EM211"/>
  <c r="EN211"/>
  <c r="EP211"/>
  <c r="EQ211"/>
  <c r="EG4"/>
  <c r="EE4"/>
  <c r="EA18"/>
  <c r="EA20"/>
  <c r="EA21"/>
  <c r="EA22"/>
  <c r="EA23"/>
  <c r="EA25"/>
  <c r="EA26"/>
  <c r="EA28"/>
  <c r="EA29"/>
  <c r="EA31"/>
  <c r="EA32"/>
  <c r="EA33"/>
  <c r="EA34"/>
  <c r="EA35"/>
  <c r="EA36"/>
  <c r="EA37"/>
  <c r="EA38"/>
  <c r="EA39"/>
  <c r="EA41"/>
  <c r="EA42"/>
  <c r="EA43"/>
  <c r="EA45"/>
  <c r="EA46"/>
  <c r="EA47"/>
  <c r="EA49"/>
  <c r="EA50"/>
  <c r="EA51"/>
  <c r="EA53"/>
  <c r="EA54"/>
  <c r="EA55"/>
  <c r="EA57"/>
  <c r="EA58"/>
  <c r="EA59"/>
  <c r="EA61"/>
  <c r="EA62"/>
  <c r="EA63"/>
  <c r="EA65"/>
  <c r="EA66"/>
  <c r="EA67"/>
  <c r="EA69"/>
  <c r="EA70"/>
  <c r="EA71"/>
  <c r="EA73"/>
  <c r="EA74"/>
  <c r="EA75"/>
  <c r="EA77"/>
  <c r="EA78"/>
  <c r="EA79"/>
  <c r="EA81"/>
  <c r="EA82"/>
  <c r="EA83"/>
  <c r="EA85"/>
  <c r="EA86"/>
  <c r="EA87"/>
  <c r="EA89"/>
  <c r="EA90"/>
  <c r="EA91"/>
  <c r="EA93"/>
  <c r="EA94"/>
  <c r="EA95"/>
  <c r="EA97"/>
  <c r="EA98"/>
  <c r="EA99"/>
  <c r="EA101"/>
  <c r="EA102"/>
  <c r="EA103"/>
  <c r="EA105"/>
  <c r="EA106"/>
  <c r="EA107"/>
  <c r="EA109"/>
  <c r="EA110"/>
  <c r="EA111"/>
  <c r="EA113"/>
  <c r="EA114"/>
  <c r="EA115"/>
  <c r="EA117"/>
  <c r="EA118"/>
  <c r="EA119"/>
  <c r="EA121"/>
  <c r="EA122"/>
  <c r="EA123"/>
  <c r="EA125"/>
  <c r="EA126"/>
  <c r="EA127"/>
  <c r="EA129"/>
  <c r="EA130"/>
  <c r="EA131"/>
  <c r="EA133"/>
  <c r="EA134"/>
  <c r="EA135"/>
  <c r="EA137"/>
  <c r="EA139"/>
  <c r="EA141"/>
  <c r="EA143"/>
  <c r="EA145"/>
  <c r="EA147"/>
  <c r="EA149"/>
  <c r="EA151"/>
  <c r="EA153"/>
  <c r="EA155"/>
  <c r="EA157"/>
  <c r="EA159"/>
  <c r="EA161"/>
  <c r="EA163"/>
  <c r="EA165"/>
  <c r="EA167"/>
  <c r="EA169"/>
  <c r="EA171"/>
  <c r="EA173"/>
  <c r="EA175"/>
  <c r="EA177"/>
  <c r="EA179"/>
  <c r="EA181"/>
  <c r="EA183"/>
  <c r="EA185"/>
  <c r="EA187"/>
  <c r="EA189"/>
  <c r="EA193"/>
  <c r="EA195"/>
  <c r="EA197"/>
  <c r="EA201"/>
  <c r="EA203"/>
  <c r="EA205"/>
  <c r="EA209"/>
  <c r="EA211"/>
  <c r="P5" i="26"/>
  <c r="CL6" i="14"/>
  <c r="EI17" i="7" l="1"/>
  <c r="EE17"/>
  <c r="EM17"/>
  <c r="EP17"/>
  <c r="EK17"/>
  <c r="EG17"/>
  <c r="ER17" s="1"/>
  <c r="EQ17"/>
  <c r="EL17"/>
  <c r="EH17"/>
  <c r="ED17"/>
  <c r="EN17"/>
  <c r="EJ17"/>
  <c r="EF17"/>
  <c r="DS17"/>
  <c r="DN17"/>
  <c r="DJ17"/>
  <c r="DF17"/>
  <c r="C6" i="9"/>
  <c r="I6"/>
  <c r="O6"/>
  <c r="F7"/>
  <c r="L7"/>
  <c r="C8"/>
  <c r="I8"/>
  <c r="O8"/>
  <c r="F9"/>
  <c r="L9"/>
  <c r="C10"/>
  <c r="I10"/>
  <c r="O10"/>
  <c r="F11"/>
  <c r="L11"/>
  <c r="ES17" i="7"/>
  <c r="DO17"/>
  <c r="DK17"/>
  <c r="B6" i="9"/>
  <c r="H6"/>
  <c r="N6"/>
  <c r="E7"/>
  <c r="K7"/>
  <c r="B8"/>
  <c r="H8"/>
  <c r="N8"/>
  <c r="E9"/>
  <c r="K9"/>
  <c r="B10"/>
  <c r="H10"/>
  <c r="N10"/>
  <c r="E11"/>
  <c r="K11"/>
  <c r="EO17" i="7"/>
  <c r="DP17"/>
  <c r="DL17"/>
  <c r="DH17"/>
  <c r="DD17"/>
  <c r="F6" i="9"/>
  <c r="L6"/>
  <c r="C7"/>
  <c r="I7"/>
  <c r="O7"/>
  <c r="F8"/>
  <c r="L8"/>
  <c r="C9"/>
  <c r="I9"/>
  <c r="O9"/>
  <c r="F10"/>
  <c r="L10"/>
  <c r="C11"/>
  <c r="I11"/>
  <c r="O11"/>
  <c r="DQ17" i="7"/>
  <c r="DM17"/>
  <c r="DI17"/>
  <c r="DE17"/>
  <c r="E6" i="9"/>
  <c r="K6"/>
  <c r="B7"/>
  <c r="H7"/>
  <c r="N7"/>
  <c r="E8"/>
  <c r="K8"/>
  <c r="B9"/>
  <c r="H9"/>
  <c r="N9"/>
  <c r="E10"/>
  <c r="K10"/>
  <c r="B11"/>
  <c r="H11"/>
  <c r="EO16" i="7"/>
  <c r="EN14"/>
  <c r="EN10"/>
  <c r="ES7"/>
  <c r="ES9"/>
  <c r="ES11"/>
  <c r="ES13"/>
  <c r="ES15"/>
  <c r="EN13"/>
  <c r="EN9"/>
  <c r="EO7"/>
  <c r="EO9"/>
  <c r="EO11"/>
  <c r="EO13"/>
  <c r="EO15"/>
  <c r="EN12"/>
  <c r="EN8"/>
  <c r="ES8"/>
  <c r="ES10"/>
  <c r="ES12"/>
  <c r="ES14"/>
  <c r="ES16"/>
  <c r="EG8"/>
  <c r="EN15"/>
  <c r="EN11"/>
  <c r="EO8"/>
  <c r="EO10"/>
  <c r="EO12"/>
  <c r="EO14"/>
  <c r="CF199"/>
  <c r="CP199" s="1"/>
  <c r="CJ199"/>
  <c r="CN199"/>
  <c r="CE199"/>
  <c r="CI199"/>
  <c r="CM199"/>
  <c r="CQ199"/>
  <c r="CD199"/>
  <c r="CH199"/>
  <c r="CL199"/>
  <c r="CC199"/>
  <c r="CG199"/>
  <c r="CK199"/>
  <c r="CO199"/>
  <c r="CF195"/>
  <c r="CP195" s="1"/>
  <c r="CJ195"/>
  <c r="CN195"/>
  <c r="CE195"/>
  <c r="CI195"/>
  <c r="CM195"/>
  <c r="CQ195"/>
  <c r="CD195"/>
  <c r="CH195"/>
  <c r="CL195"/>
  <c r="CC195"/>
  <c r="CG195"/>
  <c r="CK195"/>
  <c r="CO195"/>
  <c r="CF191"/>
  <c r="CP191" s="1"/>
  <c r="CJ191"/>
  <c r="CN191"/>
  <c r="CE191"/>
  <c r="CI191"/>
  <c r="CM191"/>
  <c r="CQ191"/>
  <c r="CD191"/>
  <c r="CH191"/>
  <c r="CL191"/>
  <c r="CC191"/>
  <c r="CG191"/>
  <c r="CK191"/>
  <c r="CO191"/>
  <c r="CF187"/>
  <c r="CP187" s="1"/>
  <c r="CJ187"/>
  <c r="CN187"/>
  <c r="CE187"/>
  <c r="CI187"/>
  <c r="CM187"/>
  <c r="CQ187"/>
  <c r="CD187"/>
  <c r="CH187"/>
  <c r="CL187"/>
  <c r="CC187"/>
  <c r="CG187"/>
  <c r="CK187"/>
  <c r="CO187"/>
  <c r="CF183"/>
  <c r="CP183" s="1"/>
  <c r="CJ183"/>
  <c r="CN183"/>
  <c r="CE183"/>
  <c r="CI183"/>
  <c r="CM183"/>
  <c r="CQ183"/>
  <c r="CD183"/>
  <c r="CH183"/>
  <c r="CL183"/>
  <c r="CC183"/>
  <c r="CG183"/>
  <c r="CK183"/>
  <c r="CO183"/>
  <c r="CF179"/>
  <c r="CP179" s="1"/>
  <c r="CJ179"/>
  <c r="CN179"/>
  <c r="CE179"/>
  <c r="CI179"/>
  <c r="CM179"/>
  <c r="CQ179"/>
  <c r="CD179"/>
  <c r="CH179"/>
  <c r="CL179"/>
  <c r="CC179"/>
  <c r="CG179"/>
  <c r="CK179"/>
  <c r="CO179"/>
  <c r="CF175"/>
  <c r="CP175" s="1"/>
  <c r="CJ175"/>
  <c r="CN175"/>
  <c r="CE175"/>
  <c r="CI175"/>
  <c r="CM175"/>
  <c r="CQ175"/>
  <c r="CD175"/>
  <c r="CH175"/>
  <c r="CL175"/>
  <c r="CC175"/>
  <c r="CG175"/>
  <c r="CK175"/>
  <c r="CO175"/>
  <c r="CE171"/>
  <c r="CI171"/>
  <c r="CM171"/>
  <c r="CQ171"/>
  <c r="CD171"/>
  <c r="CH171"/>
  <c r="CL171"/>
  <c r="CC171"/>
  <c r="CG171"/>
  <c r="CK171"/>
  <c r="CO171"/>
  <c r="CF171"/>
  <c r="CP171" s="1"/>
  <c r="CJ171"/>
  <c r="CN171"/>
  <c r="D171"/>
  <c r="C171"/>
  <c r="F171"/>
  <c r="CE167"/>
  <c r="CI167"/>
  <c r="CM167"/>
  <c r="CQ167"/>
  <c r="CD167"/>
  <c r="CH167"/>
  <c r="CL167"/>
  <c r="CC167"/>
  <c r="CG167"/>
  <c r="CK167"/>
  <c r="CO167"/>
  <c r="CF167"/>
  <c r="CP167" s="1"/>
  <c r="CJ167"/>
  <c r="CN167"/>
  <c r="E167"/>
  <c r="I167"/>
  <c r="M167"/>
  <c r="D167"/>
  <c r="H167"/>
  <c r="L167"/>
  <c r="P167"/>
  <c r="C167"/>
  <c r="G167"/>
  <c r="K167"/>
  <c r="O167"/>
  <c r="F167"/>
  <c r="J167"/>
  <c r="N167"/>
  <c r="CE163"/>
  <c r="CI163"/>
  <c r="CM163"/>
  <c r="CQ163"/>
  <c r="CD163"/>
  <c r="CH163"/>
  <c r="CL163"/>
  <c r="CC163"/>
  <c r="CG163"/>
  <c r="CK163"/>
  <c r="CO163"/>
  <c r="CF163"/>
  <c r="CP163" s="1"/>
  <c r="CJ163"/>
  <c r="CN163"/>
  <c r="E163"/>
  <c r="I163"/>
  <c r="M163"/>
  <c r="D163"/>
  <c r="H163"/>
  <c r="L163"/>
  <c r="P163"/>
  <c r="C163"/>
  <c r="G163"/>
  <c r="K163"/>
  <c r="O163"/>
  <c r="F163"/>
  <c r="J163"/>
  <c r="N163"/>
  <c r="CE159"/>
  <c r="CI159"/>
  <c r="CM159"/>
  <c r="CQ159"/>
  <c r="CD159"/>
  <c r="CH159"/>
  <c r="CL159"/>
  <c r="CC159"/>
  <c r="CG159"/>
  <c r="CK159"/>
  <c r="CO159"/>
  <c r="CF159"/>
  <c r="CP159" s="1"/>
  <c r="CJ159"/>
  <c r="CN159"/>
  <c r="E159"/>
  <c r="I159"/>
  <c r="M159"/>
  <c r="D159"/>
  <c r="H159"/>
  <c r="L159"/>
  <c r="P159"/>
  <c r="C159"/>
  <c r="G159"/>
  <c r="K159"/>
  <c r="O159"/>
  <c r="F159"/>
  <c r="J159"/>
  <c r="N159"/>
  <c r="CD155"/>
  <c r="CH155"/>
  <c r="CL155"/>
  <c r="CQ155"/>
  <c r="CC155"/>
  <c r="CG155"/>
  <c r="CK155"/>
  <c r="CO155"/>
  <c r="CF155"/>
  <c r="CP155" s="1"/>
  <c r="CJ155"/>
  <c r="CN155"/>
  <c r="CE155"/>
  <c r="CI155"/>
  <c r="CM155"/>
  <c r="E155"/>
  <c r="I155"/>
  <c r="M155"/>
  <c r="D155"/>
  <c r="H155"/>
  <c r="L155"/>
  <c r="P155"/>
  <c r="C155"/>
  <c r="G155"/>
  <c r="K155"/>
  <c r="O155"/>
  <c r="F155"/>
  <c r="J155"/>
  <c r="N155"/>
  <c r="CD151"/>
  <c r="CH151"/>
  <c r="CL151"/>
  <c r="CC151"/>
  <c r="CG151"/>
  <c r="CK151"/>
  <c r="CO151"/>
  <c r="CF151"/>
  <c r="CP151" s="1"/>
  <c r="CJ151"/>
  <c r="CN151"/>
  <c r="CE151"/>
  <c r="CI151"/>
  <c r="CM151"/>
  <c r="CQ151"/>
  <c r="E151"/>
  <c r="I151"/>
  <c r="M151"/>
  <c r="D151"/>
  <c r="H151"/>
  <c r="L151"/>
  <c r="P151"/>
  <c r="C151"/>
  <c r="G151"/>
  <c r="K151"/>
  <c r="O151"/>
  <c r="F151"/>
  <c r="J151"/>
  <c r="N151"/>
  <c r="CD147"/>
  <c r="CH147"/>
  <c r="CL147"/>
  <c r="CC147"/>
  <c r="CG147"/>
  <c r="CK147"/>
  <c r="CO147"/>
  <c r="CF147"/>
  <c r="CP147" s="1"/>
  <c r="CJ147"/>
  <c r="CN147"/>
  <c r="CE147"/>
  <c r="CI147"/>
  <c r="CM147"/>
  <c r="CQ147"/>
  <c r="E147"/>
  <c r="I147"/>
  <c r="M147"/>
  <c r="D147"/>
  <c r="H147"/>
  <c r="L147"/>
  <c r="P147"/>
  <c r="C147"/>
  <c r="G147"/>
  <c r="K147"/>
  <c r="O147"/>
  <c r="F147"/>
  <c r="J147"/>
  <c r="N147"/>
  <c r="CD143"/>
  <c r="CH143"/>
  <c r="CL143"/>
  <c r="CC143"/>
  <c r="CG143"/>
  <c r="CK143"/>
  <c r="CO143"/>
  <c r="CF143"/>
  <c r="CP143" s="1"/>
  <c r="CJ143"/>
  <c r="CN143"/>
  <c r="CE143"/>
  <c r="CI143"/>
  <c r="CM143"/>
  <c r="CQ143"/>
  <c r="E143"/>
  <c r="I143"/>
  <c r="M143"/>
  <c r="D143"/>
  <c r="H143"/>
  <c r="L143"/>
  <c r="P143"/>
  <c r="C143"/>
  <c r="G143"/>
  <c r="K143"/>
  <c r="O143"/>
  <c r="F143"/>
  <c r="J143"/>
  <c r="N143"/>
  <c r="CD139"/>
  <c r="CH139"/>
  <c r="CL139"/>
  <c r="CC139"/>
  <c r="CG139"/>
  <c r="CK139"/>
  <c r="CO139"/>
  <c r="CF139"/>
  <c r="CP139" s="1"/>
  <c r="CJ139"/>
  <c r="CN139"/>
  <c r="CE139"/>
  <c r="CI139"/>
  <c r="CM139"/>
  <c r="CQ139"/>
  <c r="E139"/>
  <c r="I139"/>
  <c r="M139"/>
  <c r="D139"/>
  <c r="H139"/>
  <c r="L139"/>
  <c r="P139"/>
  <c r="C139"/>
  <c r="G139"/>
  <c r="K139"/>
  <c r="O139"/>
  <c r="F139"/>
  <c r="J139"/>
  <c r="N139"/>
  <c r="CD135"/>
  <c r="CH135"/>
  <c r="CL135"/>
  <c r="CC135"/>
  <c r="CG135"/>
  <c r="CK135"/>
  <c r="CO135"/>
  <c r="CF135"/>
  <c r="CP135" s="1"/>
  <c r="CJ135"/>
  <c r="CN135"/>
  <c r="CE135"/>
  <c r="CI135"/>
  <c r="CM135"/>
  <c r="CQ135"/>
  <c r="E135"/>
  <c r="I135"/>
  <c r="M135"/>
  <c r="D135"/>
  <c r="H135"/>
  <c r="L135"/>
  <c r="P135"/>
  <c r="C135"/>
  <c r="G135"/>
  <c r="K135"/>
  <c r="O135"/>
  <c r="F135"/>
  <c r="J135"/>
  <c r="N135"/>
  <c r="CC131"/>
  <c r="CG131"/>
  <c r="CK131"/>
  <c r="CO131"/>
  <c r="CF131"/>
  <c r="CP131" s="1"/>
  <c r="CJ131"/>
  <c r="CN131"/>
  <c r="CE131"/>
  <c r="CI131"/>
  <c r="CM131"/>
  <c r="CQ131"/>
  <c r="CD131"/>
  <c r="CH131"/>
  <c r="CL131"/>
  <c r="E131"/>
  <c r="I131"/>
  <c r="M131"/>
  <c r="D131"/>
  <c r="H131"/>
  <c r="L131"/>
  <c r="P131"/>
  <c r="C131"/>
  <c r="G131"/>
  <c r="K131"/>
  <c r="O131"/>
  <c r="F131"/>
  <c r="J131"/>
  <c r="N131"/>
  <c r="CC127"/>
  <c r="CG127"/>
  <c r="CK127"/>
  <c r="CO127"/>
  <c r="CF127"/>
  <c r="CP127" s="1"/>
  <c r="CJ127"/>
  <c r="CN127"/>
  <c r="CE127"/>
  <c r="CI127"/>
  <c r="CM127"/>
  <c r="CQ127"/>
  <c r="CD127"/>
  <c r="CH127"/>
  <c r="CL127"/>
  <c r="E127"/>
  <c r="I127"/>
  <c r="M127"/>
  <c r="D127"/>
  <c r="H127"/>
  <c r="L127"/>
  <c r="P127"/>
  <c r="C127"/>
  <c r="G127"/>
  <c r="K127"/>
  <c r="O127"/>
  <c r="F127"/>
  <c r="J127"/>
  <c r="N127"/>
  <c r="CC123"/>
  <c r="CG123"/>
  <c r="CK123"/>
  <c r="CO123"/>
  <c r="CF123"/>
  <c r="CP123" s="1"/>
  <c r="CJ123"/>
  <c r="CN123"/>
  <c r="CE123"/>
  <c r="CI123"/>
  <c r="CM123"/>
  <c r="CQ123"/>
  <c r="CD123"/>
  <c r="CH123"/>
  <c r="CL123"/>
  <c r="E123"/>
  <c r="I123"/>
  <c r="M123"/>
  <c r="D123"/>
  <c r="H123"/>
  <c r="L123"/>
  <c r="P123"/>
  <c r="C123"/>
  <c r="G123"/>
  <c r="K123"/>
  <c r="O123"/>
  <c r="F123"/>
  <c r="J123"/>
  <c r="N123"/>
  <c r="CC119"/>
  <c r="CG119"/>
  <c r="CK119"/>
  <c r="CO119"/>
  <c r="CF119"/>
  <c r="CP119" s="1"/>
  <c r="CJ119"/>
  <c r="CN119"/>
  <c r="CE119"/>
  <c r="CI119"/>
  <c r="CM119"/>
  <c r="CQ119"/>
  <c r="CD119"/>
  <c r="CH119"/>
  <c r="CL119"/>
  <c r="E119"/>
  <c r="I119"/>
  <c r="M119"/>
  <c r="D119"/>
  <c r="H119"/>
  <c r="L119"/>
  <c r="P119"/>
  <c r="C119"/>
  <c r="G119"/>
  <c r="K119"/>
  <c r="O119"/>
  <c r="F119"/>
  <c r="J119"/>
  <c r="N119"/>
  <c r="CC115"/>
  <c r="CG115"/>
  <c r="CK115"/>
  <c r="CO115"/>
  <c r="CF115"/>
  <c r="CP115" s="1"/>
  <c r="CJ115"/>
  <c r="CN115"/>
  <c r="CE115"/>
  <c r="CI115"/>
  <c r="CM115"/>
  <c r="CQ115"/>
  <c r="CD115"/>
  <c r="CH115"/>
  <c r="CL115"/>
  <c r="E115"/>
  <c r="I115"/>
  <c r="M115"/>
  <c r="D115"/>
  <c r="H115"/>
  <c r="L115"/>
  <c r="P115"/>
  <c r="C115"/>
  <c r="G115"/>
  <c r="K115"/>
  <c r="O115"/>
  <c r="F115"/>
  <c r="J115"/>
  <c r="N115"/>
  <c r="CC111"/>
  <c r="CG111"/>
  <c r="CK111"/>
  <c r="CO111"/>
  <c r="CF111"/>
  <c r="CP111" s="1"/>
  <c r="CJ111"/>
  <c r="CN111"/>
  <c r="CE111"/>
  <c r="CI111"/>
  <c r="CM111"/>
  <c r="CQ111"/>
  <c r="CD111"/>
  <c r="CH111"/>
  <c r="CL111"/>
  <c r="E111"/>
  <c r="I111"/>
  <c r="M111"/>
  <c r="D111"/>
  <c r="H111"/>
  <c r="L111"/>
  <c r="P111"/>
  <c r="C111"/>
  <c r="G111"/>
  <c r="K111"/>
  <c r="O111"/>
  <c r="F111"/>
  <c r="J111"/>
  <c r="N111"/>
  <c r="CC107"/>
  <c r="CG107"/>
  <c r="CK107"/>
  <c r="CO107"/>
  <c r="CF107"/>
  <c r="CP107" s="1"/>
  <c r="CJ107"/>
  <c r="CN107"/>
  <c r="CE107"/>
  <c r="CI107"/>
  <c r="CM107"/>
  <c r="CQ107"/>
  <c r="CD107"/>
  <c r="CH107"/>
  <c r="CL107"/>
  <c r="E107"/>
  <c r="I107"/>
  <c r="M107"/>
  <c r="D107"/>
  <c r="H107"/>
  <c r="L107"/>
  <c r="P107"/>
  <c r="C107"/>
  <c r="G107"/>
  <c r="K107"/>
  <c r="O107"/>
  <c r="F107"/>
  <c r="J107"/>
  <c r="N107"/>
  <c r="CC103"/>
  <c r="CG103"/>
  <c r="CK103"/>
  <c r="CO103"/>
  <c r="CF103"/>
  <c r="CP103" s="1"/>
  <c r="CJ103"/>
  <c r="CN103"/>
  <c r="CE103"/>
  <c r="CI103"/>
  <c r="CM103"/>
  <c r="CQ103"/>
  <c r="CD103"/>
  <c r="CH103"/>
  <c r="CL103"/>
  <c r="E103"/>
  <c r="I103"/>
  <c r="M103"/>
  <c r="D103"/>
  <c r="H103"/>
  <c r="L103"/>
  <c r="P103"/>
  <c r="C103"/>
  <c r="G103"/>
  <c r="K103"/>
  <c r="O103"/>
  <c r="F103"/>
  <c r="J103"/>
  <c r="N103"/>
  <c r="CC99"/>
  <c r="CG99"/>
  <c r="CK99"/>
  <c r="CO99"/>
  <c r="CF99"/>
  <c r="CP99" s="1"/>
  <c r="CJ99"/>
  <c r="CN99"/>
  <c r="CE99"/>
  <c r="CI99"/>
  <c r="CM99"/>
  <c r="CQ99"/>
  <c r="CD99"/>
  <c r="CH99"/>
  <c r="CL99"/>
  <c r="E99"/>
  <c r="I99"/>
  <c r="M99"/>
  <c r="D99"/>
  <c r="H99"/>
  <c r="L99"/>
  <c r="P99"/>
  <c r="C99"/>
  <c r="G99"/>
  <c r="K99"/>
  <c r="O99"/>
  <c r="F99"/>
  <c r="J99"/>
  <c r="N99"/>
  <c r="CC95"/>
  <c r="CG95"/>
  <c r="CK95"/>
  <c r="CO95"/>
  <c r="CF95"/>
  <c r="CP95" s="1"/>
  <c r="CJ95"/>
  <c r="CN95"/>
  <c r="CE95"/>
  <c r="CI95"/>
  <c r="CM95"/>
  <c r="CQ95"/>
  <c r="CD95"/>
  <c r="CH95"/>
  <c r="CL95"/>
  <c r="E95"/>
  <c r="I95"/>
  <c r="M95"/>
  <c r="D95"/>
  <c r="H95"/>
  <c r="L95"/>
  <c r="P95"/>
  <c r="C95"/>
  <c r="G95"/>
  <c r="K95"/>
  <c r="O95"/>
  <c r="F95"/>
  <c r="J95"/>
  <c r="N95"/>
  <c r="CC91"/>
  <c r="CG91"/>
  <c r="CK91"/>
  <c r="CO91"/>
  <c r="CF91"/>
  <c r="CP91" s="1"/>
  <c r="CJ91"/>
  <c r="CN91"/>
  <c r="CE91"/>
  <c r="CI91"/>
  <c r="CM91"/>
  <c r="CQ91"/>
  <c r="CD91"/>
  <c r="CH91"/>
  <c r="CL91"/>
  <c r="E91"/>
  <c r="I91"/>
  <c r="M91"/>
  <c r="D91"/>
  <c r="H91"/>
  <c r="L91"/>
  <c r="P91"/>
  <c r="C91"/>
  <c r="G91"/>
  <c r="K91"/>
  <c r="O91"/>
  <c r="F91"/>
  <c r="J91"/>
  <c r="N91"/>
  <c r="CC87"/>
  <c r="CG87"/>
  <c r="CK87"/>
  <c r="CO87"/>
  <c r="CF87"/>
  <c r="CP87" s="1"/>
  <c r="CJ87"/>
  <c r="CN87"/>
  <c r="CE87"/>
  <c r="CI87"/>
  <c r="CM87"/>
  <c r="CQ87"/>
  <c r="CD87"/>
  <c r="CH87"/>
  <c r="CL87"/>
  <c r="E87"/>
  <c r="I87"/>
  <c r="M87"/>
  <c r="D87"/>
  <c r="H87"/>
  <c r="L87"/>
  <c r="P87"/>
  <c r="C87"/>
  <c r="G87"/>
  <c r="K87"/>
  <c r="O87"/>
  <c r="F87"/>
  <c r="J87"/>
  <c r="N87"/>
  <c r="CC83"/>
  <c r="CG83"/>
  <c r="CK83"/>
  <c r="CO83"/>
  <c r="CF83"/>
  <c r="CP83" s="1"/>
  <c r="CJ83"/>
  <c r="CN83"/>
  <c r="CE83"/>
  <c r="CI83"/>
  <c r="CM83"/>
  <c r="CQ83"/>
  <c r="CD83"/>
  <c r="CH83"/>
  <c r="CL83"/>
  <c r="E83"/>
  <c r="I83"/>
  <c r="M83"/>
  <c r="D83"/>
  <c r="H83"/>
  <c r="L83"/>
  <c r="P83"/>
  <c r="C83"/>
  <c r="G83"/>
  <c r="K83"/>
  <c r="O83"/>
  <c r="F83"/>
  <c r="J83"/>
  <c r="N83"/>
  <c r="CF79"/>
  <c r="CP79" s="1"/>
  <c r="CJ79"/>
  <c r="CN79"/>
  <c r="CE79"/>
  <c r="CI79"/>
  <c r="CM79"/>
  <c r="CQ79"/>
  <c r="CD79"/>
  <c r="CH79"/>
  <c r="CL79"/>
  <c r="CC79"/>
  <c r="CG79"/>
  <c r="CK79"/>
  <c r="CO79"/>
  <c r="E79"/>
  <c r="I79"/>
  <c r="M79"/>
  <c r="D79"/>
  <c r="H79"/>
  <c r="L79"/>
  <c r="P79"/>
  <c r="C79"/>
  <c r="G79"/>
  <c r="K79"/>
  <c r="O79"/>
  <c r="F79"/>
  <c r="J79"/>
  <c r="N79"/>
  <c r="CF75"/>
  <c r="CP75" s="1"/>
  <c r="CJ75"/>
  <c r="CN75"/>
  <c r="CE75"/>
  <c r="CI75"/>
  <c r="CM75"/>
  <c r="CQ75"/>
  <c r="CD75"/>
  <c r="CH75"/>
  <c r="CL75"/>
  <c r="CC75"/>
  <c r="CG75"/>
  <c r="CK75"/>
  <c r="CO75"/>
  <c r="E75"/>
  <c r="I75"/>
  <c r="M75"/>
  <c r="D75"/>
  <c r="H75"/>
  <c r="L75"/>
  <c r="P75"/>
  <c r="C75"/>
  <c r="G75"/>
  <c r="K75"/>
  <c r="O75"/>
  <c r="F75"/>
  <c r="J75"/>
  <c r="N75"/>
  <c r="CF71"/>
  <c r="CP71" s="1"/>
  <c r="CJ71"/>
  <c r="CN71"/>
  <c r="CE71"/>
  <c r="CI71"/>
  <c r="CM71"/>
  <c r="CQ71"/>
  <c r="CD71"/>
  <c r="CH71"/>
  <c r="CL71"/>
  <c r="CC71"/>
  <c r="CG71"/>
  <c r="CK71"/>
  <c r="CO71"/>
  <c r="E71"/>
  <c r="I71"/>
  <c r="M71"/>
  <c r="D71"/>
  <c r="H71"/>
  <c r="L71"/>
  <c r="P71"/>
  <c r="C71"/>
  <c r="G71"/>
  <c r="K71"/>
  <c r="O71"/>
  <c r="F71"/>
  <c r="J71"/>
  <c r="N71"/>
  <c r="CF67"/>
  <c r="CP67" s="1"/>
  <c r="CJ67"/>
  <c r="CN67"/>
  <c r="CE67"/>
  <c r="CI67"/>
  <c r="CM67"/>
  <c r="CQ67"/>
  <c r="CD67"/>
  <c r="CH67"/>
  <c r="CL67"/>
  <c r="CC67"/>
  <c r="CG67"/>
  <c r="CK67"/>
  <c r="CO67"/>
  <c r="E67"/>
  <c r="I67"/>
  <c r="M67"/>
  <c r="D67"/>
  <c r="H67"/>
  <c r="L67"/>
  <c r="P67"/>
  <c r="C67"/>
  <c r="G67"/>
  <c r="K67"/>
  <c r="O67"/>
  <c r="F67"/>
  <c r="J67"/>
  <c r="N67"/>
  <c r="CF63"/>
  <c r="CP63" s="1"/>
  <c r="CJ63"/>
  <c r="CN63"/>
  <c r="CE63"/>
  <c r="CI63"/>
  <c r="CM63"/>
  <c r="CQ63"/>
  <c r="CD63"/>
  <c r="CH63"/>
  <c r="CL63"/>
  <c r="CC63"/>
  <c r="CG63"/>
  <c r="CK63"/>
  <c r="CO63"/>
  <c r="E63"/>
  <c r="I63"/>
  <c r="M63"/>
  <c r="D63"/>
  <c r="H63"/>
  <c r="L63"/>
  <c r="P63"/>
  <c r="C63"/>
  <c r="G63"/>
  <c r="K63"/>
  <c r="O63"/>
  <c r="F63"/>
  <c r="J63"/>
  <c r="N63"/>
  <c r="CF59"/>
  <c r="CP59" s="1"/>
  <c r="CJ59"/>
  <c r="CN59"/>
  <c r="CE59"/>
  <c r="CI59"/>
  <c r="CM59"/>
  <c r="CQ59"/>
  <c r="CD59"/>
  <c r="CH59"/>
  <c r="CL59"/>
  <c r="CC59"/>
  <c r="CG59"/>
  <c r="CK59"/>
  <c r="CO59"/>
  <c r="E59"/>
  <c r="I59"/>
  <c r="M59"/>
  <c r="D59"/>
  <c r="H59"/>
  <c r="L59"/>
  <c r="P59"/>
  <c r="C59"/>
  <c r="G59"/>
  <c r="K59"/>
  <c r="O59"/>
  <c r="F59"/>
  <c r="J59"/>
  <c r="N59"/>
  <c r="CF55"/>
  <c r="CP55" s="1"/>
  <c r="CJ55"/>
  <c r="CN55"/>
  <c r="CE55"/>
  <c r="CI55"/>
  <c r="CM55"/>
  <c r="CQ55"/>
  <c r="CD55"/>
  <c r="CH55"/>
  <c r="CL55"/>
  <c r="CC55"/>
  <c r="CG55"/>
  <c r="CK55"/>
  <c r="CO55"/>
  <c r="E55"/>
  <c r="I55"/>
  <c r="M55"/>
  <c r="D55"/>
  <c r="H55"/>
  <c r="L55"/>
  <c r="P55"/>
  <c r="C55"/>
  <c r="G55"/>
  <c r="K55"/>
  <c r="O55"/>
  <c r="F55"/>
  <c r="J55"/>
  <c r="N55"/>
  <c r="CF51"/>
  <c r="CP51" s="1"/>
  <c r="CJ51"/>
  <c r="CN51"/>
  <c r="CE51"/>
  <c r="CI51"/>
  <c r="CM51"/>
  <c r="CQ51"/>
  <c r="CD51"/>
  <c r="CH51"/>
  <c r="CL51"/>
  <c r="CC51"/>
  <c r="CG51"/>
  <c r="CK51"/>
  <c r="CO51"/>
  <c r="E51"/>
  <c r="I51"/>
  <c r="M51"/>
  <c r="D51"/>
  <c r="H51"/>
  <c r="L51"/>
  <c r="P51"/>
  <c r="C51"/>
  <c r="G51"/>
  <c r="K51"/>
  <c r="O51"/>
  <c r="F51"/>
  <c r="J51"/>
  <c r="N51"/>
  <c r="CF47"/>
  <c r="CP47" s="1"/>
  <c r="CJ47"/>
  <c r="CN47"/>
  <c r="CE47"/>
  <c r="CI47"/>
  <c r="CM47"/>
  <c r="CQ47"/>
  <c r="CD47"/>
  <c r="CH47"/>
  <c r="CL47"/>
  <c r="CC47"/>
  <c r="CG47"/>
  <c r="CK47"/>
  <c r="CO47"/>
  <c r="E47"/>
  <c r="I47"/>
  <c r="M47"/>
  <c r="D47"/>
  <c r="H47"/>
  <c r="L47"/>
  <c r="P47"/>
  <c r="C47"/>
  <c r="G47"/>
  <c r="K47"/>
  <c r="O47"/>
  <c r="F47"/>
  <c r="J47"/>
  <c r="N47"/>
  <c r="CF43"/>
  <c r="CP43" s="1"/>
  <c r="CJ43"/>
  <c r="CN43"/>
  <c r="CE43"/>
  <c r="CI43"/>
  <c r="CM43"/>
  <c r="CQ43"/>
  <c r="CD43"/>
  <c r="CH43"/>
  <c r="CL43"/>
  <c r="CC43"/>
  <c r="CG43"/>
  <c r="CK43"/>
  <c r="CO43"/>
  <c r="E43"/>
  <c r="I43"/>
  <c r="M43"/>
  <c r="D43"/>
  <c r="H43"/>
  <c r="L43"/>
  <c r="P43"/>
  <c r="C43"/>
  <c r="G43"/>
  <c r="K43"/>
  <c r="O43"/>
  <c r="F43"/>
  <c r="J43"/>
  <c r="N43"/>
  <c r="CF39"/>
  <c r="CP39" s="1"/>
  <c r="CJ39"/>
  <c r="CN39"/>
  <c r="CE39"/>
  <c r="CI39"/>
  <c r="CM39"/>
  <c r="CQ39"/>
  <c r="CD39"/>
  <c r="CH39"/>
  <c r="CL39"/>
  <c r="CC39"/>
  <c r="CG39"/>
  <c r="CK39"/>
  <c r="CO39"/>
  <c r="E39"/>
  <c r="I39"/>
  <c r="M39"/>
  <c r="D39"/>
  <c r="H39"/>
  <c r="L39"/>
  <c r="P39"/>
  <c r="C39"/>
  <c r="G39"/>
  <c r="K39"/>
  <c r="O39"/>
  <c r="F39"/>
  <c r="J39"/>
  <c r="N39"/>
  <c r="CF35"/>
  <c r="CP35" s="1"/>
  <c r="CJ35"/>
  <c r="CN35"/>
  <c r="CE35"/>
  <c r="CI35"/>
  <c r="CM35"/>
  <c r="CQ35"/>
  <c r="CD35"/>
  <c r="CH35"/>
  <c r="CL35"/>
  <c r="CC35"/>
  <c r="CG35"/>
  <c r="CK35"/>
  <c r="CO35"/>
  <c r="E35"/>
  <c r="I35"/>
  <c r="M35"/>
  <c r="D35"/>
  <c r="H35"/>
  <c r="L35"/>
  <c r="P35"/>
  <c r="C35"/>
  <c r="G35"/>
  <c r="K35"/>
  <c r="O35"/>
  <c r="F35"/>
  <c r="J35"/>
  <c r="N35"/>
  <c r="CF31"/>
  <c r="CP31" s="1"/>
  <c r="CJ31"/>
  <c r="CN31"/>
  <c r="CE31"/>
  <c r="CI31"/>
  <c r="CM31"/>
  <c r="CQ31"/>
  <c r="CD31"/>
  <c r="CH31"/>
  <c r="CL31"/>
  <c r="CC31"/>
  <c r="CG31"/>
  <c r="CK31"/>
  <c r="CO31"/>
  <c r="E31"/>
  <c r="I31"/>
  <c r="M31"/>
  <c r="D31"/>
  <c r="H31"/>
  <c r="L31"/>
  <c r="P31"/>
  <c r="C31"/>
  <c r="G31"/>
  <c r="K31"/>
  <c r="O31"/>
  <c r="F31"/>
  <c r="J31"/>
  <c r="N31"/>
  <c r="CF27"/>
  <c r="CP27" s="1"/>
  <c r="CJ27"/>
  <c r="CN27"/>
  <c r="CE27"/>
  <c r="CI27"/>
  <c r="CM27"/>
  <c r="CQ27"/>
  <c r="CD27"/>
  <c r="CH27"/>
  <c r="CL27"/>
  <c r="CC27"/>
  <c r="CG27"/>
  <c r="CK27"/>
  <c r="CO27"/>
  <c r="E27"/>
  <c r="I27"/>
  <c r="M27"/>
  <c r="D27"/>
  <c r="H27"/>
  <c r="L27"/>
  <c r="P27"/>
  <c r="C27"/>
  <c r="G27"/>
  <c r="K27"/>
  <c r="O27"/>
  <c r="F27"/>
  <c r="J27"/>
  <c r="N27"/>
  <c r="CF23"/>
  <c r="CP23" s="1"/>
  <c r="CJ23"/>
  <c r="CN23"/>
  <c r="CE23"/>
  <c r="CI23"/>
  <c r="CM23"/>
  <c r="CQ23"/>
  <c r="CD23"/>
  <c r="CH23"/>
  <c r="CL23"/>
  <c r="CC23"/>
  <c r="CG23"/>
  <c r="CK23"/>
  <c r="CO23"/>
  <c r="F23"/>
  <c r="J23"/>
  <c r="N23"/>
  <c r="E23"/>
  <c r="I23"/>
  <c r="M23"/>
  <c r="D23"/>
  <c r="H23"/>
  <c r="L23"/>
  <c r="P23"/>
  <c r="C23"/>
  <c r="G23"/>
  <c r="K23"/>
  <c r="O23"/>
  <c r="CF19"/>
  <c r="CP19" s="1"/>
  <c r="CJ19"/>
  <c r="CN19"/>
  <c r="CE19"/>
  <c r="CI19"/>
  <c r="CM19"/>
  <c r="CQ19"/>
  <c r="CD19"/>
  <c r="CH19"/>
  <c r="CL19"/>
  <c r="CC19"/>
  <c r="CG19"/>
  <c r="CK19"/>
  <c r="CO19"/>
  <c r="F19"/>
  <c r="J19"/>
  <c r="N19"/>
  <c r="E19"/>
  <c r="I19"/>
  <c r="M19"/>
  <c r="D19"/>
  <c r="H19"/>
  <c r="L19"/>
  <c r="P19"/>
  <c r="C19"/>
  <c r="G19"/>
  <c r="K19"/>
  <c r="O19"/>
  <c r="CL15"/>
  <c r="CK15"/>
  <c r="K15"/>
  <c r="L15"/>
  <c r="CL11"/>
  <c r="CK11"/>
  <c r="K11"/>
  <c r="L11"/>
  <c r="N202"/>
  <c r="J202"/>
  <c r="F202"/>
  <c r="P201"/>
  <c r="L201"/>
  <c r="H201"/>
  <c r="D201"/>
  <c r="N200"/>
  <c r="J200"/>
  <c r="P199"/>
  <c r="L199"/>
  <c r="H199"/>
  <c r="D199"/>
  <c r="N198"/>
  <c r="J198"/>
  <c r="F198"/>
  <c r="P197"/>
  <c r="L197"/>
  <c r="H197"/>
  <c r="D197"/>
  <c r="N196"/>
  <c r="J196"/>
  <c r="P195"/>
  <c r="L195"/>
  <c r="H195"/>
  <c r="D195"/>
  <c r="N194"/>
  <c r="J194"/>
  <c r="F194"/>
  <c r="P193"/>
  <c r="L193"/>
  <c r="H193"/>
  <c r="D193"/>
  <c r="N192"/>
  <c r="J192"/>
  <c r="P191"/>
  <c r="L191"/>
  <c r="H191"/>
  <c r="D191"/>
  <c r="N190"/>
  <c r="J190"/>
  <c r="F190"/>
  <c r="P189"/>
  <c r="L189"/>
  <c r="H189"/>
  <c r="D189"/>
  <c r="N188"/>
  <c r="J188"/>
  <c r="P187"/>
  <c r="L187"/>
  <c r="H187"/>
  <c r="D187"/>
  <c r="N186"/>
  <c r="J186"/>
  <c r="F186"/>
  <c r="P185"/>
  <c r="L185"/>
  <c r="H185"/>
  <c r="D185"/>
  <c r="N184"/>
  <c r="J184"/>
  <c r="P183"/>
  <c r="L183"/>
  <c r="H183"/>
  <c r="D183"/>
  <c r="N182"/>
  <c r="J182"/>
  <c r="F182"/>
  <c r="P181"/>
  <c r="L181"/>
  <c r="H181"/>
  <c r="D181"/>
  <c r="N180"/>
  <c r="J180"/>
  <c r="P179"/>
  <c r="L179"/>
  <c r="H179"/>
  <c r="D179"/>
  <c r="N178"/>
  <c r="J178"/>
  <c r="F178"/>
  <c r="P177"/>
  <c r="L177"/>
  <c r="H177"/>
  <c r="D177"/>
  <c r="N176"/>
  <c r="J176"/>
  <c r="P175"/>
  <c r="L175"/>
  <c r="H175"/>
  <c r="D175"/>
  <c r="N174"/>
  <c r="J174"/>
  <c r="F174"/>
  <c r="P173"/>
  <c r="L173"/>
  <c r="H173"/>
  <c r="D173"/>
  <c r="N172"/>
  <c r="J172"/>
  <c r="P171"/>
  <c r="L171"/>
  <c r="H171"/>
  <c r="CC200"/>
  <c r="CG200"/>
  <c r="CK200"/>
  <c r="CO200"/>
  <c r="CF200"/>
  <c r="CP200" s="1"/>
  <c r="CJ200"/>
  <c r="CN200"/>
  <c r="CE200"/>
  <c r="CI200"/>
  <c r="CM200"/>
  <c r="CQ200"/>
  <c r="CD200"/>
  <c r="CH200"/>
  <c r="CL200"/>
  <c r="CC196"/>
  <c r="CG196"/>
  <c r="CK196"/>
  <c r="CO196"/>
  <c r="CF196"/>
  <c r="CP196" s="1"/>
  <c r="CJ196"/>
  <c r="CN196"/>
  <c r="CE196"/>
  <c r="CI196"/>
  <c r="CM196"/>
  <c r="CQ196"/>
  <c r="CD196"/>
  <c r="CH196"/>
  <c r="CL196"/>
  <c r="CC192"/>
  <c r="CG192"/>
  <c r="CK192"/>
  <c r="CO192"/>
  <c r="CF192"/>
  <c r="CP192" s="1"/>
  <c r="CJ192"/>
  <c r="CN192"/>
  <c r="CE192"/>
  <c r="CI192"/>
  <c r="CM192"/>
  <c r="CQ192"/>
  <c r="CD192"/>
  <c r="CH192"/>
  <c r="CL192"/>
  <c r="CC188"/>
  <c r="CG188"/>
  <c r="CK188"/>
  <c r="CO188"/>
  <c r="CF188"/>
  <c r="CP188" s="1"/>
  <c r="CJ188"/>
  <c r="CN188"/>
  <c r="CE188"/>
  <c r="CI188"/>
  <c r="CM188"/>
  <c r="CQ188"/>
  <c r="CD188"/>
  <c r="CH188"/>
  <c r="CL188"/>
  <c r="CC184"/>
  <c r="CG184"/>
  <c r="CK184"/>
  <c r="CO184"/>
  <c r="CF184"/>
  <c r="CP184" s="1"/>
  <c r="CJ184"/>
  <c r="CN184"/>
  <c r="CE184"/>
  <c r="CI184"/>
  <c r="CM184"/>
  <c r="CQ184"/>
  <c r="CD184"/>
  <c r="CH184"/>
  <c r="CL184"/>
  <c r="CC180"/>
  <c r="CG180"/>
  <c r="CK180"/>
  <c r="CO180"/>
  <c r="CF180"/>
  <c r="CP180" s="1"/>
  <c r="CJ180"/>
  <c r="CN180"/>
  <c r="CE180"/>
  <c r="CI180"/>
  <c r="CM180"/>
  <c r="CQ180"/>
  <c r="CD180"/>
  <c r="CH180"/>
  <c r="CL180"/>
  <c r="CC176"/>
  <c r="CG176"/>
  <c r="CK176"/>
  <c r="CO176"/>
  <c r="CF176"/>
  <c r="CP176" s="1"/>
  <c r="CJ176"/>
  <c r="CN176"/>
  <c r="CE176"/>
  <c r="CI176"/>
  <c r="CM176"/>
  <c r="CQ176"/>
  <c r="CD176"/>
  <c r="CH176"/>
  <c r="CL176"/>
  <c r="CF172"/>
  <c r="CP172" s="1"/>
  <c r="CJ172"/>
  <c r="CN172"/>
  <c r="CE172"/>
  <c r="CI172"/>
  <c r="CM172"/>
  <c r="CQ172"/>
  <c r="CD172"/>
  <c r="CH172"/>
  <c r="CL172"/>
  <c r="CC172"/>
  <c r="CG172"/>
  <c r="CK172"/>
  <c r="CO172"/>
  <c r="CF168"/>
  <c r="CP168" s="1"/>
  <c r="CJ168"/>
  <c r="CN168"/>
  <c r="CE168"/>
  <c r="CI168"/>
  <c r="CM168"/>
  <c r="CQ168"/>
  <c r="CD168"/>
  <c r="CH168"/>
  <c r="CL168"/>
  <c r="CC168"/>
  <c r="CG168"/>
  <c r="CK168"/>
  <c r="CO168"/>
  <c r="C168"/>
  <c r="G168"/>
  <c r="K168"/>
  <c r="O168"/>
  <c r="F168"/>
  <c r="J168"/>
  <c r="N168"/>
  <c r="E168"/>
  <c r="I168"/>
  <c r="M168"/>
  <c r="D168"/>
  <c r="H168"/>
  <c r="L168"/>
  <c r="P168"/>
  <c r="CF164"/>
  <c r="CP164" s="1"/>
  <c r="CJ164"/>
  <c r="CN164"/>
  <c r="CE164"/>
  <c r="CI164"/>
  <c r="CM164"/>
  <c r="CQ164"/>
  <c r="CD164"/>
  <c r="CH164"/>
  <c r="CL164"/>
  <c r="CC164"/>
  <c r="CG164"/>
  <c r="CK164"/>
  <c r="CO164"/>
  <c r="C164"/>
  <c r="G164"/>
  <c r="K164"/>
  <c r="O164"/>
  <c r="F164"/>
  <c r="J164"/>
  <c r="N164"/>
  <c r="E164"/>
  <c r="I164"/>
  <c r="M164"/>
  <c r="D164"/>
  <c r="H164"/>
  <c r="L164"/>
  <c r="P164"/>
  <c r="CF160"/>
  <c r="CP160" s="1"/>
  <c r="CJ160"/>
  <c r="CN160"/>
  <c r="CE160"/>
  <c r="CI160"/>
  <c r="CM160"/>
  <c r="CQ160"/>
  <c r="CD160"/>
  <c r="CH160"/>
  <c r="CL160"/>
  <c r="CC160"/>
  <c r="CG160"/>
  <c r="CK160"/>
  <c r="CO160"/>
  <c r="C160"/>
  <c r="G160"/>
  <c r="K160"/>
  <c r="O160"/>
  <c r="F160"/>
  <c r="J160"/>
  <c r="N160"/>
  <c r="E160"/>
  <c r="I160"/>
  <c r="M160"/>
  <c r="D160"/>
  <c r="H160"/>
  <c r="L160"/>
  <c r="P160"/>
  <c r="CF156"/>
  <c r="CP156" s="1"/>
  <c r="CJ156"/>
  <c r="CN156"/>
  <c r="CE156"/>
  <c r="CI156"/>
  <c r="CM156"/>
  <c r="CQ156"/>
  <c r="CD156"/>
  <c r="CH156"/>
  <c r="CL156"/>
  <c r="CC156"/>
  <c r="CG156"/>
  <c r="CK156"/>
  <c r="CO156"/>
  <c r="C156"/>
  <c r="G156"/>
  <c r="K156"/>
  <c r="O156"/>
  <c r="F156"/>
  <c r="J156"/>
  <c r="N156"/>
  <c r="E156"/>
  <c r="I156"/>
  <c r="M156"/>
  <c r="D156"/>
  <c r="H156"/>
  <c r="L156"/>
  <c r="P156"/>
  <c r="CE152"/>
  <c r="CI152"/>
  <c r="CM152"/>
  <c r="CQ152"/>
  <c r="CD152"/>
  <c r="CH152"/>
  <c r="CL152"/>
  <c r="CC152"/>
  <c r="CG152"/>
  <c r="CK152"/>
  <c r="CO152"/>
  <c r="CF152"/>
  <c r="CP152" s="1"/>
  <c r="CJ152"/>
  <c r="CN152"/>
  <c r="C152"/>
  <c r="G152"/>
  <c r="K152"/>
  <c r="O152"/>
  <c r="F152"/>
  <c r="J152"/>
  <c r="N152"/>
  <c r="E152"/>
  <c r="I152"/>
  <c r="M152"/>
  <c r="D152"/>
  <c r="H152"/>
  <c r="L152"/>
  <c r="P152"/>
  <c r="CE148"/>
  <c r="CI148"/>
  <c r="CM148"/>
  <c r="CQ148"/>
  <c r="CD148"/>
  <c r="CH148"/>
  <c r="CL148"/>
  <c r="CC148"/>
  <c r="CG148"/>
  <c r="CK148"/>
  <c r="CO148"/>
  <c r="CF148"/>
  <c r="CP148" s="1"/>
  <c r="CJ148"/>
  <c r="CN148"/>
  <c r="C148"/>
  <c r="G148"/>
  <c r="K148"/>
  <c r="O148"/>
  <c r="F148"/>
  <c r="J148"/>
  <c r="N148"/>
  <c r="E148"/>
  <c r="I148"/>
  <c r="M148"/>
  <c r="D148"/>
  <c r="H148"/>
  <c r="L148"/>
  <c r="P148"/>
  <c r="CE144"/>
  <c r="CI144"/>
  <c r="CM144"/>
  <c r="CQ144"/>
  <c r="CD144"/>
  <c r="CH144"/>
  <c r="CL144"/>
  <c r="CC144"/>
  <c r="CG144"/>
  <c r="CK144"/>
  <c r="CO144"/>
  <c r="CF144"/>
  <c r="CP144" s="1"/>
  <c r="CJ144"/>
  <c r="CN144"/>
  <c r="C144"/>
  <c r="G144"/>
  <c r="K144"/>
  <c r="O144"/>
  <c r="F144"/>
  <c r="J144"/>
  <c r="N144"/>
  <c r="E144"/>
  <c r="I144"/>
  <c r="M144"/>
  <c r="D144"/>
  <c r="H144"/>
  <c r="L144"/>
  <c r="P144"/>
  <c r="CE140"/>
  <c r="CI140"/>
  <c r="CM140"/>
  <c r="CQ140"/>
  <c r="CD140"/>
  <c r="CH140"/>
  <c r="CL140"/>
  <c r="CC140"/>
  <c r="CG140"/>
  <c r="CK140"/>
  <c r="CO140"/>
  <c r="CF140"/>
  <c r="CP140" s="1"/>
  <c r="CJ140"/>
  <c r="CN140"/>
  <c r="C140"/>
  <c r="G140"/>
  <c r="K140"/>
  <c r="O140"/>
  <c r="F140"/>
  <c r="J140"/>
  <c r="N140"/>
  <c r="E140"/>
  <c r="I140"/>
  <c r="M140"/>
  <c r="D140"/>
  <c r="H140"/>
  <c r="L140"/>
  <c r="P140"/>
  <c r="CE136"/>
  <c r="CI136"/>
  <c r="CM136"/>
  <c r="CQ136"/>
  <c r="CD136"/>
  <c r="CH136"/>
  <c r="CL136"/>
  <c r="CC136"/>
  <c r="CG136"/>
  <c r="CK136"/>
  <c r="CO136"/>
  <c r="CF136"/>
  <c r="CP136" s="1"/>
  <c r="CJ136"/>
  <c r="CN136"/>
  <c r="C136"/>
  <c r="G136"/>
  <c r="K136"/>
  <c r="O136"/>
  <c r="F136"/>
  <c r="J136"/>
  <c r="N136"/>
  <c r="E136"/>
  <c r="I136"/>
  <c r="M136"/>
  <c r="D136"/>
  <c r="H136"/>
  <c r="L136"/>
  <c r="P136"/>
  <c r="CD132"/>
  <c r="CH132"/>
  <c r="CL132"/>
  <c r="CC132"/>
  <c r="CG132"/>
  <c r="CK132"/>
  <c r="CO132"/>
  <c r="CF132"/>
  <c r="CP132" s="1"/>
  <c r="CJ132"/>
  <c r="CN132"/>
  <c r="CE132"/>
  <c r="CI132"/>
  <c r="CM132"/>
  <c r="CQ132"/>
  <c r="C132"/>
  <c r="G132"/>
  <c r="K132"/>
  <c r="O132"/>
  <c r="F132"/>
  <c r="J132"/>
  <c r="N132"/>
  <c r="E132"/>
  <c r="I132"/>
  <c r="M132"/>
  <c r="D132"/>
  <c r="H132"/>
  <c r="L132"/>
  <c r="P132"/>
  <c r="CD128"/>
  <c r="CH128"/>
  <c r="CL128"/>
  <c r="CC128"/>
  <c r="CG128"/>
  <c r="CK128"/>
  <c r="CO128"/>
  <c r="CF128"/>
  <c r="CP128" s="1"/>
  <c r="CJ128"/>
  <c r="CN128"/>
  <c r="CE128"/>
  <c r="CI128"/>
  <c r="CM128"/>
  <c r="CQ128"/>
  <c r="C128"/>
  <c r="G128"/>
  <c r="K128"/>
  <c r="O128"/>
  <c r="F128"/>
  <c r="J128"/>
  <c r="N128"/>
  <c r="E128"/>
  <c r="I128"/>
  <c r="M128"/>
  <c r="D128"/>
  <c r="H128"/>
  <c r="L128"/>
  <c r="P128"/>
  <c r="CD124"/>
  <c r="CH124"/>
  <c r="CL124"/>
  <c r="CC124"/>
  <c r="CG124"/>
  <c r="CK124"/>
  <c r="CO124"/>
  <c r="CF124"/>
  <c r="CP124" s="1"/>
  <c r="CJ124"/>
  <c r="CN124"/>
  <c r="CE124"/>
  <c r="CI124"/>
  <c r="CM124"/>
  <c r="CQ124"/>
  <c r="C124"/>
  <c r="G124"/>
  <c r="K124"/>
  <c r="O124"/>
  <c r="F124"/>
  <c r="J124"/>
  <c r="N124"/>
  <c r="E124"/>
  <c r="I124"/>
  <c r="M124"/>
  <c r="D124"/>
  <c r="H124"/>
  <c r="L124"/>
  <c r="P124"/>
  <c r="CD120"/>
  <c r="CH120"/>
  <c r="CL120"/>
  <c r="CC120"/>
  <c r="CG120"/>
  <c r="CK120"/>
  <c r="CO120"/>
  <c r="CF120"/>
  <c r="CP120" s="1"/>
  <c r="CJ120"/>
  <c r="CN120"/>
  <c r="CE120"/>
  <c r="CI120"/>
  <c r="CM120"/>
  <c r="CQ120"/>
  <c r="C120"/>
  <c r="G120"/>
  <c r="K120"/>
  <c r="O120"/>
  <c r="F120"/>
  <c r="J120"/>
  <c r="N120"/>
  <c r="E120"/>
  <c r="I120"/>
  <c r="M120"/>
  <c r="D120"/>
  <c r="H120"/>
  <c r="L120"/>
  <c r="P120"/>
  <c r="CD116"/>
  <c r="CH116"/>
  <c r="CL116"/>
  <c r="CC116"/>
  <c r="CG116"/>
  <c r="CK116"/>
  <c r="CO116"/>
  <c r="CF116"/>
  <c r="CP116" s="1"/>
  <c r="CJ116"/>
  <c r="CN116"/>
  <c r="CE116"/>
  <c r="CI116"/>
  <c r="CM116"/>
  <c r="CQ116"/>
  <c r="C116"/>
  <c r="G116"/>
  <c r="K116"/>
  <c r="O116"/>
  <c r="F116"/>
  <c r="J116"/>
  <c r="N116"/>
  <c r="E116"/>
  <c r="I116"/>
  <c r="M116"/>
  <c r="D116"/>
  <c r="H116"/>
  <c r="L116"/>
  <c r="P116"/>
  <c r="CD112"/>
  <c r="CH112"/>
  <c r="CL112"/>
  <c r="CC112"/>
  <c r="CG112"/>
  <c r="CK112"/>
  <c r="CO112"/>
  <c r="CF112"/>
  <c r="CP112" s="1"/>
  <c r="CJ112"/>
  <c r="CN112"/>
  <c r="CE112"/>
  <c r="CI112"/>
  <c r="CM112"/>
  <c r="CQ112"/>
  <c r="C112"/>
  <c r="G112"/>
  <c r="K112"/>
  <c r="O112"/>
  <c r="F112"/>
  <c r="J112"/>
  <c r="N112"/>
  <c r="E112"/>
  <c r="I112"/>
  <c r="M112"/>
  <c r="D112"/>
  <c r="H112"/>
  <c r="L112"/>
  <c r="P112"/>
  <c r="CD108"/>
  <c r="CH108"/>
  <c r="CL108"/>
  <c r="CC108"/>
  <c r="CG108"/>
  <c r="CK108"/>
  <c r="CO108"/>
  <c r="CF108"/>
  <c r="CP108" s="1"/>
  <c r="CJ108"/>
  <c r="CN108"/>
  <c r="CE108"/>
  <c r="CI108"/>
  <c r="CM108"/>
  <c r="CQ108"/>
  <c r="C108"/>
  <c r="G108"/>
  <c r="K108"/>
  <c r="O108"/>
  <c r="F108"/>
  <c r="J108"/>
  <c r="N108"/>
  <c r="E108"/>
  <c r="I108"/>
  <c r="M108"/>
  <c r="D108"/>
  <c r="H108"/>
  <c r="L108"/>
  <c r="P108"/>
  <c r="CD104"/>
  <c r="CH104"/>
  <c r="CL104"/>
  <c r="CC104"/>
  <c r="CG104"/>
  <c r="CK104"/>
  <c r="CO104"/>
  <c r="CF104"/>
  <c r="CP104" s="1"/>
  <c r="CJ104"/>
  <c r="CN104"/>
  <c r="CE104"/>
  <c r="CI104"/>
  <c r="CM104"/>
  <c r="CQ104"/>
  <c r="C104"/>
  <c r="G104"/>
  <c r="K104"/>
  <c r="O104"/>
  <c r="F104"/>
  <c r="J104"/>
  <c r="N104"/>
  <c r="E104"/>
  <c r="I104"/>
  <c r="M104"/>
  <c r="D104"/>
  <c r="H104"/>
  <c r="L104"/>
  <c r="P104"/>
  <c r="CD100"/>
  <c r="CH100"/>
  <c r="CL100"/>
  <c r="CC100"/>
  <c r="CG100"/>
  <c r="CK100"/>
  <c r="CO100"/>
  <c r="CF100"/>
  <c r="CP100" s="1"/>
  <c r="CJ100"/>
  <c r="CN100"/>
  <c r="CE100"/>
  <c r="CI100"/>
  <c r="CM100"/>
  <c r="CQ100"/>
  <c r="C100"/>
  <c r="G100"/>
  <c r="K100"/>
  <c r="O100"/>
  <c r="F100"/>
  <c r="J100"/>
  <c r="N100"/>
  <c r="E100"/>
  <c r="I100"/>
  <c r="M100"/>
  <c r="D100"/>
  <c r="H100"/>
  <c r="L100"/>
  <c r="P100"/>
  <c r="CD96"/>
  <c r="CH96"/>
  <c r="CL96"/>
  <c r="CC96"/>
  <c r="CG96"/>
  <c r="CK96"/>
  <c r="CO96"/>
  <c r="CF96"/>
  <c r="CP96" s="1"/>
  <c r="CJ96"/>
  <c r="CN96"/>
  <c r="CE96"/>
  <c r="CI96"/>
  <c r="CM96"/>
  <c r="CQ96"/>
  <c r="C96"/>
  <c r="G96"/>
  <c r="K96"/>
  <c r="O96"/>
  <c r="F96"/>
  <c r="J96"/>
  <c r="N96"/>
  <c r="E96"/>
  <c r="I96"/>
  <c r="M96"/>
  <c r="D96"/>
  <c r="H96"/>
  <c r="L96"/>
  <c r="P96"/>
  <c r="CD92"/>
  <c r="CH92"/>
  <c r="CL92"/>
  <c r="CC92"/>
  <c r="CG92"/>
  <c r="CK92"/>
  <c r="CO92"/>
  <c r="CF92"/>
  <c r="CP92" s="1"/>
  <c r="CJ92"/>
  <c r="CN92"/>
  <c r="CE92"/>
  <c r="CI92"/>
  <c r="CM92"/>
  <c r="CQ92"/>
  <c r="C92"/>
  <c r="G92"/>
  <c r="K92"/>
  <c r="O92"/>
  <c r="F92"/>
  <c r="J92"/>
  <c r="N92"/>
  <c r="E92"/>
  <c r="I92"/>
  <c r="M92"/>
  <c r="D92"/>
  <c r="H92"/>
  <c r="L92"/>
  <c r="P92"/>
  <c r="CD88"/>
  <c r="CH88"/>
  <c r="CL88"/>
  <c r="CC88"/>
  <c r="CG88"/>
  <c r="CK88"/>
  <c r="CO88"/>
  <c r="CF88"/>
  <c r="CP88" s="1"/>
  <c r="CJ88"/>
  <c r="CN88"/>
  <c r="CE88"/>
  <c r="CI88"/>
  <c r="CM88"/>
  <c r="CQ88"/>
  <c r="C88"/>
  <c r="G88"/>
  <c r="K88"/>
  <c r="O88"/>
  <c r="F88"/>
  <c r="J88"/>
  <c r="N88"/>
  <c r="E88"/>
  <c r="I88"/>
  <c r="M88"/>
  <c r="D88"/>
  <c r="H88"/>
  <c r="L88"/>
  <c r="P88"/>
  <c r="CD84"/>
  <c r="CH84"/>
  <c r="CL84"/>
  <c r="CC84"/>
  <c r="CG84"/>
  <c r="CK84"/>
  <c r="CO84"/>
  <c r="CF84"/>
  <c r="CP84" s="1"/>
  <c r="CJ84"/>
  <c r="CN84"/>
  <c r="CE84"/>
  <c r="CI84"/>
  <c r="CM84"/>
  <c r="CQ84"/>
  <c r="C84"/>
  <c r="G84"/>
  <c r="K84"/>
  <c r="O84"/>
  <c r="F84"/>
  <c r="J84"/>
  <c r="N84"/>
  <c r="E84"/>
  <c r="I84"/>
  <c r="M84"/>
  <c r="D84"/>
  <c r="H84"/>
  <c r="L84"/>
  <c r="P84"/>
  <c r="CC80"/>
  <c r="CG80"/>
  <c r="CK80"/>
  <c r="CO80"/>
  <c r="CF80"/>
  <c r="CP80" s="1"/>
  <c r="CJ80"/>
  <c r="CN80"/>
  <c r="CE80"/>
  <c r="CI80"/>
  <c r="CM80"/>
  <c r="CQ80"/>
  <c r="CD80"/>
  <c r="CH80"/>
  <c r="CL80"/>
  <c r="C80"/>
  <c r="G80"/>
  <c r="K80"/>
  <c r="O80"/>
  <c r="F80"/>
  <c r="J80"/>
  <c r="N80"/>
  <c r="E80"/>
  <c r="I80"/>
  <c r="M80"/>
  <c r="D80"/>
  <c r="H80"/>
  <c r="L80"/>
  <c r="P80"/>
  <c r="CC76"/>
  <c r="CG76"/>
  <c r="CF76"/>
  <c r="CP76" s="1"/>
  <c r="CE76"/>
  <c r="CD76"/>
  <c r="CK76"/>
  <c r="CO76"/>
  <c r="CJ76"/>
  <c r="CN76"/>
  <c r="CI76"/>
  <c r="CM76"/>
  <c r="CQ76"/>
  <c r="CH76"/>
  <c r="CL76"/>
  <c r="C76"/>
  <c r="G76"/>
  <c r="K76"/>
  <c r="O76"/>
  <c r="F76"/>
  <c r="J76"/>
  <c r="N76"/>
  <c r="E76"/>
  <c r="I76"/>
  <c r="M76"/>
  <c r="D76"/>
  <c r="H76"/>
  <c r="L76"/>
  <c r="P76"/>
  <c r="CC72"/>
  <c r="CG72"/>
  <c r="CK72"/>
  <c r="CO72"/>
  <c r="CF72"/>
  <c r="CP72" s="1"/>
  <c r="CJ72"/>
  <c r="CN72"/>
  <c r="CE72"/>
  <c r="CI72"/>
  <c r="CM72"/>
  <c r="CQ72"/>
  <c r="CD72"/>
  <c r="CH72"/>
  <c r="CL72"/>
  <c r="C72"/>
  <c r="G72"/>
  <c r="K72"/>
  <c r="O72"/>
  <c r="F72"/>
  <c r="J72"/>
  <c r="N72"/>
  <c r="E72"/>
  <c r="I72"/>
  <c r="M72"/>
  <c r="D72"/>
  <c r="H72"/>
  <c r="L72"/>
  <c r="P72"/>
  <c r="CC68"/>
  <c r="CG68"/>
  <c r="CK68"/>
  <c r="CO68"/>
  <c r="CF68"/>
  <c r="CP68" s="1"/>
  <c r="CJ68"/>
  <c r="CN68"/>
  <c r="CE68"/>
  <c r="CI68"/>
  <c r="CM68"/>
  <c r="CQ68"/>
  <c r="CD68"/>
  <c r="CH68"/>
  <c r="CL68"/>
  <c r="C68"/>
  <c r="G68"/>
  <c r="K68"/>
  <c r="O68"/>
  <c r="F68"/>
  <c r="J68"/>
  <c r="N68"/>
  <c r="E68"/>
  <c r="I68"/>
  <c r="M68"/>
  <c r="D68"/>
  <c r="H68"/>
  <c r="L68"/>
  <c r="P68"/>
  <c r="CC64"/>
  <c r="CG64"/>
  <c r="CK64"/>
  <c r="CO64"/>
  <c r="CF64"/>
  <c r="CP64" s="1"/>
  <c r="CJ64"/>
  <c r="CN64"/>
  <c r="CE64"/>
  <c r="CI64"/>
  <c r="CM64"/>
  <c r="CQ64"/>
  <c r="CD64"/>
  <c r="CH64"/>
  <c r="CL64"/>
  <c r="C64"/>
  <c r="G64"/>
  <c r="K64"/>
  <c r="O64"/>
  <c r="F64"/>
  <c r="J64"/>
  <c r="N64"/>
  <c r="E64"/>
  <c r="I64"/>
  <c r="M64"/>
  <c r="D64"/>
  <c r="H64"/>
  <c r="L64"/>
  <c r="P64"/>
  <c r="CC60"/>
  <c r="CG60"/>
  <c r="CK60"/>
  <c r="CO60"/>
  <c r="CF60"/>
  <c r="CP60" s="1"/>
  <c r="CJ60"/>
  <c r="CN60"/>
  <c r="CE60"/>
  <c r="CI60"/>
  <c r="CM60"/>
  <c r="CQ60"/>
  <c r="CD60"/>
  <c r="CH60"/>
  <c r="CL60"/>
  <c r="C60"/>
  <c r="G60"/>
  <c r="K60"/>
  <c r="O60"/>
  <c r="F60"/>
  <c r="J60"/>
  <c r="N60"/>
  <c r="E60"/>
  <c r="I60"/>
  <c r="M60"/>
  <c r="D60"/>
  <c r="H60"/>
  <c r="L60"/>
  <c r="P60"/>
  <c r="CC56"/>
  <c r="CG56"/>
  <c r="CK56"/>
  <c r="CO56"/>
  <c r="CF56"/>
  <c r="CP56" s="1"/>
  <c r="CJ56"/>
  <c r="CN56"/>
  <c r="CE56"/>
  <c r="CI56"/>
  <c r="CM56"/>
  <c r="CQ56"/>
  <c r="CD56"/>
  <c r="CH56"/>
  <c r="CL56"/>
  <c r="C56"/>
  <c r="G56"/>
  <c r="K56"/>
  <c r="O56"/>
  <c r="F56"/>
  <c r="J56"/>
  <c r="N56"/>
  <c r="E56"/>
  <c r="I56"/>
  <c r="M56"/>
  <c r="D56"/>
  <c r="H56"/>
  <c r="L56"/>
  <c r="P56"/>
  <c r="CC52"/>
  <c r="CG52"/>
  <c r="CK52"/>
  <c r="CO52"/>
  <c r="CF52"/>
  <c r="CP52" s="1"/>
  <c r="CJ52"/>
  <c r="CN52"/>
  <c r="CE52"/>
  <c r="CI52"/>
  <c r="CM52"/>
  <c r="CQ52"/>
  <c r="CD52"/>
  <c r="CH52"/>
  <c r="CL52"/>
  <c r="C52"/>
  <c r="G52"/>
  <c r="K52"/>
  <c r="O52"/>
  <c r="F52"/>
  <c r="J52"/>
  <c r="N52"/>
  <c r="E52"/>
  <c r="I52"/>
  <c r="M52"/>
  <c r="D52"/>
  <c r="H52"/>
  <c r="L52"/>
  <c r="P52"/>
  <c r="CC48"/>
  <c r="CG48"/>
  <c r="CK48"/>
  <c r="CO48"/>
  <c r="CF48"/>
  <c r="CP48" s="1"/>
  <c r="CJ48"/>
  <c r="CN48"/>
  <c r="CE48"/>
  <c r="CI48"/>
  <c r="CM48"/>
  <c r="CQ48"/>
  <c r="CD48"/>
  <c r="CH48"/>
  <c r="CL48"/>
  <c r="C48"/>
  <c r="G48"/>
  <c r="K48"/>
  <c r="O48"/>
  <c r="F48"/>
  <c r="J48"/>
  <c r="N48"/>
  <c r="E48"/>
  <c r="I48"/>
  <c r="M48"/>
  <c r="D48"/>
  <c r="H48"/>
  <c r="L48"/>
  <c r="P48"/>
  <c r="CC44"/>
  <c r="CG44"/>
  <c r="CK44"/>
  <c r="CO44"/>
  <c r="CF44"/>
  <c r="CP44" s="1"/>
  <c r="CJ44"/>
  <c r="CN44"/>
  <c r="CE44"/>
  <c r="CI44"/>
  <c r="CM44"/>
  <c r="CQ44"/>
  <c r="CD44"/>
  <c r="CH44"/>
  <c r="CL44"/>
  <c r="C44"/>
  <c r="G44"/>
  <c r="K44"/>
  <c r="O44"/>
  <c r="F44"/>
  <c r="J44"/>
  <c r="N44"/>
  <c r="E44"/>
  <c r="I44"/>
  <c r="M44"/>
  <c r="D44"/>
  <c r="H44"/>
  <c r="L44"/>
  <c r="P44"/>
  <c r="CC40"/>
  <c r="CG40"/>
  <c r="CK40"/>
  <c r="CO40"/>
  <c r="CF40"/>
  <c r="CP40" s="1"/>
  <c r="CJ40"/>
  <c r="CN40"/>
  <c r="CE40"/>
  <c r="CI40"/>
  <c r="CM40"/>
  <c r="CQ40"/>
  <c r="CD40"/>
  <c r="CH40"/>
  <c r="CL40"/>
  <c r="C40"/>
  <c r="G40"/>
  <c r="K40"/>
  <c r="O40"/>
  <c r="F40"/>
  <c r="J40"/>
  <c r="N40"/>
  <c r="E40"/>
  <c r="I40"/>
  <c r="M40"/>
  <c r="D40"/>
  <c r="H40"/>
  <c r="L40"/>
  <c r="P40"/>
  <c r="CC36"/>
  <c r="CG36"/>
  <c r="CK36"/>
  <c r="CO36"/>
  <c r="CF36"/>
  <c r="CP36" s="1"/>
  <c r="CJ36"/>
  <c r="CN36"/>
  <c r="CE36"/>
  <c r="CI36"/>
  <c r="CM36"/>
  <c r="CQ36"/>
  <c r="CD36"/>
  <c r="CH36"/>
  <c r="CL36"/>
  <c r="C36"/>
  <c r="G36"/>
  <c r="K36"/>
  <c r="O36"/>
  <c r="F36"/>
  <c r="J36"/>
  <c r="N36"/>
  <c r="E36"/>
  <c r="I36"/>
  <c r="M36"/>
  <c r="D36"/>
  <c r="H36"/>
  <c r="L36"/>
  <c r="P36"/>
  <c r="CC32"/>
  <c r="CG32"/>
  <c r="CK32"/>
  <c r="CO32"/>
  <c r="CF32"/>
  <c r="CP32" s="1"/>
  <c r="CJ32"/>
  <c r="CN32"/>
  <c r="CE32"/>
  <c r="CI32"/>
  <c r="CM32"/>
  <c r="CQ32"/>
  <c r="CD32"/>
  <c r="CH32"/>
  <c r="CL32"/>
  <c r="C32"/>
  <c r="G32"/>
  <c r="K32"/>
  <c r="O32"/>
  <c r="F32"/>
  <c r="J32"/>
  <c r="N32"/>
  <c r="E32"/>
  <c r="I32"/>
  <c r="M32"/>
  <c r="D32"/>
  <c r="H32"/>
  <c r="L32"/>
  <c r="P32"/>
  <c r="CC28"/>
  <c r="CG28"/>
  <c r="CK28"/>
  <c r="CO28"/>
  <c r="CF28"/>
  <c r="CP28" s="1"/>
  <c r="CJ28"/>
  <c r="CN28"/>
  <c r="CE28"/>
  <c r="CI28"/>
  <c r="CM28"/>
  <c r="CQ28"/>
  <c r="CD28"/>
  <c r="CH28"/>
  <c r="CL28"/>
  <c r="C28"/>
  <c r="G28"/>
  <c r="K28"/>
  <c r="O28"/>
  <c r="F28"/>
  <c r="J28"/>
  <c r="N28"/>
  <c r="E28"/>
  <c r="I28"/>
  <c r="M28"/>
  <c r="D28"/>
  <c r="H28"/>
  <c r="L28"/>
  <c r="P28"/>
  <c r="CC24"/>
  <c r="CG24"/>
  <c r="CK24"/>
  <c r="CO24"/>
  <c r="CF24"/>
  <c r="CP24" s="1"/>
  <c r="CJ24"/>
  <c r="CN24"/>
  <c r="CE24"/>
  <c r="CI24"/>
  <c r="CM24"/>
  <c r="CQ24"/>
  <c r="CD24"/>
  <c r="CH24"/>
  <c r="CL24"/>
  <c r="D24"/>
  <c r="H24"/>
  <c r="L24"/>
  <c r="C24"/>
  <c r="G24"/>
  <c r="K24"/>
  <c r="F24"/>
  <c r="J24"/>
  <c r="E24"/>
  <c r="I24"/>
  <c r="M24"/>
  <c r="O24"/>
  <c r="N24"/>
  <c r="P24"/>
  <c r="CC20"/>
  <c r="CG20"/>
  <c r="CK20"/>
  <c r="CO20"/>
  <c r="CF20"/>
  <c r="CP20" s="1"/>
  <c r="CJ20"/>
  <c r="CN20"/>
  <c r="CE20"/>
  <c r="CI20"/>
  <c r="CM20"/>
  <c r="CQ20"/>
  <c r="CD20"/>
  <c r="CH20"/>
  <c r="CL20"/>
  <c r="D20"/>
  <c r="H20"/>
  <c r="L20"/>
  <c r="P20"/>
  <c r="C20"/>
  <c r="G20"/>
  <c r="K20"/>
  <c r="O20"/>
  <c r="F20"/>
  <c r="J20"/>
  <c r="N20"/>
  <c r="E20"/>
  <c r="I20"/>
  <c r="M20"/>
  <c r="CK16"/>
  <c r="CL16"/>
  <c r="L16"/>
  <c r="K16"/>
  <c r="CK12"/>
  <c r="CL12"/>
  <c r="L12"/>
  <c r="K12"/>
  <c r="O202"/>
  <c r="K202"/>
  <c r="G202"/>
  <c r="C202"/>
  <c r="M201"/>
  <c r="I201"/>
  <c r="O200"/>
  <c r="K200"/>
  <c r="G200"/>
  <c r="C200"/>
  <c r="M199"/>
  <c r="I199"/>
  <c r="E199"/>
  <c r="O198"/>
  <c r="K198"/>
  <c r="G198"/>
  <c r="C198"/>
  <c r="M197"/>
  <c r="I197"/>
  <c r="O196"/>
  <c r="K196"/>
  <c r="G196"/>
  <c r="C196"/>
  <c r="M195"/>
  <c r="I195"/>
  <c r="E195"/>
  <c r="O194"/>
  <c r="K194"/>
  <c r="G194"/>
  <c r="C194"/>
  <c r="M193"/>
  <c r="I193"/>
  <c r="O192"/>
  <c r="K192"/>
  <c r="G192"/>
  <c r="C192"/>
  <c r="M191"/>
  <c r="I191"/>
  <c r="E191"/>
  <c r="O190"/>
  <c r="K190"/>
  <c r="G190"/>
  <c r="C190"/>
  <c r="M189"/>
  <c r="I189"/>
  <c r="O188"/>
  <c r="K188"/>
  <c r="G188"/>
  <c r="C188"/>
  <c r="M187"/>
  <c r="I187"/>
  <c r="E187"/>
  <c r="O186"/>
  <c r="K186"/>
  <c r="G186"/>
  <c r="C186"/>
  <c r="M185"/>
  <c r="I185"/>
  <c r="O184"/>
  <c r="K184"/>
  <c r="G184"/>
  <c r="C184"/>
  <c r="M183"/>
  <c r="I183"/>
  <c r="E183"/>
  <c r="O182"/>
  <c r="K182"/>
  <c r="G182"/>
  <c r="C182"/>
  <c r="M181"/>
  <c r="I181"/>
  <c r="O180"/>
  <c r="K180"/>
  <c r="G180"/>
  <c r="C180"/>
  <c r="M179"/>
  <c r="I179"/>
  <c r="E179"/>
  <c r="O178"/>
  <c r="K178"/>
  <c r="G178"/>
  <c r="C178"/>
  <c r="M177"/>
  <c r="I177"/>
  <c r="O176"/>
  <c r="K176"/>
  <c r="G176"/>
  <c r="C176"/>
  <c r="M175"/>
  <c r="I175"/>
  <c r="E175"/>
  <c r="O174"/>
  <c r="K174"/>
  <c r="G174"/>
  <c r="C174"/>
  <c r="M173"/>
  <c r="I173"/>
  <c r="O172"/>
  <c r="K172"/>
  <c r="G172"/>
  <c r="C172"/>
  <c r="M171"/>
  <c r="I171"/>
  <c r="CD201"/>
  <c r="CH201"/>
  <c r="CL201"/>
  <c r="CC201"/>
  <c r="CG201"/>
  <c r="CK201"/>
  <c r="CO201"/>
  <c r="CF201"/>
  <c r="CP201" s="1"/>
  <c r="CJ201"/>
  <c r="CN201"/>
  <c r="CE201"/>
  <c r="CI201"/>
  <c r="CM201"/>
  <c r="CQ201"/>
  <c r="CD197"/>
  <c r="CH197"/>
  <c r="CL197"/>
  <c r="CC197"/>
  <c r="CG197"/>
  <c r="CK197"/>
  <c r="CO197"/>
  <c r="CF197"/>
  <c r="CP197" s="1"/>
  <c r="CJ197"/>
  <c r="CN197"/>
  <c r="CE197"/>
  <c r="CI197"/>
  <c r="CM197"/>
  <c r="CQ197"/>
  <c r="CD193"/>
  <c r="CH193"/>
  <c r="CL193"/>
  <c r="CC193"/>
  <c r="CG193"/>
  <c r="CK193"/>
  <c r="CO193"/>
  <c r="CF193"/>
  <c r="CP193" s="1"/>
  <c r="CJ193"/>
  <c r="CN193"/>
  <c r="CE193"/>
  <c r="CI193"/>
  <c r="CM193"/>
  <c r="CQ193"/>
  <c r="CD189"/>
  <c r="CH189"/>
  <c r="CL189"/>
  <c r="CC189"/>
  <c r="CG189"/>
  <c r="CK189"/>
  <c r="CO189"/>
  <c r="CF189"/>
  <c r="CP189" s="1"/>
  <c r="CJ189"/>
  <c r="CN189"/>
  <c r="CE189"/>
  <c r="CI189"/>
  <c r="CM189"/>
  <c r="CQ189"/>
  <c r="CD185"/>
  <c r="CH185"/>
  <c r="CL185"/>
  <c r="CC185"/>
  <c r="CG185"/>
  <c r="CK185"/>
  <c r="CO185"/>
  <c r="CF185"/>
  <c r="CP185" s="1"/>
  <c r="CJ185"/>
  <c r="CN185"/>
  <c r="CE185"/>
  <c r="CI185"/>
  <c r="CM185"/>
  <c r="CQ185"/>
  <c r="CD181"/>
  <c r="CH181"/>
  <c r="CL181"/>
  <c r="CC181"/>
  <c r="CG181"/>
  <c r="CK181"/>
  <c r="CO181"/>
  <c r="CF181"/>
  <c r="CP181" s="1"/>
  <c r="CJ181"/>
  <c r="CN181"/>
  <c r="CE181"/>
  <c r="CI181"/>
  <c r="CM181"/>
  <c r="CQ181"/>
  <c r="CD177"/>
  <c r="CH177"/>
  <c r="CL177"/>
  <c r="CC177"/>
  <c r="CG177"/>
  <c r="CK177"/>
  <c r="CO177"/>
  <c r="CF177"/>
  <c r="CP177" s="1"/>
  <c r="CJ177"/>
  <c r="CN177"/>
  <c r="CE177"/>
  <c r="CI177"/>
  <c r="CM177"/>
  <c r="CQ177"/>
  <c r="CC173"/>
  <c r="CG173"/>
  <c r="CK173"/>
  <c r="CO173"/>
  <c r="CF173"/>
  <c r="CP173" s="1"/>
  <c r="CJ173"/>
  <c r="CN173"/>
  <c r="CE173"/>
  <c r="CI173"/>
  <c r="CM173"/>
  <c r="CQ173"/>
  <c r="CD173"/>
  <c r="CH173"/>
  <c r="CL173"/>
  <c r="CC169"/>
  <c r="CG169"/>
  <c r="CK169"/>
  <c r="CO169"/>
  <c r="CF169"/>
  <c r="CP169" s="1"/>
  <c r="CJ169"/>
  <c r="CN169"/>
  <c r="CE169"/>
  <c r="CI169"/>
  <c r="CM169"/>
  <c r="CQ169"/>
  <c r="CD169"/>
  <c r="CH169"/>
  <c r="CL169"/>
  <c r="E169"/>
  <c r="I169"/>
  <c r="M169"/>
  <c r="D169"/>
  <c r="H169"/>
  <c r="L169"/>
  <c r="P169"/>
  <c r="C169"/>
  <c r="G169"/>
  <c r="K169"/>
  <c r="O169"/>
  <c r="F169"/>
  <c r="J169"/>
  <c r="N169"/>
  <c r="CC165"/>
  <c r="CG165"/>
  <c r="CK165"/>
  <c r="CO165"/>
  <c r="CF165"/>
  <c r="CP165" s="1"/>
  <c r="CJ165"/>
  <c r="CN165"/>
  <c r="CE165"/>
  <c r="CI165"/>
  <c r="CM165"/>
  <c r="CQ165"/>
  <c r="CD165"/>
  <c r="CH165"/>
  <c r="CL165"/>
  <c r="E165"/>
  <c r="I165"/>
  <c r="M165"/>
  <c r="D165"/>
  <c r="H165"/>
  <c r="L165"/>
  <c r="P165"/>
  <c r="C165"/>
  <c r="G165"/>
  <c r="K165"/>
  <c r="O165"/>
  <c r="F165"/>
  <c r="J165"/>
  <c r="N165"/>
  <c r="CC161"/>
  <c r="CG161"/>
  <c r="CK161"/>
  <c r="CO161"/>
  <c r="CF161"/>
  <c r="CP161" s="1"/>
  <c r="CJ161"/>
  <c r="CN161"/>
  <c r="CE161"/>
  <c r="CI161"/>
  <c r="CM161"/>
  <c r="CQ161"/>
  <c r="CD161"/>
  <c r="CH161"/>
  <c r="CL161"/>
  <c r="E161"/>
  <c r="I161"/>
  <c r="M161"/>
  <c r="D161"/>
  <c r="H161"/>
  <c r="L161"/>
  <c r="P161"/>
  <c r="C161"/>
  <c r="G161"/>
  <c r="K161"/>
  <c r="O161"/>
  <c r="F161"/>
  <c r="J161"/>
  <c r="N161"/>
  <c r="CC157"/>
  <c r="CG157"/>
  <c r="CK157"/>
  <c r="CO157"/>
  <c r="CF157"/>
  <c r="CP157" s="1"/>
  <c r="CJ157"/>
  <c r="CN157"/>
  <c r="CE157"/>
  <c r="CI157"/>
  <c r="CM157"/>
  <c r="CQ157"/>
  <c r="CD157"/>
  <c r="CH157"/>
  <c r="CL157"/>
  <c r="E157"/>
  <c r="I157"/>
  <c r="M157"/>
  <c r="D157"/>
  <c r="H157"/>
  <c r="L157"/>
  <c r="P157"/>
  <c r="C157"/>
  <c r="G157"/>
  <c r="K157"/>
  <c r="O157"/>
  <c r="F157"/>
  <c r="J157"/>
  <c r="N157"/>
  <c r="CF153"/>
  <c r="CP153" s="1"/>
  <c r="CJ153"/>
  <c r="CN153"/>
  <c r="CE153"/>
  <c r="CI153"/>
  <c r="CM153"/>
  <c r="CQ153"/>
  <c r="CD153"/>
  <c r="CH153"/>
  <c r="CL153"/>
  <c r="CC153"/>
  <c r="CG153"/>
  <c r="CK153"/>
  <c r="CO153"/>
  <c r="E153"/>
  <c r="I153"/>
  <c r="M153"/>
  <c r="D153"/>
  <c r="H153"/>
  <c r="L153"/>
  <c r="P153"/>
  <c r="C153"/>
  <c r="G153"/>
  <c r="K153"/>
  <c r="O153"/>
  <c r="F153"/>
  <c r="J153"/>
  <c r="N153"/>
  <c r="CF149"/>
  <c r="CP149" s="1"/>
  <c r="CJ149"/>
  <c r="CN149"/>
  <c r="CE149"/>
  <c r="CI149"/>
  <c r="CM149"/>
  <c r="CQ149"/>
  <c r="CD149"/>
  <c r="CH149"/>
  <c r="CL149"/>
  <c r="CC149"/>
  <c r="CG149"/>
  <c r="CK149"/>
  <c r="CO149"/>
  <c r="E149"/>
  <c r="I149"/>
  <c r="M149"/>
  <c r="D149"/>
  <c r="H149"/>
  <c r="L149"/>
  <c r="P149"/>
  <c r="C149"/>
  <c r="G149"/>
  <c r="K149"/>
  <c r="O149"/>
  <c r="F149"/>
  <c r="J149"/>
  <c r="N149"/>
  <c r="CF145"/>
  <c r="CP145" s="1"/>
  <c r="CJ145"/>
  <c r="CN145"/>
  <c r="CE145"/>
  <c r="CI145"/>
  <c r="CM145"/>
  <c r="CQ145"/>
  <c r="CD145"/>
  <c r="CH145"/>
  <c r="CL145"/>
  <c r="CC145"/>
  <c r="CG145"/>
  <c r="CK145"/>
  <c r="CO145"/>
  <c r="E145"/>
  <c r="I145"/>
  <c r="M145"/>
  <c r="D145"/>
  <c r="H145"/>
  <c r="L145"/>
  <c r="P145"/>
  <c r="C145"/>
  <c r="G145"/>
  <c r="K145"/>
  <c r="O145"/>
  <c r="F145"/>
  <c r="J145"/>
  <c r="N145"/>
  <c r="CF141"/>
  <c r="CP141" s="1"/>
  <c r="CJ141"/>
  <c r="CN141"/>
  <c r="CE141"/>
  <c r="CI141"/>
  <c r="CM141"/>
  <c r="CQ141"/>
  <c r="CD141"/>
  <c r="CH141"/>
  <c r="CL141"/>
  <c r="CC141"/>
  <c r="CG141"/>
  <c r="CK141"/>
  <c r="CO141"/>
  <c r="E141"/>
  <c r="I141"/>
  <c r="M141"/>
  <c r="D141"/>
  <c r="H141"/>
  <c r="L141"/>
  <c r="P141"/>
  <c r="C141"/>
  <c r="G141"/>
  <c r="K141"/>
  <c r="O141"/>
  <c r="F141"/>
  <c r="J141"/>
  <c r="N141"/>
  <c r="CF137"/>
  <c r="CP137" s="1"/>
  <c r="CJ137"/>
  <c r="CN137"/>
  <c r="CE137"/>
  <c r="CI137"/>
  <c r="CM137"/>
  <c r="CQ137"/>
  <c r="CD137"/>
  <c r="CH137"/>
  <c r="CL137"/>
  <c r="CC137"/>
  <c r="CG137"/>
  <c r="CK137"/>
  <c r="CO137"/>
  <c r="E137"/>
  <c r="I137"/>
  <c r="M137"/>
  <c r="D137"/>
  <c r="H137"/>
  <c r="L137"/>
  <c r="P137"/>
  <c r="C137"/>
  <c r="G137"/>
  <c r="K137"/>
  <c r="O137"/>
  <c r="F137"/>
  <c r="J137"/>
  <c r="N137"/>
  <c r="CE133"/>
  <c r="CI133"/>
  <c r="CM133"/>
  <c r="CQ133"/>
  <c r="CD133"/>
  <c r="CH133"/>
  <c r="CL133"/>
  <c r="CC133"/>
  <c r="CG133"/>
  <c r="CK133"/>
  <c r="CO133"/>
  <c r="CF133"/>
  <c r="CP133" s="1"/>
  <c r="CJ133"/>
  <c r="CN133"/>
  <c r="E133"/>
  <c r="I133"/>
  <c r="M133"/>
  <c r="D133"/>
  <c r="H133"/>
  <c r="L133"/>
  <c r="P133"/>
  <c r="C133"/>
  <c r="G133"/>
  <c r="K133"/>
  <c r="O133"/>
  <c r="F133"/>
  <c r="J133"/>
  <c r="N133"/>
  <c r="CE129"/>
  <c r="CI129"/>
  <c r="CM129"/>
  <c r="CQ129"/>
  <c r="CD129"/>
  <c r="CH129"/>
  <c r="CL129"/>
  <c r="CC129"/>
  <c r="CG129"/>
  <c r="CK129"/>
  <c r="CO129"/>
  <c r="CF129"/>
  <c r="CP129" s="1"/>
  <c r="CJ129"/>
  <c r="CN129"/>
  <c r="E129"/>
  <c r="I129"/>
  <c r="M129"/>
  <c r="D129"/>
  <c r="H129"/>
  <c r="L129"/>
  <c r="P129"/>
  <c r="C129"/>
  <c r="G129"/>
  <c r="K129"/>
  <c r="O129"/>
  <c r="F129"/>
  <c r="J129"/>
  <c r="N129"/>
  <c r="CE125"/>
  <c r="CI125"/>
  <c r="CM125"/>
  <c r="CQ125"/>
  <c r="CD125"/>
  <c r="CH125"/>
  <c r="CL125"/>
  <c r="CC125"/>
  <c r="CG125"/>
  <c r="CK125"/>
  <c r="CO125"/>
  <c r="CF125"/>
  <c r="CP125" s="1"/>
  <c r="CJ125"/>
  <c r="CN125"/>
  <c r="E125"/>
  <c r="I125"/>
  <c r="M125"/>
  <c r="D125"/>
  <c r="H125"/>
  <c r="L125"/>
  <c r="P125"/>
  <c r="C125"/>
  <c r="G125"/>
  <c r="K125"/>
  <c r="O125"/>
  <c r="F125"/>
  <c r="J125"/>
  <c r="N125"/>
  <c r="CE121"/>
  <c r="CI121"/>
  <c r="CM121"/>
  <c r="CQ121"/>
  <c r="CD121"/>
  <c r="CH121"/>
  <c r="CL121"/>
  <c r="CC121"/>
  <c r="CG121"/>
  <c r="CK121"/>
  <c r="CO121"/>
  <c r="CF121"/>
  <c r="CP121" s="1"/>
  <c r="CJ121"/>
  <c r="CN121"/>
  <c r="E121"/>
  <c r="I121"/>
  <c r="M121"/>
  <c r="D121"/>
  <c r="H121"/>
  <c r="L121"/>
  <c r="P121"/>
  <c r="C121"/>
  <c r="G121"/>
  <c r="K121"/>
  <c r="O121"/>
  <c r="F121"/>
  <c r="J121"/>
  <c r="N121"/>
  <c r="CE117"/>
  <c r="CI117"/>
  <c r="CM117"/>
  <c r="CQ117"/>
  <c r="CD117"/>
  <c r="CH117"/>
  <c r="CL117"/>
  <c r="CC117"/>
  <c r="CG117"/>
  <c r="CK117"/>
  <c r="CO117"/>
  <c r="CF117"/>
  <c r="CP117" s="1"/>
  <c r="CJ117"/>
  <c r="CN117"/>
  <c r="E117"/>
  <c r="I117"/>
  <c r="M117"/>
  <c r="D117"/>
  <c r="H117"/>
  <c r="L117"/>
  <c r="P117"/>
  <c r="C117"/>
  <c r="G117"/>
  <c r="K117"/>
  <c r="O117"/>
  <c r="F117"/>
  <c r="J117"/>
  <c r="N117"/>
  <c r="CE113"/>
  <c r="CI113"/>
  <c r="CM113"/>
  <c r="CQ113"/>
  <c r="CD113"/>
  <c r="CH113"/>
  <c r="CL113"/>
  <c r="CC113"/>
  <c r="CG113"/>
  <c r="CK113"/>
  <c r="CO113"/>
  <c r="CF113"/>
  <c r="CP113" s="1"/>
  <c r="CJ113"/>
  <c r="CN113"/>
  <c r="E113"/>
  <c r="I113"/>
  <c r="M113"/>
  <c r="D113"/>
  <c r="H113"/>
  <c r="L113"/>
  <c r="P113"/>
  <c r="C113"/>
  <c r="G113"/>
  <c r="K113"/>
  <c r="O113"/>
  <c r="F113"/>
  <c r="J113"/>
  <c r="N113"/>
  <c r="CE109"/>
  <c r="CI109"/>
  <c r="CM109"/>
  <c r="CQ109"/>
  <c r="CD109"/>
  <c r="CH109"/>
  <c r="CL109"/>
  <c r="CC109"/>
  <c r="CG109"/>
  <c r="CK109"/>
  <c r="CO109"/>
  <c r="CF109"/>
  <c r="CP109" s="1"/>
  <c r="CJ109"/>
  <c r="CN109"/>
  <c r="E109"/>
  <c r="I109"/>
  <c r="M109"/>
  <c r="D109"/>
  <c r="H109"/>
  <c r="L109"/>
  <c r="P109"/>
  <c r="C109"/>
  <c r="G109"/>
  <c r="K109"/>
  <c r="O109"/>
  <c r="F109"/>
  <c r="J109"/>
  <c r="N109"/>
  <c r="CE105"/>
  <c r="CI105"/>
  <c r="CM105"/>
  <c r="CQ105"/>
  <c r="CD105"/>
  <c r="CH105"/>
  <c r="CL105"/>
  <c r="CC105"/>
  <c r="CG105"/>
  <c r="CK105"/>
  <c r="CO105"/>
  <c r="CF105"/>
  <c r="CP105" s="1"/>
  <c r="CJ105"/>
  <c r="CN105"/>
  <c r="E105"/>
  <c r="I105"/>
  <c r="M105"/>
  <c r="D105"/>
  <c r="H105"/>
  <c r="L105"/>
  <c r="P105"/>
  <c r="C105"/>
  <c r="G105"/>
  <c r="K105"/>
  <c r="O105"/>
  <c r="F105"/>
  <c r="J105"/>
  <c r="N105"/>
  <c r="CE101"/>
  <c r="CI101"/>
  <c r="CM101"/>
  <c r="CQ101"/>
  <c r="CD101"/>
  <c r="CH101"/>
  <c r="CL101"/>
  <c r="CC101"/>
  <c r="CG101"/>
  <c r="CK101"/>
  <c r="CO101"/>
  <c r="CF101"/>
  <c r="CP101" s="1"/>
  <c r="CJ101"/>
  <c r="CN101"/>
  <c r="E101"/>
  <c r="I101"/>
  <c r="M101"/>
  <c r="D101"/>
  <c r="H101"/>
  <c r="L101"/>
  <c r="P101"/>
  <c r="C101"/>
  <c r="G101"/>
  <c r="K101"/>
  <c r="O101"/>
  <c r="F101"/>
  <c r="J101"/>
  <c r="N101"/>
  <c r="CE97"/>
  <c r="CI97"/>
  <c r="CM97"/>
  <c r="CQ97"/>
  <c r="CD97"/>
  <c r="CH97"/>
  <c r="CL97"/>
  <c r="CC97"/>
  <c r="CG97"/>
  <c r="CK97"/>
  <c r="CO97"/>
  <c r="CF97"/>
  <c r="CP97" s="1"/>
  <c r="CJ97"/>
  <c r="CN97"/>
  <c r="E97"/>
  <c r="I97"/>
  <c r="M97"/>
  <c r="D97"/>
  <c r="H97"/>
  <c r="L97"/>
  <c r="P97"/>
  <c r="C97"/>
  <c r="G97"/>
  <c r="K97"/>
  <c r="O97"/>
  <c r="F97"/>
  <c r="J97"/>
  <c r="N97"/>
  <c r="CE93"/>
  <c r="CI93"/>
  <c r="CM93"/>
  <c r="CQ93"/>
  <c r="CD93"/>
  <c r="CH93"/>
  <c r="CL93"/>
  <c r="CC93"/>
  <c r="CG93"/>
  <c r="CK93"/>
  <c r="CO93"/>
  <c r="CF93"/>
  <c r="CP93" s="1"/>
  <c r="CJ93"/>
  <c r="CN93"/>
  <c r="E93"/>
  <c r="I93"/>
  <c r="M93"/>
  <c r="D93"/>
  <c r="H93"/>
  <c r="L93"/>
  <c r="P93"/>
  <c r="C93"/>
  <c r="G93"/>
  <c r="K93"/>
  <c r="O93"/>
  <c r="F93"/>
  <c r="J93"/>
  <c r="N93"/>
  <c r="CE89"/>
  <c r="CI89"/>
  <c r="CM89"/>
  <c r="CQ89"/>
  <c r="CD89"/>
  <c r="CH89"/>
  <c r="CL89"/>
  <c r="CC89"/>
  <c r="CG89"/>
  <c r="CK89"/>
  <c r="CO89"/>
  <c r="CF89"/>
  <c r="CP89" s="1"/>
  <c r="CJ89"/>
  <c r="CN89"/>
  <c r="E89"/>
  <c r="I89"/>
  <c r="M89"/>
  <c r="D89"/>
  <c r="H89"/>
  <c r="L89"/>
  <c r="P89"/>
  <c r="C89"/>
  <c r="G89"/>
  <c r="K89"/>
  <c r="O89"/>
  <c r="F89"/>
  <c r="J89"/>
  <c r="N89"/>
  <c r="CE85"/>
  <c r="CI85"/>
  <c r="CM85"/>
  <c r="CQ85"/>
  <c r="CD85"/>
  <c r="CH85"/>
  <c r="CL85"/>
  <c r="CC85"/>
  <c r="CG85"/>
  <c r="CK85"/>
  <c r="CO85"/>
  <c r="CF85"/>
  <c r="CP85" s="1"/>
  <c r="CJ85"/>
  <c r="CN85"/>
  <c r="E85"/>
  <c r="I85"/>
  <c r="M85"/>
  <c r="D85"/>
  <c r="H85"/>
  <c r="L85"/>
  <c r="P85"/>
  <c r="C85"/>
  <c r="G85"/>
  <c r="K85"/>
  <c r="O85"/>
  <c r="F85"/>
  <c r="J85"/>
  <c r="N85"/>
  <c r="CD81"/>
  <c r="CH81"/>
  <c r="CL81"/>
  <c r="CQ81"/>
  <c r="CC81"/>
  <c r="CG81"/>
  <c r="CK81"/>
  <c r="CO81"/>
  <c r="CF81"/>
  <c r="CP81" s="1"/>
  <c r="CJ81"/>
  <c r="CN81"/>
  <c r="CE81"/>
  <c r="CI81"/>
  <c r="CM81"/>
  <c r="E81"/>
  <c r="I81"/>
  <c r="M81"/>
  <c r="D81"/>
  <c r="H81"/>
  <c r="L81"/>
  <c r="P81"/>
  <c r="C81"/>
  <c r="G81"/>
  <c r="K81"/>
  <c r="O81"/>
  <c r="F81"/>
  <c r="J81"/>
  <c r="N81"/>
  <c r="CD77"/>
  <c r="CH77"/>
  <c r="CL77"/>
  <c r="CC77"/>
  <c r="CG77"/>
  <c r="CK77"/>
  <c r="CO77"/>
  <c r="CF77"/>
  <c r="CP77" s="1"/>
  <c r="CJ77"/>
  <c r="CN77"/>
  <c r="CE77"/>
  <c r="CI77"/>
  <c r="CM77"/>
  <c r="CQ77"/>
  <c r="E77"/>
  <c r="I77"/>
  <c r="M77"/>
  <c r="D77"/>
  <c r="H77"/>
  <c r="L77"/>
  <c r="P77"/>
  <c r="C77"/>
  <c r="G77"/>
  <c r="K77"/>
  <c r="O77"/>
  <c r="F77"/>
  <c r="J77"/>
  <c r="N77"/>
  <c r="CD73"/>
  <c r="CH73"/>
  <c r="CL73"/>
  <c r="CC73"/>
  <c r="CG73"/>
  <c r="CK73"/>
  <c r="CO73"/>
  <c r="CF73"/>
  <c r="CP73" s="1"/>
  <c r="CJ73"/>
  <c r="CN73"/>
  <c r="CE73"/>
  <c r="CI73"/>
  <c r="CM73"/>
  <c r="CQ73"/>
  <c r="E73"/>
  <c r="I73"/>
  <c r="M73"/>
  <c r="D73"/>
  <c r="H73"/>
  <c r="L73"/>
  <c r="P73"/>
  <c r="C73"/>
  <c r="G73"/>
  <c r="K73"/>
  <c r="O73"/>
  <c r="F73"/>
  <c r="J73"/>
  <c r="N73"/>
  <c r="CD69"/>
  <c r="CH69"/>
  <c r="CL69"/>
  <c r="CC69"/>
  <c r="CG69"/>
  <c r="CK69"/>
  <c r="CO69"/>
  <c r="CF69"/>
  <c r="CP69" s="1"/>
  <c r="CJ69"/>
  <c r="CN69"/>
  <c r="CE69"/>
  <c r="CI69"/>
  <c r="CM69"/>
  <c r="CQ69"/>
  <c r="E69"/>
  <c r="I69"/>
  <c r="M69"/>
  <c r="D69"/>
  <c r="H69"/>
  <c r="L69"/>
  <c r="P69"/>
  <c r="C69"/>
  <c r="G69"/>
  <c r="K69"/>
  <c r="O69"/>
  <c r="F69"/>
  <c r="J69"/>
  <c r="N69"/>
  <c r="CD65"/>
  <c r="CH65"/>
  <c r="CL65"/>
  <c r="CC65"/>
  <c r="CG65"/>
  <c r="CK65"/>
  <c r="CO65"/>
  <c r="CF65"/>
  <c r="CP65" s="1"/>
  <c r="CJ65"/>
  <c r="CN65"/>
  <c r="CE65"/>
  <c r="CI65"/>
  <c r="CM65"/>
  <c r="CQ65"/>
  <c r="E65"/>
  <c r="I65"/>
  <c r="M65"/>
  <c r="D65"/>
  <c r="H65"/>
  <c r="L65"/>
  <c r="P65"/>
  <c r="C65"/>
  <c r="G65"/>
  <c r="K65"/>
  <c r="O65"/>
  <c r="F65"/>
  <c r="J65"/>
  <c r="N65"/>
  <c r="CD61"/>
  <c r="CH61"/>
  <c r="CL61"/>
  <c r="CC61"/>
  <c r="CG61"/>
  <c r="CK61"/>
  <c r="CO61"/>
  <c r="CF61"/>
  <c r="CP61" s="1"/>
  <c r="CJ61"/>
  <c r="CN61"/>
  <c r="CE61"/>
  <c r="CI61"/>
  <c r="CM61"/>
  <c r="CQ61"/>
  <c r="E61"/>
  <c r="I61"/>
  <c r="M61"/>
  <c r="D61"/>
  <c r="H61"/>
  <c r="L61"/>
  <c r="P61"/>
  <c r="C61"/>
  <c r="G61"/>
  <c r="K61"/>
  <c r="O61"/>
  <c r="F61"/>
  <c r="J61"/>
  <c r="N61"/>
  <c r="CD57"/>
  <c r="CH57"/>
  <c r="CL57"/>
  <c r="CC57"/>
  <c r="CG57"/>
  <c r="CK57"/>
  <c r="CO57"/>
  <c r="CF57"/>
  <c r="CP57" s="1"/>
  <c r="CJ57"/>
  <c r="CN57"/>
  <c r="CE57"/>
  <c r="CI57"/>
  <c r="CM57"/>
  <c r="CQ57"/>
  <c r="E57"/>
  <c r="I57"/>
  <c r="M57"/>
  <c r="D57"/>
  <c r="H57"/>
  <c r="L57"/>
  <c r="P57"/>
  <c r="C57"/>
  <c r="G57"/>
  <c r="K57"/>
  <c r="O57"/>
  <c r="F57"/>
  <c r="J57"/>
  <c r="N57"/>
  <c r="CD53"/>
  <c r="CH53"/>
  <c r="CL53"/>
  <c r="CC53"/>
  <c r="CG53"/>
  <c r="CK53"/>
  <c r="CO53"/>
  <c r="CF53"/>
  <c r="CP53" s="1"/>
  <c r="CJ53"/>
  <c r="CN53"/>
  <c r="CE53"/>
  <c r="CI53"/>
  <c r="CM53"/>
  <c r="CQ53"/>
  <c r="E53"/>
  <c r="I53"/>
  <c r="M53"/>
  <c r="D53"/>
  <c r="H53"/>
  <c r="L53"/>
  <c r="P53"/>
  <c r="C53"/>
  <c r="G53"/>
  <c r="K53"/>
  <c r="O53"/>
  <c r="F53"/>
  <c r="J53"/>
  <c r="N53"/>
  <c r="CD49"/>
  <c r="CH49"/>
  <c r="CL49"/>
  <c r="CC49"/>
  <c r="CG49"/>
  <c r="CK49"/>
  <c r="CO49"/>
  <c r="CF49"/>
  <c r="CP49" s="1"/>
  <c r="CJ49"/>
  <c r="CN49"/>
  <c r="CE49"/>
  <c r="CI49"/>
  <c r="CM49"/>
  <c r="CQ49"/>
  <c r="E49"/>
  <c r="I49"/>
  <c r="M49"/>
  <c r="D49"/>
  <c r="H49"/>
  <c r="L49"/>
  <c r="P49"/>
  <c r="C49"/>
  <c r="G49"/>
  <c r="K49"/>
  <c r="O49"/>
  <c r="F49"/>
  <c r="J49"/>
  <c r="N49"/>
  <c r="CD45"/>
  <c r="CH45"/>
  <c r="CL45"/>
  <c r="CC45"/>
  <c r="CG45"/>
  <c r="CK45"/>
  <c r="CO45"/>
  <c r="CF45"/>
  <c r="CP45" s="1"/>
  <c r="CJ45"/>
  <c r="CN45"/>
  <c r="CE45"/>
  <c r="CI45"/>
  <c r="CM45"/>
  <c r="CQ45"/>
  <c r="E45"/>
  <c r="I45"/>
  <c r="M45"/>
  <c r="D45"/>
  <c r="H45"/>
  <c r="L45"/>
  <c r="P45"/>
  <c r="C45"/>
  <c r="G45"/>
  <c r="K45"/>
  <c r="O45"/>
  <c r="F45"/>
  <c r="J45"/>
  <c r="N45"/>
  <c r="CD41"/>
  <c r="CH41"/>
  <c r="CL41"/>
  <c r="CC41"/>
  <c r="CG41"/>
  <c r="CK41"/>
  <c r="CO41"/>
  <c r="CF41"/>
  <c r="CP41" s="1"/>
  <c r="CJ41"/>
  <c r="CN41"/>
  <c r="CE41"/>
  <c r="CI41"/>
  <c r="CM41"/>
  <c r="CQ41"/>
  <c r="E41"/>
  <c r="I41"/>
  <c r="M41"/>
  <c r="D41"/>
  <c r="H41"/>
  <c r="L41"/>
  <c r="P41"/>
  <c r="C41"/>
  <c r="G41"/>
  <c r="K41"/>
  <c r="O41"/>
  <c r="F41"/>
  <c r="J41"/>
  <c r="N41"/>
  <c r="CD37"/>
  <c r="CH37"/>
  <c r="CL37"/>
  <c r="CC37"/>
  <c r="CG37"/>
  <c r="CK37"/>
  <c r="CO37"/>
  <c r="CF37"/>
  <c r="CP37" s="1"/>
  <c r="CJ37"/>
  <c r="CN37"/>
  <c r="CE37"/>
  <c r="CI37"/>
  <c r="CM37"/>
  <c r="CQ37"/>
  <c r="E37"/>
  <c r="I37"/>
  <c r="M37"/>
  <c r="D37"/>
  <c r="H37"/>
  <c r="L37"/>
  <c r="P37"/>
  <c r="C37"/>
  <c r="G37"/>
  <c r="K37"/>
  <c r="O37"/>
  <c r="F37"/>
  <c r="J37"/>
  <c r="N37"/>
  <c r="CD33"/>
  <c r="CH33"/>
  <c r="CL33"/>
  <c r="CC33"/>
  <c r="CG33"/>
  <c r="CK33"/>
  <c r="CO33"/>
  <c r="CF33"/>
  <c r="CP33" s="1"/>
  <c r="CJ33"/>
  <c r="CN33"/>
  <c r="CE33"/>
  <c r="CI33"/>
  <c r="CM33"/>
  <c r="CQ33"/>
  <c r="E33"/>
  <c r="I33"/>
  <c r="M33"/>
  <c r="D33"/>
  <c r="H33"/>
  <c r="L33"/>
  <c r="P33"/>
  <c r="C33"/>
  <c r="G33"/>
  <c r="K33"/>
  <c r="O33"/>
  <c r="F33"/>
  <c r="J33"/>
  <c r="N33"/>
  <c r="CD29"/>
  <c r="CH29"/>
  <c r="CL29"/>
  <c r="CC29"/>
  <c r="CG29"/>
  <c r="CK29"/>
  <c r="CO29"/>
  <c r="CF29"/>
  <c r="CP29" s="1"/>
  <c r="CJ29"/>
  <c r="CN29"/>
  <c r="CE29"/>
  <c r="CI29"/>
  <c r="CM29"/>
  <c r="CQ29"/>
  <c r="E29"/>
  <c r="I29"/>
  <c r="M29"/>
  <c r="D29"/>
  <c r="H29"/>
  <c r="L29"/>
  <c r="P29"/>
  <c r="C29"/>
  <c r="G29"/>
  <c r="K29"/>
  <c r="O29"/>
  <c r="F29"/>
  <c r="J29"/>
  <c r="N29"/>
  <c r="CD25"/>
  <c r="CH25"/>
  <c r="CL25"/>
  <c r="CC25"/>
  <c r="CG25"/>
  <c r="CK25"/>
  <c r="CO25"/>
  <c r="CF25"/>
  <c r="CP25" s="1"/>
  <c r="CJ25"/>
  <c r="CN25"/>
  <c r="CE25"/>
  <c r="CI25"/>
  <c r="CM25"/>
  <c r="CQ25"/>
  <c r="E25"/>
  <c r="I25"/>
  <c r="M25"/>
  <c r="D25"/>
  <c r="H25"/>
  <c r="L25"/>
  <c r="P25"/>
  <c r="C25"/>
  <c r="G25"/>
  <c r="K25"/>
  <c r="O25"/>
  <c r="F25"/>
  <c r="J25"/>
  <c r="N25"/>
  <c r="CD21"/>
  <c r="CH21"/>
  <c r="CL21"/>
  <c r="CC21"/>
  <c r="CG21"/>
  <c r="CK21"/>
  <c r="CO21"/>
  <c r="CF21"/>
  <c r="CP21" s="1"/>
  <c r="CJ21"/>
  <c r="CN21"/>
  <c r="CE21"/>
  <c r="CI21"/>
  <c r="CM21"/>
  <c r="CQ21"/>
  <c r="F21"/>
  <c r="J21"/>
  <c r="N21"/>
  <c r="E21"/>
  <c r="I21"/>
  <c r="M21"/>
  <c r="D21"/>
  <c r="H21"/>
  <c r="L21"/>
  <c r="P21"/>
  <c r="C21"/>
  <c r="G21"/>
  <c r="K21"/>
  <c r="O21"/>
  <c r="CD17"/>
  <c r="CH17"/>
  <c r="CL17"/>
  <c r="CC17"/>
  <c r="CG17"/>
  <c r="CK17"/>
  <c r="CO17"/>
  <c r="CJ17"/>
  <c r="CN17"/>
  <c r="CE17"/>
  <c r="CI17"/>
  <c r="CM17"/>
  <c r="J17"/>
  <c r="N17"/>
  <c r="E17"/>
  <c r="I17"/>
  <c r="M17"/>
  <c r="D17"/>
  <c r="H17"/>
  <c r="L17"/>
  <c r="C17"/>
  <c r="G17"/>
  <c r="K17"/>
  <c r="O17"/>
  <c r="CH13"/>
  <c r="CL13"/>
  <c r="CG13"/>
  <c r="CK13"/>
  <c r="CJ13"/>
  <c r="CI13"/>
  <c r="I13"/>
  <c r="H13"/>
  <c r="L13"/>
  <c r="G13"/>
  <c r="K13"/>
  <c r="J13"/>
  <c r="CK9"/>
  <c r="CL9"/>
  <c r="L9"/>
  <c r="K9"/>
  <c r="P202"/>
  <c r="L202"/>
  <c r="H202"/>
  <c r="N201"/>
  <c r="J201"/>
  <c r="F201"/>
  <c r="P200"/>
  <c r="L200"/>
  <c r="H200"/>
  <c r="D200"/>
  <c r="N199"/>
  <c r="J199"/>
  <c r="F199"/>
  <c r="P198"/>
  <c r="L198"/>
  <c r="H198"/>
  <c r="N197"/>
  <c r="J197"/>
  <c r="F197"/>
  <c r="P196"/>
  <c r="L196"/>
  <c r="H196"/>
  <c r="D196"/>
  <c r="N195"/>
  <c r="J195"/>
  <c r="F195"/>
  <c r="P194"/>
  <c r="L194"/>
  <c r="H194"/>
  <c r="N193"/>
  <c r="J193"/>
  <c r="F193"/>
  <c r="P192"/>
  <c r="L192"/>
  <c r="H192"/>
  <c r="D192"/>
  <c r="N191"/>
  <c r="J191"/>
  <c r="F191"/>
  <c r="P190"/>
  <c r="L190"/>
  <c r="H190"/>
  <c r="N189"/>
  <c r="J189"/>
  <c r="F189"/>
  <c r="P188"/>
  <c r="L188"/>
  <c r="H188"/>
  <c r="D188"/>
  <c r="N187"/>
  <c r="J187"/>
  <c r="F187"/>
  <c r="P186"/>
  <c r="L186"/>
  <c r="H186"/>
  <c r="N185"/>
  <c r="J185"/>
  <c r="F185"/>
  <c r="P184"/>
  <c r="L184"/>
  <c r="H184"/>
  <c r="D184"/>
  <c r="N183"/>
  <c r="J183"/>
  <c r="F183"/>
  <c r="P182"/>
  <c r="L182"/>
  <c r="H182"/>
  <c r="N181"/>
  <c r="J181"/>
  <c r="F181"/>
  <c r="P180"/>
  <c r="L180"/>
  <c r="H180"/>
  <c r="D180"/>
  <c r="N179"/>
  <c r="J179"/>
  <c r="F179"/>
  <c r="P178"/>
  <c r="L178"/>
  <c r="H178"/>
  <c r="N177"/>
  <c r="J177"/>
  <c r="F177"/>
  <c r="P176"/>
  <c r="L176"/>
  <c r="H176"/>
  <c r="D176"/>
  <c r="N175"/>
  <c r="J175"/>
  <c r="F175"/>
  <c r="P174"/>
  <c r="L174"/>
  <c r="H174"/>
  <c r="N173"/>
  <c r="J173"/>
  <c r="F173"/>
  <c r="P172"/>
  <c r="L172"/>
  <c r="H172"/>
  <c r="D172"/>
  <c r="N171"/>
  <c r="J171"/>
  <c r="E171"/>
  <c r="CE202"/>
  <c r="CI202"/>
  <c r="CM202"/>
  <c r="CD202"/>
  <c r="CH202"/>
  <c r="CL202"/>
  <c r="CQ202"/>
  <c r="CC202"/>
  <c r="CG202"/>
  <c r="CK202"/>
  <c r="CO202"/>
  <c r="CF202"/>
  <c r="CP202" s="1"/>
  <c r="CJ202"/>
  <c r="CN202"/>
  <c r="CE198"/>
  <c r="CI198"/>
  <c r="CM198"/>
  <c r="CQ198"/>
  <c r="CD198"/>
  <c r="CH198"/>
  <c r="CL198"/>
  <c r="CC198"/>
  <c r="CG198"/>
  <c r="CK198"/>
  <c r="CO198"/>
  <c r="CF198"/>
  <c r="CP198" s="1"/>
  <c r="CJ198"/>
  <c r="CN198"/>
  <c r="CE194"/>
  <c r="CI194"/>
  <c r="CM194"/>
  <c r="CQ194"/>
  <c r="CD194"/>
  <c r="CH194"/>
  <c r="CL194"/>
  <c r="CC194"/>
  <c r="CG194"/>
  <c r="CK194"/>
  <c r="CO194"/>
  <c r="CF194"/>
  <c r="CP194" s="1"/>
  <c r="CJ194"/>
  <c r="CN194"/>
  <c r="CE190"/>
  <c r="CI190"/>
  <c r="CM190"/>
  <c r="CQ190"/>
  <c r="CD190"/>
  <c r="CH190"/>
  <c r="CL190"/>
  <c r="CC190"/>
  <c r="CG190"/>
  <c r="CK190"/>
  <c r="CO190"/>
  <c r="CF190"/>
  <c r="CP190" s="1"/>
  <c r="CJ190"/>
  <c r="CN190"/>
  <c r="CE186"/>
  <c r="CI186"/>
  <c r="CM186"/>
  <c r="CQ186"/>
  <c r="CD186"/>
  <c r="CH186"/>
  <c r="CL186"/>
  <c r="CC186"/>
  <c r="CG186"/>
  <c r="CK186"/>
  <c r="CO186"/>
  <c r="CF186"/>
  <c r="CP186" s="1"/>
  <c r="CJ186"/>
  <c r="CN186"/>
  <c r="CE182"/>
  <c r="CI182"/>
  <c r="CM182"/>
  <c r="CQ182"/>
  <c r="CD182"/>
  <c r="CH182"/>
  <c r="CL182"/>
  <c r="CC182"/>
  <c r="CG182"/>
  <c r="CK182"/>
  <c r="CO182"/>
  <c r="CF182"/>
  <c r="CP182" s="1"/>
  <c r="CJ182"/>
  <c r="CN182"/>
  <c r="CE178"/>
  <c r="CI178"/>
  <c r="CM178"/>
  <c r="CQ178"/>
  <c r="CD178"/>
  <c r="CH178"/>
  <c r="CL178"/>
  <c r="CC178"/>
  <c r="CG178"/>
  <c r="CK178"/>
  <c r="CO178"/>
  <c r="CF178"/>
  <c r="CP178" s="1"/>
  <c r="CJ178"/>
  <c r="CN178"/>
  <c r="CD174"/>
  <c r="CH174"/>
  <c r="CL174"/>
  <c r="CQ174"/>
  <c r="CC174"/>
  <c r="CG174"/>
  <c r="CK174"/>
  <c r="CO174"/>
  <c r="CF174"/>
  <c r="CP174" s="1"/>
  <c r="CJ174"/>
  <c r="CN174"/>
  <c r="CE174"/>
  <c r="CI174"/>
  <c r="CM174"/>
  <c r="CD170"/>
  <c r="CH170"/>
  <c r="CL170"/>
  <c r="CC170"/>
  <c r="CG170"/>
  <c r="CK170"/>
  <c r="CO170"/>
  <c r="CF170"/>
  <c r="CP170" s="1"/>
  <c r="CJ170"/>
  <c r="CN170"/>
  <c r="CE170"/>
  <c r="CI170"/>
  <c r="CM170"/>
  <c r="CQ170"/>
  <c r="C170"/>
  <c r="G170"/>
  <c r="K170"/>
  <c r="O170"/>
  <c r="F170"/>
  <c r="J170"/>
  <c r="N170"/>
  <c r="E170"/>
  <c r="I170"/>
  <c r="M170"/>
  <c r="D170"/>
  <c r="H170"/>
  <c r="L170"/>
  <c r="P170"/>
  <c r="CD166"/>
  <c r="CH166"/>
  <c r="CL166"/>
  <c r="CC166"/>
  <c r="CG166"/>
  <c r="CK166"/>
  <c r="CO166"/>
  <c r="CF166"/>
  <c r="CP166" s="1"/>
  <c r="CJ166"/>
  <c r="CN166"/>
  <c r="CE166"/>
  <c r="CI166"/>
  <c r="CM166"/>
  <c r="CQ166"/>
  <c r="C166"/>
  <c r="G166"/>
  <c r="K166"/>
  <c r="O166"/>
  <c r="F166"/>
  <c r="J166"/>
  <c r="N166"/>
  <c r="E166"/>
  <c r="I166"/>
  <c r="M166"/>
  <c r="D166"/>
  <c r="H166"/>
  <c r="L166"/>
  <c r="P166"/>
  <c r="CD162"/>
  <c r="CH162"/>
  <c r="CL162"/>
  <c r="CC162"/>
  <c r="CG162"/>
  <c r="CK162"/>
  <c r="CO162"/>
  <c r="CF162"/>
  <c r="CP162" s="1"/>
  <c r="CJ162"/>
  <c r="CN162"/>
  <c r="CE162"/>
  <c r="CI162"/>
  <c r="CM162"/>
  <c r="CQ162"/>
  <c r="C162"/>
  <c r="G162"/>
  <c r="K162"/>
  <c r="O162"/>
  <c r="F162"/>
  <c r="J162"/>
  <c r="N162"/>
  <c r="E162"/>
  <c r="I162"/>
  <c r="M162"/>
  <c r="D162"/>
  <c r="H162"/>
  <c r="L162"/>
  <c r="P162"/>
  <c r="CD158"/>
  <c r="CH158"/>
  <c r="CL158"/>
  <c r="CC158"/>
  <c r="CG158"/>
  <c r="CK158"/>
  <c r="CO158"/>
  <c r="CF158"/>
  <c r="CP158" s="1"/>
  <c r="CJ158"/>
  <c r="CN158"/>
  <c r="CE158"/>
  <c r="CI158"/>
  <c r="CM158"/>
  <c r="CQ158"/>
  <c r="C158"/>
  <c r="G158"/>
  <c r="K158"/>
  <c r="O158"/>
  <c r="F158"/>
  <c r="J158"/>
  <c r="N158"/>
  <c r="E158"/>
  <c r="I158"/>
  <c r="M158"/>
  <c r="D158"/>
  <c r="H158"/>
  <c r="L158"/>
  <c r="P158"/>
  <c r="CC154"/>
  <c r="CG154"/>
  <c r="CK154"/>
  <c r="CO154"/>
  <c r="CF154"/>
  <c r="CP154" s="1"/>
  <c r="CJ154"/>
  <c r="CN154"/>
  <c r="CE154"/>
  <c r="CI154"/>
  <c r="CM154"/>
  <c r="CQ154"/>
  <c r="CD154"/>
  <c r="CH154"/>
  <c r="CL154"/>
  <c r="C154"/>
  <c r="G154"/>
  <c r="K154"/>
  <c r="O154"/>
  <c r="F154"/>
  <c r="J154"/>
  <c r="N154"/>
  <c r="E154"/>
  <c r="I154"/>
  <c r="M154"/>
  <c r="D154"/>
  <c r="H154"/>
  <c r="L154"/>
  <c r="P154"/>
  <c r="CC150"/>
  <c r="CG150"/>
  <c r="CK150"/>
  <c r="CO150"/>
  <c r="CF150"/>
  <c r="CP150" s="1"/>
  <c r="CJ150"/>
  <c r="CN150"/>
  <c r="CE150"/>
  <c r="CI150"/>
  <c r="CM150"/>
  <c r="CQ150"/>
  <c r="CD150"/>
  <c r="CH150"/>
  <c r="CL150"/>
  <c r="C150"/>
  <c r="G150"/>
  <c r="K150"/>
  <c r="O150"/>
  <c r="F150"/>
  <c r="J150"/>
  <c r="N150"/>
  <c r="E150"/>
  <c r="I150"/>
  <c r="M150"/>
  <c r="D150"/>
  <c r="H150"/>
  <c r="L150"/>
  <c r="P150"/>
  <c r="CC146"/>
  <c r="CG146"/>
  <c r="CK146"/>
  <c r="CO146"/>
  <c r="CF146"/>
  <c r="CP146" s="1"/>
  <c r="CJ146"/>
  <c r="CN146"/>
  <c r="CE146"/>
  <c r="CI146"/>
  <c r="CM146"/>
  <c r="CQ146"/>
  <c r="CD146"/>
  <c r="CH146"/>
  <c r="CL146"/>
  <c r="C146"/>
  <c r="G146"/>
  <c r="K146"/>
  <c r="O146"/>
  <c r="F146"/>
  <c r="J146"/>
  <c r="N146"/>
  <c r="E146"/>
  <c r="I146"/>
  <c r="M146"/>
  <c r="D146"/>
  <c r="H146"/>
  <c r="L146"/>
  <c r="P146"/>
  <c r="CC142"/>
  <c r="CG142"/>
  <c r="CK142"/>
  <c r="CO142"/>
  <c r="CF142"/>
  <c r="CP142" s="1"/>
  <c r="CJ142"/>
  <c r="CN142"/>
  <c r="CE142"/>
  <c r="CI142"/>
  <c r="CM142"/>
  <c r="CQ142"/>
  <c r="CD142"/>
  <c r="CH142"/>
  <c r="CL142"/>
  <c r="C142"/>
  <c r="G142"/>
  <c r="K142"/>
  <c r="O142"/>
  <c r="F142"/>
  <c r="J142"/>
  <c r="N142"/>
  <c r="E142"/>
  <c r="I142"/>
  <c r="M142"/>
  <c r="D142"/>
  <c r="H142"/>
  <c r="L142"/>
  <c r="P142"/>
  <c r="CC138"/>
  <c r="CG138"/>
  <c r="CK138"/>
  <c r="CO138"/>
  <c r="CF138"/>
  <c r="CP138" s="1"/>
  <c r="CJ138"/>
  <c r="CN138"/>
  <c r="CE138"/>
  <c r="CI138"/>
  <c r="CM138"/>
  <c r="CQ138"/>
  <c r="CD138"/>
  <c r="CH138"/>
  <c r="CL138"/>
  <c r="C138"/>
  <c r="G138"/>
  <c r="K138"/>
  <c r="O138"/>
  <c r="F138"/>
  <c r="J138"/>
  <c r="N138"/>
  <c r="E138"/>
  <c r="I138"/>
  <c r="M138"/>
  <c r="D138"/>
  <c r="H138"/>
  <c r="L138"/>
  <c r="P138"/>
  <c r="CF134"/>
  <c r="CP134" s="1"/>
  <c r="CJ134"/>
  <c r="CN134"/>
  <c r="CE134"/>
  <c r="CI134"/>
  <c r="CM134"/>
  <c r="CD134"/>
  <c r="CH134"/>
  <c r="CL134"/>
  <c r="CQ134"/>
  <c r="CC134"/>
  <c r="CG134"/>
  <c r="CK134"/>
  <c r="CO134"/>
  <c r="C134"/>
  <c r="G134"/>
  <c r="K134"/>
  <c r="O134"/>
  <c r="F134"/>
  <c r="J134"/>
  <c r="N134"/>
  <c r="E134"/>
  <c r="I134"/>
  <c r="M134"/>
  <c r="D134"/>
  <c r="H134"/>
  <c r="L134"/>
  <c r="P134"/>
  <c r="CF130"/>
  <c r="CP130" s="1"/>
  <c r="CJ130"/>
  <c r="CN130"/>
  <c r="CE130"/>
  <c r="CI130"/>
  <c r="CM130"/>
  <c r="CQ130"/>
  <c r="CD130"/>
  <c r="CH130"/>
  <c r="CL130"/>
  <c r="CC130"/>
  <c r="CG130"/>
  <c r="CK130"/>
  <c r="CO130"/>
  <c r="C130"/>
  <c r="G130"/>
  <c r="K130"/>
  <c r="O130"/>
  <c r="F130"/>
  <c r="J130"/>
  <c r="N130"/>
  <c r="E130"/>
  <c r="I130"/>
  <c r="M130"/>
  <c r="D130"/>
  <c r="H130"/>
  <c r="L130"/>
  <c r="P130"/>
  <c r="CF126"/>
  <c r="CP126" s="1"/>
  <c r="CJ126"/>
  <c r="CN126"/>
  <c r="CE126"/>
  <c r="CI126"/>
  <c r="CM126"/>
  <c r="CQ126"/>
  <c r="CD126"/>
  <c r="CH126"/>
  <c r="CL126"/>
  <c r="CC126"/>
  <c r="CG126"/>
  <c r="CK126"/>
  <c r="CO126"/>
  <c r="C126"/>
  <c r="G126"/>
  <c r="K126"/>
  <c r="O126"/>
  <c r="F126"/>
  <c r="J126"/>
  <c r="N126"/>
  <c r="E126"/>
  <c r="I126"/>
  <c r="M126"/>
  <c r="D126"/>
  <c r="H126"/>
  <c r="L126"/>
  <c r="P126"/>
  <c r="CF122"/>
  <c r="CP122" s="1"/>
  <c r="CJ122"/>
  <c r="CN122"/>
  <c r="CE122"/>
  <c r="CI122"/>
  <c r="CM122"/>
  <c r="CQ122"/>
  <c r="CD122"/>
  <c r="CH122"/>
  <c r="CL122"/>
  <c r="CC122"/>
  <c r="CG122"/>
  <c r="CK122"/>
  <c r="CO122"/>
  <c r="C122"/>
  <c r="G122"/>
  <c r="K122"/>
  <c r="O122"/>
  <c r="F122"/>
  <c r="J122"/>
  <c r="N122"/>
  <c r="E122"/>
  <c r="I122"/>
  <c r="M122"/>
  <c r="D122"/>
  <c r="H122"/>
  <c r="L122"/>
  <c r="P122"/>
  <c r="CF118"/>
  <c r="CP118" s="1"/>
  <c r="CJ118"/>
  <c r="CN118"/>
  <c r="CE118"/>
  <c r="CI118"/>
  <c r="CM118"/>
  <c r="CQ118"/>
  <c r="CD118"/>
  <c r="CH118"/>
  <c r="CL118"/>
  <c r="CC118"/>
  <c r="CG118"/>
  <c r="CK118"/>
  <c r="CO118"/>
  <c r="C118"/>
  <c r="G118"/>
  <c r="K118"/>
  <c r="O118"/>
  <c r="F118"/>
  <c r="J118"/>
  <c r="N118"/>
  <c r="E118"/>
  <c r="I118"/>
  <c r="M118"/>
  <c r="D118"/>
  <c r="H118"/>
  <c r="L118"/>
  <c r="P118"/>
  <c r="CF114"/>
  <c r="CP114" s="1"/>
  <c r="CJ114"/>
  <c r="CN114"/>
  <c r="CE114"/>
  <c r="CI114"/>
  <c r="CM114"/>
  <c r="CQ114"/>
  <c r="CD114"/>
  <c r="CH114"/>
  <c r="CL114"/>
  <c r="CC114"/>
  <c r="CG114"/>
  <c r="CK114"/>
  <c r="CO114"/>
  <c r="C114"/>
  <c r="G114"/>
  <c r="K114"/>
  <c r="O114"/>
  <c r="F114"/>
  <c r="J114"/>
  <c r="N114"/>
  <c r="E114"/>
  <c r="I114"/>
  <c r="M114"/>
  <c r="D114"/>
  <c r="H114"/>
  <c r="L114"/>
  <c r="P114"/>
  <c r="CF110"/>
  <c r="CP110" s="1"/>
  <c r="CJ110"/>
  <c r="CN110"/>
  <c r="CE110"/>
  <c r="CI110"/>
  <c r="CM110"/>
  <c r="CQ110"/>
  <c r="CD110"/>
  <c r="CH110"/>
  <c r="CL110"/>
  <c r="CC110"/>
  <c r="CG110"/>
  <c r="CK110"/>
  <c r="CO110"/>
  <c r="C110"/>
  <c r="G110"/>
  <c r="K110"/>
  <c r="O110"/>
  <c r="F110"/>
  <c r="J110"/>
  <c r="N110"/>
  <c r="E110"/>
  <c r="I110"/>
  <c r="M110"/>
  <c r="D110"/>
  <c r="H110"/>
  <c r="L110"/>
  <c r="P110"/>
  <c r="CF106"/>
  <c r="CP106" s="1"/>
  <c r="CJ106"/>
  <c r="CN106"/>
  <c r="CE106"/>
  <c r="CI106"/>
  <c r="CM106"/>
  <c r="CQ106"/>
  <c r="CD106"/>
  <c r="CH106"/>
  <c r="CL106"/>
  <c r="CC106"/>
  <c r="CG106"/>
  <c r="CK106"/>
  <c r="CO106"/>
  <c r="C106"/>
  <c r="G106"/>
  <c r="K106"/>
  <c r="O106"/>
  <c r="F106"/>
  <c r="J106"/>
  <c r="N106"/>
  <c r="E106"/>
  <c r="I106"/>
  <c r="M106"/>
  <c r="D106"/>
  <c r="H106"/>
  <c r="L106"/>
  <c r="P106"/>
  <c r="CF102"/>
  <c r="CP102" s="1"/>
  <c r="CJ102"/>
  <c r="CN102"/>
  <c r="CE102"/>
  <c r="CI102"/>
  <c r="CM102"/>
  <c r="CQ102"/>
  <c r="CD102"/>
  <c r="CH102"/>
  <c r="CL102"/>
  <c r="CC102"/>
  <c r="CG102"/>
  <c r="CK102"/>
  <c r="CO102"/>
  <c r="C102"/>
  <c r="G102"/>
  <c r="K102"/>
  <c r="O102"/>
  <c r="F102"/>
  <c r="J102"/>
  <c r="N102"/>
  <c r="E102"/>
  <c r="I102"/>
  <c r="M102"/>
  <c r="D102"/>
  <c r="H102"/>
  <c r="L102"/>
  <c r="P102"/>
  <c r="CF98"/>
  <c r="CP98" s="1"/>
  <c r="CJ98"/>
  <c r="CN98"/>
  <c r="CE98"/>
  <c r="CI98"/>
  <c r="CM98"/>
  <c r="CQ98"/>
  <c r="CD98"/>
  <c r="CH98"/>
  <c r="CL98"/>
  <c r="CC98"/>
  <c r="CG98"/>
  <c r="CK98"/>
  <c r="CO98"/>
  <c r="C98"/>
  <c r="G98"/>
  <c r="K98"/>
  <c r="O98"/>
  <c r="F98"/>
  <c r="J98"/>
  <c r="N98"/>
  <c r="E98"/>
  <c r="I98"/>
  <c r="M98"/>
  <c r="D98"/>
  <c r="H98"/>
  <c r="L98"/>
  <c r="P98"/>
  <c r="CF94"/>
  <c r="CP94" s="1"/>
  <c r="CJ94"/>
  <c r="CN94"/>
  <c r="CE94"/>
  <c r="CI94"/>
  <c r="CM94"/>
  <c r="CQ94"/>
  <c r="CD94"/>
  <c r="CH94"/>
  <c r="CL94"/>
  <c r="CC94"/>
  <c r="CG94"/>
  <c r="CK94"/>
  <c r="CO94"/>
  <c r="C94"/>
  <c r="G94"/>
  <c r="K94"/>
  <c r="O94"/>
  <c r="F94"/>
  <c r="J94"/>
  <c r="N94"/>
  <c r="E94"/>
  <c r="I94"/>
  <c r="M94"/>
  <c r="D94"/>
  <c r="H94"/>
  <c r="L94"/>
  <c r="P94"/>
  <c r="CF90"/>
  <c r="CP90" s="1"/>
  <c r="CJ90"/>
  <c r="CN90"/>
  <c r="CE90"/>
  <c r="CI90"/>
  <c r="CM90"/>
  <c r="CQ90"/>
  <c r="CD90"/>
  <c r="CH90"/>
  <c r="CL90"/>
  <c r="CC90"/>
  <c r="CG90"/>
  <c r="CK90"/>
  <c r="CO90"/>
  <c r="C90"/>
  <c r="G90"/>
  <c r="K90"/>
  <c r="O90"/>
  <c r="F90"/>
  <c r="J90"/>
  <c r="N90"/>
  <c r="E90"/>
  <c r="I90"/>
  <c r="M90"/>
  <c r="D90"/>
  <c r="H90"/>
  <c r="L90"/>
  <c r="P90"/>
  <c r="CF86"/>
  <c r="CP86" s="1"/>
  <c r="CJ86"/>
  <c r="CN86"/>
  <c r="CE86"/>
  <c r="CI86"/>
  <c r="CM86"/>
  <c r="CQ86"/>
  <c r="CD86"/>
  <c r="CH86"/>
  <c r="CL86"/>
  <c r="CC86"/>
  <c r="CG86"/>
  <c r="CK86"/>
  <c r="CO86"/>
  <c r="C86"/>
  <c r="G86"/>
  <c r="K86"/>
  <c r="O86"/>
  <c r="F86"/>
  <c r="J86"/>
  <c r="N86"/>
  <c r="E86"/>
  <c r="I86"/>
  <c r="M86"/>
  <c r="D86"/>
  <c r="H86"/>
  <c r="L86"/>
  <c r="P86"/>
  <c r="CF82"/>
  <c r="CP82" s="1"/>
  <c r="CJ82"/>
  <c r="CN82"/>
  <c r="CE82"/>
  <c r="CI82"/>
  <c r="CM82"/>
  <c r="CQ82"/>
  <c r="CD82"/>
  <c r="CH82"/>
  <c r="CL82"/>
  <c r="CC82"/>
  <c r="CG82"/>
  <c r="CK82"/>
  <c r="CO82"/>
  <c r="C82"/>
  <c r="G82"/>
  <c r="K82"/>
  <c r="O82"/>
  <c r="F82"/>
  <c r="J82"/>
  <c r="N82"/>
  <c r="E82"/>
  <c r="I82"/>
  <c r="M82"/>
  <c r="D82"/>
  <c r="H82"/>
  <c r="L82"/>
  <c r="P82"/>
  <c r="CE78"/>
  <c r="CI78"/>
  <c r="CM78"/>
  <c r="CQ78"/>
  <c r="CD78"/>
  <c r="CH78"/>
  <c r="CL78"/>
  <c r="CC78"/>
  <c r="CG78"/>
  <c r="CK78"/>
  <c r="CO78"/>
  <c r="CF78"/>
  <c r="CP78" s="1"/>
  <c r="CJ78"/>
  <c r="CN78"/>
  <c r="C78"/>
  <c r="G78"/>
  <c r="K78"/>
  <c r="O78"/>
  <c r="F78"/>
  <c r="J78"/>
  <c r="N78"/>
  <c r="E78"/>
  <c r="I78"/>
  <c r="M78"/>
  <c r="D78"/>
  <c r="H78"/>
  <c r="L78"/>
  <c r="P78"/>
  <c r="CE74"/>
  <c r="CI74"/>
  <c r="CM74"/>
  <c r="CQ74"/>
  <c r="CD74"/>
  <c r="CH74"/>
  <c r="CL74"/>
  <c r="CC74"/>
  <c r="CG74"/>
  <c r="CK74"/>
  <c r="CO74"/>
  <c r="CF74"/>
  <c r="CP74" s="1"/>
  <c r="CJ74"/>
  <c r="CN74"/>
  <c r="C74"/>
  <c r="G74"/>
  <c r="K74"/>
  <c r="O74"/>
  <c r="F74"/>
  <c r="J74"/>
  <c r="N74"/>
  <c r="E74"/>
  <c r="I74"/>
  <c r="M74"/>
  <c r="D74"/>
  <c r="H74"/>
  <c r="L74"/>
  <c r="P74"/>
  <c r="CE70"/>
  <c r="CI70"/>
  <c r="CM70"/>
  <c r="CQ70"/>
  <c r="CD70"/>
  <c r="CH70"/>
  <c r="CL70"/>
  <c r="CC70"/>
  <c r="CG70"/>
  <c r="CK70"/>
  <c r="CO70"/>
  <c r="CF70"/>
  <c r="CP70" s="1"/>
  <c r="CJ70"/>
  <c r="CN70"/>
  <c r="C70"/>
  <c r="G70"/>
  <c r="K70"/>
  <c r="O70"/>
  <c r="F70"/>
  <c r="J70"/>
  <c r="N70"/>
  <c r="E70"/>
  <c r="I70"/>
  <c r="M70"/>
  <c r="D70"/>
  <c r="H70"/>
  <c r="L70"/>
  <c r="P70"/>
  <c r="CE66"/>
  <c r="CI66"/>
  <c r="CM66"/>
  <c r="CQ66"/>
  <c r="CD66"/>
  <c r="CH66"/>
  <c r="CL66"/>
  <c r="CC66"/>
  <c r="CG66"/>
  <c r="CK66"/>
  <c r="CO66"/>
  <c r="CF66"/>
  <c r="CP66" s="1"/>
  <c r="CJ66"/>
  <c r="CN66"/>
  <c r="C66"/>
  <c r="G66"/>
  <c r="K66"/>
  <c r="O66"/>
  <c r="F66"/>
  <c r="J66"/>
  <c r="N66"/>
  <c r="E66"/>
  <c r="I66"/>
  <c r="M66"/>
  <c r="D66"/>
  <c r="H66"/>
  <c r="L66"/>
  <c r="P66"/>
  <c r="CE62"/>
  <c r="CI62"/>
  <c r="CM62"/>
  <c r="CQ62"/>
  <c r="CD62"/>
  <c r="CH62"/>
  <c r="CL62"/>
  <c r="CC62"/>
  <c r="CG62"/>
  <c r="CK62"/>
  <c r="CO62"/>
  <c r="CF62"/>
  <c r="CP62" s="1"/>
  <c r="CJ62"/>
  <c r="CN62"/>
  <c r="C62"/>
  <c r="G62"/>
  <c r="K62"/>
  <c r="O62"/>
  <c r="F62"/>
  <c r="J62"/>
  <c r="N62"/>
  <c r="E62"/>
  <c r="I62"/>
  <c r="M62"/>
  <c r="D62"/>
  <c r="H62"/>
  <c r="L62"/>
  <c r="P62"/>
  <c r="CE58"/>
  <c r="CI58"/>
  <c r="CM58"/>
  <c r="CQ58"/>
  <c r="CD58"/>
  <c r="CH58"/>
  <c r="CL58"/>
  <c r="CC58"/>
  <c r="CG58"/>
  <c r="CK58"/>
  <c r="CO58"/>
  <c r="CF58"/>
  <c r="CP58" s="1"/>
  <c r="CJ58"/>
  <c r="CN58"/>
  <c r="C58"/>
  <c r="G58"/>
  <c r="K58"/>
  <c r="O58"/>
  <c r="F58"/>
  <c r="J58"/>
  <c r="N58"/>
  <c r="E58"/>
  <c r="I58"/>
  <c r="M58"/>
  <c r="D58"/>
  <c r="H58"/>
  <c r="L58"/>
  <c r="P58"/>
  <c r="CE54"/>
  <c r="CI54"/>
  <c r="CM54"/>
  <c r="CQ54"/>
  <c r="CD54"/>
  <c r="CH54"/>
  <c r="CL54"/>
  <c r="CC54"/>
  <c r="CG54"/>
  <c r="CK54"/>
  <c r="CO54"/>
  <c r="CF54"/>
  <c r="CP54" s="1"/>
  <c r="CJ54"/>
  <c r="CN54"/>
  <c r="C54"/>
  <c r="G54"/>
  <c r="K54"/>
  <c r="O54"/>
  <c r="F54"/>
  <c r="J54"/>
  <c r="N54"/>
  <c r="E54"/>
  <c r="I54"/>
  <c r="M54"/>
  <c r="D54"/>
  <c r="H54"/>
  <c r="L54"/>
  <c r="P54"/>
  <c r="CE50"/>
  <c r="CI50"/>
  <c r="CM50"/>
  <c r="CQ50"/>
  <c r="CD50"/>
  <c r="CH50"/>
  <c r="CL50"/>
  <c r="CC50"/>
  <c r="CG50"/>
  <c r="CK50"/>
  <c r="CO50"/>
  <c r="CF50"/>
  <c r="CP50" s="1"/>
  <c r="CJ50"/>
  <c r="CN50"/>
  <c r="C50"/>
  <c r="G50"/>
  <c r="K50"/>
  <c r="O50"/>
  <c r="F50"/>
  <c r="J50"/>
  <c r="N50"/>
  <c r="E50"/>
  <c r="I50"/>
  <c r="M50"/>
  <c r="D50"/>
  <c r="H50"/>
  <c r="L50"/>
  <c r="P50"/>
  <c r="CE46"/>
  <c r="CI46"/>
  <c r="CM46"/>
  <c r="CQ46"/>
  <c r="CD46"/>
  <c r="CH46"/>
  <c r="CL46"/>
  <c r="CC46"/>
  <c r="CG46"/>
  <c r="CK46"/>
  <c r="CO46"/>
  <c r="CF46"/>
  <c r="CP46" s="1"/>
  <c r="CJ46"/>
  <c r="CN46"/>
  <c r="C46"/>
  <c r="G46"/>
  <c r="K46"/>
  <c r="O46"/>
  <c r="F46"/>
  <c r="J46"/>
  <c r="N46"/>
  <c r="E46"/>
  <c r="I46"/>
  <c r="M46"/>
  <c r="D46"/>
  <c r="H46"/>
  <c r="L46"/>
  <c r="P46"/>
  <c r="CE42"/>
  <c r="CI42"/>
  <c r="CM42"/>
  <c r="CQ42"/>
  <c r="CD42"/>
  <c r="CH42"/>
  <c r="CL42"/>
  <c r="CC42"/>
  <c r="CG42"/>
  <c r="CK42"/>
  <c r="CO42"/>
  <c r="CF42"/>
  <c r="CP42" s="1"/>
  <c r="CJ42"/>
  <c r="CN42"/>
  <c r="C42"/>
  <c r="G42"/>
  <c r="K42"/>
  <c r="O42"/>
  <c r="F42"/>
  <c r="J42"/>
  <c r="N42"/>
  <c r="E42"/>
  <c r="I42"/>
  <c r="M42"/>
  <c r="D42"/>
  <c r="H42"/>
  <c r="L42"/>
  <c r="P42"/>
  <c r="CE38"/>
  <c r="CI38"/>
  <c r="CM38"/>
  <c r="CQ38"/>
  <c r="CD38"/>
  <c r="CH38"/>
  <c r="CL38"/>
  <c r="CC38"/>
  <c r="CG38"/>
  <c r="CK38"/>
  <c r="CO38"/>
  <c r="CF38"/>
  <c r="CP38" s="1"/>
  <c r="CJ38"/>
  <c r="CN38"/>
  <c r="C38"/>
  <c r="G38"/>
  <c r="K38"/>
  <c r="O38"/>
  <c r="F38"/>
  <c r="J38"/>
  <c r="N38"/>
  <c r="E38"/>
  <c r="I38"/>
  <c r="M38"/>
  <c r="D38"/>
  <c r="H38"/>
  <c r="L38"/>
  <c r="P38"/>
  <c r="CE34"/>
  <c r="CI34"/>
  <c r="CM34"/>
  <c r="CQ34"/>
  <c r="CD34"/>
  <c r="CH34"/>
  <c r="CL34"/>
  <c r="CC34"/>
  <c r="CG34"/>
  <c r="CK34"/>
  <c r="CO34"/>
  <c r="CF34"/>
  <c r="CP34" s="1"/>
  <c r="CJ34"/>
  <c r="CN34"/>
  <c r="C34"/>
  <c r="G34"/>
  <c r="K34"/>
  <c r="O34"/>
  <c r="F34"/>
  <c r="J34"/>
  <c r="N34"/>
  <c r="E34"/>
  <c r="I34"/>
  <c r="M34"/>
  <c r="D34"/>
  <c r="H34"/>
  <c r="L34"/>
  <c r="P34"/>
  <c r="CE30"/>
  <c r="CI30"/>
  <c r="CM30"/>
  <c r="CQ30"/>
  <c r="CD30"/>
  <c r="CH30"/>
  <c r="CL30"/>
  <c r="CC30"/>
  <c r="CG30"/>
  <c r="CK30"/>
  <c r="CO30"/>
  <c r="CF30"/>
  <c r="CP30" s="1"/>
  <c r="CJ30"/>
  <c r="CN30"/>
  <c r="C30"/>
  <c r="G30"/>
  <c r="K30"/>
  <c r="O30"/>
  <c r="F30"/>
  <c r="J30"/>
  <c r="N30"/>
  <c r="E30"/>
  <c r="I30"/>
  <c r="M30"/>
  <c r="D30"/>
  <c r="H30"/>
  <c r="L30"/>
  <c r="P30"/>
  <c r="CE26"/>
  <c r="CI26"/>
  <c r="CM26"/>
  <c r="CQ26"/>
  <c r="CD26"/>
  <c r="CH26"/>
  <c r="CL26"/>
  <c r="CC26"/>
  <c r="CG26"/>
  <c r="CK26"/>
  <c r="CO26"/>
  <c r="CF26"/>
  <c r="CP26" s="1"/>
  <c r="CJ26"/>
  <c r="CN26"/>
  <c r="C26"/>
  <c r="G26"/>
  <c r="K26"/>
  <c r="O26"/>
  <c r="F26"/>
  <c r="J26"/>
  <c r="N26"/>
  <c r="E26"/>
  <c r="I26"/>
  <c r="M26"/>
  <c r="D26"/>
  <c r="H26"/>
  <c r="L26"/>
  <c r="P26"/>
  <c r="CE22"/>
  <c r="CI22"/>
  <c r="CM22"/>
  <c r="CQ22"/>
  <c r="CD22"/>
  <c r="CH22"/>
  <c r="CL22"/>
  <c r="CC22"/>
  <c r="CG22"/>
  <c r="CK22"/>
  <c r="CO22"/>
  <c r="CF22"/>
  <c r="CP22" s="1"/>
  <c r="CJ22"/>
  <c r="CN22"/>
  <c r="D22"/>
  <c r="H22"/>
  <c r="L22"/>
  <c r="P22"/>
  <c r="C22"/>
  <c r="G22"/>
  <c r="K22"/>
  <c r="O22"/>
  <c r="F22"/>
  <c r="J22"/>
  <c r="N22"/>
  <c r="E22"/>
  <c r="I22"/>
  <c r="M22"/>
  <c r="CE18"/>
  <c r="CI18"/>
  <c r="CM18"/>
  <c r="CQ18"/>
  <c r="CD18"/>
  <c r="CH18"/>
  <c r="CL18"/>
  <c r="CC18"/>
  <c r="CG18"/>
  <c r="CK18"/>
  <c r="CO18"/>
  <c r="CF18"/>
  <c r="CP18" s="1"/>
  <c r="CJ18"/>
  <c r="CN18"/>
  <c r="D18"/>
  <c r="H18"/>
  <c r="L18"/>
  <c r="P18"/>
  <c r="C18"/>
  <c r="G18"/>
  <c r="K18"/>
  <c r="O18"/>
  <c r="F18"/>
  <c r="J18"/>
  <c r="N18"/>
  <c r="E18"/>
  <c r="I18"/>
  <c r="M18"/>
  <c r="CL14"/>
  <c r="CK14"/>
  <c r="L14"/>
  <c r="K14"/>
  <c r="CL10"/>
  <c r="CK10"/>
  <c r="L10"/>
  <c r="K10"/>
  <c r="M202"/>
  <c r="I202"/>
  <c r="E202"/>
  <c r="O201"/>
  <c r="K201"/>
  <c r="G201"/>
  <c r="C201"/>
  <c r="M200"/>
  <c r="I200"/>
  <c r="E200"/>
  <c r="O199"/>
  <c r="K199"/>
  <c r="G199"/>
  <c r="C199"/>
  <c r="M198"/>
  <c r="I198"/>
  <c r="E198"/>
  <c r="O197"/>
  <c r="K197"/>
  <c r="G197"/>
  <c r="C197"/>
  <c r="M196"/>
  <c r="I196"/>
  <c r="E196"/>
  <c r="O195"/>
  <c r="K195"/>
  <c r="G195"/>
  <c r="C195"/>
  <c r="M194"/>
  <c r="I194"/>
  <c r="E194"/>
  <c r="O193"/>
  <c r="K193"/>
  <c r="G193"/>
  <c r="C193"/>
  <c r="M192"/>
  <c r="I192"/>
  <c r="E192"/>
  <c r="O191"/>
  <c r="K191"/>
  <c r="G191"/>
  <c r="C191"/>
  <c r="M190"/>
  <c r="I190"/>
  <c r="E190"/>
  <c r="O189"/>
  <c r="K189"/>
  <c r="G189"/>
  <c r="C189"/>
  <c r="M188"/>
  <c r="I188"/>
  <c r="E188"/>
  <c r="O187"/>
  <c r="K187"/>
  <c r="G187"/>
  <c r="C187"/>
  <c r="M186"/>
  <c r="I186"/>
  <c r="E186"/>
  <c r="O185"/>
  <c r="K185"/>
  <c r="G185"/>
  <c r="C185"/>
  <c r="M184"/>
  <c r="I184"/>
  <c r="E184"/>
  <c r="O183"/>
  <c r="K183"/>
  <c r="G183"/>
  <c r="C183"/>
  <c r="M182"/>
  <c r="I182"/>
  <c r="E182"/>
  <c r="O181"/>
  <c r="K181"/>
  <c r="G181"/>
  <c r="C181"/>
  <c r="M180"/>
  <c r="I180"/>
  <c r="E180"/>
  <c r="O179"/>
  <c r="K179"/>
  <c r="G179"/>
  <c r="C179"/>
  <c r="M178"/>
  <c r="I178"/>
  <c r="E178"/>
  <c r="O177"/>
  <c r="K177"/>
  <c r="G177"/>
  <c r="C177"/>
  <c r="M176"/>
  <c r="I176"/>
  <c r="E176"/>
  <c r="O175"/>
  <c r="K175"/>
  <c r="G175"/>
  <c r="C175"/>
  <c r="M174"/>
  <c r="I174"/>
  <c r="E174"/>
  <c r="O173"/>
  <c r="K173"/>
  <c r="G173"/>
  <c r="C173"/>
  <c r="M172"/>
  <c r="I172"/>
  <c r="E172"/>
  <c r="O171"/>
  <c r="K171"/>
  <c r="G171"/>
  <c r="EF7"/>
  <c r="EJ7"/>
  <c r="EN7"/>
  <c r="EP16"/>
  <c r="EH16"/>
  <c r="ED16"/>
  <c r="EK15"/>
  <c r="EG15"/>
  <c r="EJ14"/>
  <c r="EF14"/>
  <c r="EQ13"/>
  <c r="EE13"/>
  <c r="EP12"/>
  <c r="EH12"/>
  <c r="ED12"/>
  <c r="EK11"/>
  <c r="EG11"/>
  <c r="EJ10"/>
  <c r="EF10"/>
  <c r="EQ9"/>
  <c r="EI9"/>
  <c r="EE9"/>
  <c r="EP8"/>
  <c r="EL8"/>
  <c r="EH8"/>
  <c r="ED8"/>
  <c r="EE7"/>
  <c r="EI7"/>
  <c r="EM7"/>
  <c r="EQ7"/>
  <c r="EQ16"/>
  <c r="EI16"/>
  <c r="EE16"/>
  <c r="EP15"/>
  <c r="EH15"/>
  <c r="ED15"/>
  <c r="EK14"/>
  <c r="EG14"/>
  <c r="EF13"/>
  <c r="EQ12"/>
  <c r="EI12"/>
  <c r="EE12"/>
  <c r="EP11"/>
  <c r="EH11"/>
  <c r="ED11"/>
  <c r="EK10"/>
  <c r="EG10"/>
  <c r="EJ9"/>
  <c r="EF9"/>
  <c r="EA14" s="1"/>
  <c r="EQ8"/>
  <c r="EM8"/>
  <c r="EI8"/>
  <c r="EE8"/>
  <c r="ED7"/>
  <c r="EH7"/>
  <c r="EL7"/>
  <c r="EP7"/>
  <c r="EN16"/>
  <c r="EJ16"/>
  <c r="EF16"/>
  <c r="EA16" s="1"/>
  <c r="EQ15"/>
  <c r="EI15"/>
  <c r="EE15"/>
  <c r="EP14"/>
  <c r="EH14"/>
  <c r="ED14"/>
  <c r="EG13"/>
  <c r="ER13" s="1"/>
  <c r="EJ12"/>
  <c r="EF12"/>
  <c r="EQ11"/>
  <c r="EI11"/>
  <c r="EE11"/>
  <c r="EP10"/>
  <c r="EH10"/>
  <c r="ED10"/>
  <c r="EK9"/>
  <c r="EG9"/>
  <c r="EJ8"/>
  <c r="EF8"/>
  <c r="EG7"/>
  <c r="ER7" s="1"/>
  <c r="EK7"/>
  <c r="EK16"/>
  <c r="EG16"/>
  <c r="ER16" s="1"/>
  <c r="EJ15"/>
  <c r="EF15"/>
  <c r="EQ14"/>
  <c r="EI14"/>
  <c r="EE14"/>
  <c r="EP13"/>
  <c r="ED13"/>
  <c r="EK12"/>
  <c r="EG12"/>
  <c r="ER12" s="1"/>
  <c r="EJ11"/>
  <c r="EF11"/>
  <c r="EQ10"/>
  <c r="EI10"/>
  <c r="EE10"/>
  <c r="EP9"/>
  <c r="EH9"/>
  <c r="ED9"/>
  <c r="EK8"/>
  <c r="EA8"/>
  <c r="EA13"/>
  <c r="EA9"/>
  <c r="EA11"/>
  <c r="CL7" i="14"/>
  <c r="CL8"/>
  <c r="CL9"/>
  <c r="CL10"/>
  <c r="CL11"/>
  <c r="CL12"/>
  <c r="CL13"/>
  <c r="CL14"/>
  <c r="CL15"/>
  <c r="CL16"/>
  <c r="CL17"/>
  <c r="CL18"/>
  <c r="CL19"/>
  <c r="CL20"/>
  <c r="CL21"/>
  <c r="CL22"/>
  <c r="CL23"/>
  <c r="CL24"/>
  <c r="CL25"/>
  <c r="CL26"/>
  <c r="CL27"/>
  <c r="CL28"/>
  <c r="CL29"/>
  <c r="CL30"/>
  <c r="CL31"/>
  <c r="CL32"/>
  <c r="CL33"/>
  <c r="CL34"/>
  <c r="CL35"/>
  <c r="CL36"/>
  <c r="CL37"/>
  <c r="CL38"/>
  <c r="CL39"/>
  <c r="CL40"/>
  <c r="CL41"/>
  <c r="CL42"/>
  <c r="CL43"/>
  <c r="CL44"/>
  <c r="CL45"/>
  <c r="CL46"/>
  <c r="CL47"/>
  <c r="CL48"/>
  <c r="CL49"/>
  <c r="CL50"/>
  <c r="CL51"/>
  <c r="CL52"/>
  <c r="CL53"/>
  <c r="CL54"/>
  <c r="CL55"/>
  <c r="CL56"/>
  <c r="CL57"/>
  <c r="CL58"/>
  <c r="CL59"/>
  <c r="CL60"/>
  <c r="CL61"/>
  <c r="CL62"/>
  <c r="CL63"/>
  <c r="CL64"/>
  <c r="CL65"/>
  <c r="CL66"/>
  <c r="CL67"/>
  <c r="CL68"/>
  <c r="CL69"/>
  <c r="CL70"/>
  <c r="CL71"/>
  <c r="CL72"/>
  <c r="CL73"/>
  <c r="CL74"/>
  <c r="CL75"/>
  <c r="CL76"/>
  <c r="CL77"/>
  <c r="CL78"/>
  <c r="CL79"/>
  <c r="CL80"/>
  <c r="CL81"/>
  <c r="CL82"/>
  <c r="CL83"/>
  <c r="CL84"/>
  <c r="CL85"/>
  <c r="CL86"/>
  <c r="CL87"/>
  <c r="CL88"/>
  <c r="CL89"/>
  <c r="CL90"/>
  <c r="CL91"/>
  <c r="CL92"/>
  <c r="CL93"/>
  <c r="CL94"/>
  <c r="CL95"/>
  <c r="CL96"/>
  <c r="CL97"/>
  <c r="CL98"/>
  <c r="CL99"/>
  <c r="CL100"/>
  <c r="CL101"/>
  <c r="CL102"/>
  <c r="CL103"/>
  <c r="CL104"/>
  <c r="CL105"/>
  <c r="CL106"/>
  <c r="CL107"/>
  <c r="CL108"/>
  <c r="CL109"/>
  <c r="CL110"/>
  <c r="CL111"/>
  <c r="CL112"/>
  <c r="CL113"/>
  <c r="CL114"/>
  <c r="CL115"/>
  <c r="CL116"/>
  <c r="CL117"/>
  <c r="CL118"/>
  <c r="CL119"/>
  <c r="CL120"/>
  <c r="CL121"/>
  <c r="CL122"/>
  <c r="CL123"/>
  <c r="CL124"/>
  <c r="CL125"/>
  <c r="CL126"/>
  <c r="CL127"/>
  <c r="CL128"/>
  <c r="CL129"/>
  <c r="CL130"/>
  <c r="CL131"/>
  <c r="CL132"/>
  <c r="CL133"/>
  <c r="CL134"/>
  <c r="CL135"/>
  <c r="CL136"/>
  <c r="CL137"/>
  <c r="CL138"/>
  <c r="CL139"/>
  <c r="CL140"/>
  <c r="CL141"/>
  <c r="CL142"/>
  <c r="CL143"/>
  <c r="CL144"/>
  <c r="CL145"/>
  <c r="CL146"/>
  <c r="CL147"/>
  <c r="CL148"/>
  <c r="CL149"/>
  <c r="CL150"/>
  <c r="CL151"/>
  <c r="CL152"/>
  <c r="CL153"/>
  <c r="CL154"/>
  <c r="CL155"/>
  <c r="CL156"/>
  <c r="CL157"/>
  <c r="CL158"/>
  <c r="CL159"/>
  <c r="CL160"/>
  <c r="CL161"/>
  <c r="CL162"/>
  <c r="CL163"/>
  <c r="CL164"/>
  <c r="CL165"/>
  <c r="CL166"/>
  <c r="CL167"/>
  <c r="CL168"/>
  <c r="CL169"/>
  <c r="CL170"/>
  <c r="CL171"/>
  <c r="CL172"/>
  <c r="CL173"/>
  <c r="CL174"/>
  <c r="CL175"/>
  <c r="CL176"/>
  <c r="CL177"/>
  <c r="CL178"/>
  <c r="CL179"/>
  <c r="CL180"/>
  <c r="CL181"/>
  <c r="CL182"/>
  <c r="CL183"/>
  <c r="CL184"/>
  <c r="CL185"/>
  <c r="CL186"/>
  <c r="CL187"/>
  <c r="CL188"/>
  <c r="CL189"/>
  <c r="CL190"/>
  <c r="CL191"/>
  <c r="CL192"/>
  <c r="CL193"/>
  <c r="CL194"/>
  <c r="CL195"/>
  <c r="CL196"/>
  <c r="CL197"/>
  <c r="CL198"/>
  <c r="CL199"/>
  <c r="CL200"/>
  <c r="CL201"/>
  <c r="L12" i="9" l="1"/>
  <c r="H12"/>
  <c r="N12"/>
  <c r="C12"/>
  <c r="E12"/>
  <c r="I12"/>
  <c r="K12"/>
  <c r="F12"/>
  <c r="O12"/>
  <c r="EA17" i="7"/>
  <c r="EA12"/>
  <c r="ER15"/>
  <c r="EA15"/>
  <c r="EA7"/>
  <c r="ER9"/>
  <c r="ER11"/>
  <c r="ER14"/>
  <c r="ER8"/>
  <c r="ER10"/>
  <c r="EA10"/>
  <c r="N26" i="25"/>
  <c r="M24" i="24"/>
  <c r="DE4" i="7"/>
  <c r="O4" i="25"/>
  <c r="DA211" i="7"/>
  <c r="DA210"/>
  <c r="DA209"/>
  <c r="DA208"/>
  <c r="DA207"/>
  <c r="DA206"/>
  <c r="DA205"/>
  <c r="DA204"/>
  <c r="DA203"/>
  <c r="DA202"/>
  <c r="DA201"/>
  <c r="DA200"/>
  <c r="DA199"/>
  <c r="DA198"/>
  <c r="DA197"/>
  <c r="DA196"/>
  <c r="DA195"/>
  <c r="DA194"/>
  <c r="DA193"/>
  <c r="DA192"/>
  <c r="DA191"/>
  <c r="DA190"/>
  <c r="DA189"/>
  <c r="DA188"/>
  <c r="DA187"/>
  <c r="DA186"/>
  <c r="DA185"/>
  <c r="DA184"/>
  <c r="DA183"/>
  <c r="DA182"/>
  <c r="DA181"/>
  <c r="DA180"/>
  <c r="DA179"/>
  <c r="DA178"/>
  <c r="DA177"/>
  <c r="DA176"/>
  <c r="DA175"/>
  <c r="DA174"/>
  <c r="DA173"/>
  <c r="DA172"/>
  <c r="DA171"/>
  <c r="DA170"/>
  <c r="DA169"/>
  <c r="DA168"/>
  <c r="DA167"/>
  <c r="DA166"/>
  <c r="DA165"/>
  <c r="DA164"/>
  <c r="DA163"/>
  <c r="DA162"/>
  <c r="DA161"/>
  <c r="DA160"/>
  <c r="DA159"/>
  <c r="DA158"/>
  <c r="DA157"/>
  <c r="DA156"/>
  <c r="DA155"/>
  <c r="DA154"/>
  <c r="DA153"/>
  <c r="DA152"/>
  <c r="DA151"/>
  <c r="DA150"/>
  <c r="DA149"/>
  <c r="DA148"/>
  <c r="DA147"/>
  <c r="DA146"/>
  <c r="DA145"/>
  <c r="DA144"/>
  <c r="DA143"/>
  <c r="DA142"/>
  <c r="DA141"/>
  <c r="DA140"/>
  <c r="DA139"/>
  <c r="DA138"/>
  <c r="DA137"/>
  <c r="DA136"/>
  <c r="DA135"/>
  <c r="DA134"/>
  <c r="DA133"/>
  <c r="DA132"/>
  <c r="DA131"/>
  <c r="DA130"/>
  <c r="DA129"/>
  <c r="DA128"/>
  <c r="DA127"/>
  <c r="DA126"/>
  <c r="DA125"/>
  <c r="DA124"/>
  <c r="DA123"/>
  <c r="DA122"/>
  <c r="DA121"/>
  <c r="DA120"/>
  <c r="DA119"/>
  <c r="DA118"/>
  <c r="DA117"/>
  <c r="DA116"/>
  <c r="DA115"/>
  <c r="DA114"/>
  <c r="DA113"/>
  <c r="DA112"/>
  <c r="DA111"/>
  <c r="DA110"/>
  <c r="DA109"/>
  <c r="DA108"/>
  <c r="DA107"/>
  <c r="DA106"/>
  <c r="DA105"/>
  <c r="DA104"/>
  <c r="DA103"/>
  <c r="DA102"/>
  <c r="DA101"/>
  <c r="DA100"/>
  <c r="DA99"/>
  <c r="DA98"/>
  <c r="DA97"/>
  <c r="DA96"/>
  <c r="DA95"/>
  <c r="DA94"/>
  <c r="DA93"/>
  <c r="DA92"/>
  <c r="DA91"/>
  <c r="DA90"/>
  <c r="DA89"/>
  <c r="DA88"/>
  <c r="DA87"/>
  <c r="DA86"/>
  <c r="DA85"/>
  <c r="DA84"/>
  <c r="DA83"/>
  <c r="DA82"/>
  <c r="DA81"/>
  <c r="DA80"/>
  <c r="DA79"/>
  <c r="DA78"/>
  <c r="DA77"/>
  <c r="DA76"/>
  <c r="DA75"/>
  <c r="DA74"/>
  <c r="DA73"/>
  <c r="DA72"/>
  <c r="DA71"/>
  <c r="DA70"/>
  <c r="DA69"/>
  <c r="DA68"/>
  <c r="DA67"/>
  <c r="DA66"/>
  <c r="DA65"/>
  <c r="DA64"/>
  <c r="DA63"/>
  <c r="DA62"/>
  <c r="DA61"/>
  <c r="DA60"/>
  <c r="DA59"/>
  <c r="DA58"/>
  <c r="DA57"/>
  <c r="DA56"/>
  <c r="DA55"/>
  <c r="DA54"/>
  <c r="DA53"/>
  <c r="DA52"/>
  <c r="DA51"/>
  <c r="DA50"/>
  <c r="DA49"/>
  <c r="DA48"/>
  <c r="DA47"/>
  <c r="DA46"/>
  <c r="DA45"/>
  <c r="DA44"/>
  <c r="DA43"/>
  <c r="DA42"/>
  <c r="DA41"/>
  <c r="DA40"/>
  <c r="DA39"/>
  <c r="DA38"/>
  <c r="DA37"/>
  <c r="DA36"/>
  <c r="DA35"/>
  <c r="DA34"/>
  <c r="DA33"/>
  <c r="DA32"/>
  <c r="DA31"/>
  <c r="DA30"/>
  <c r="DA29"/>
  <c r="DA28"/>
  <c r="DA27"/>
  <c r="DA26"/>
  <c r="DA25"/>
  <c r="DA24"/>
  <c r="DA23"/>
  <c r="DA22"/>
  <c r="DA21"/>
  <c r="DA20"/>
  <c r="DA19"/>
  <c r="DA18"/>
  <c r="DA17"/>
  <c r="R6" i="13"/>
  <c r="S6"/>
  <c r="T6"/>
  <c r="R7"/>
  <c r="S7"/>
  <c r="T7"/>
  <c r="R8"/>
  <c r="S8"/>
  <c r="T8"/>
  <c r="R9"/>
  <c r="S9"/>
  <c r="T9"/>
  <c r="R10"/>
  <c r="S10"/>
  <c r="T10"/>
  <c r="R11"/>
  <c r="S11"/>
  <c r="T11"/>
  <c r="R12"/>
  <c r="S12"/>
  <c r="T12"/>
  <c r="R13"/>
  <c r="S13"/>
  <c r="T13"/>
  <c r="R14"/>
  <c r="S14"/>
  <c r="T14"/>
  <c r="R15"/>
  <c r="S15"/>
  <c r="T15"/>
  <c r="R16"/>
  <c r="S16"/>
  <c r="T16"/>
  <c r="R17"/>
  <c r="S17"/>
  <c r="T17"/>
  <c r="R18"/>
  <c r="S18"/>
  <c r="T18"/>
  <c r="R19"/>
  <c r="S19"/>
  <c r="T19"/>
  <c r="R20"/>
  <c r="S20"/>
  <c r="T20"/>
  <c r="R21"/>
  <c r="S21"/>
  <c r="T21"/>
  <c r="R22"/>
  <c r="S22"/>
  <c r="T22"/>
  <c r="R23"/>
  <c r="S23"/>
  <c r="T23"/>
  <c r="R24"/>
  <c r="S24"/>
  <c r="T24"/>
  <c r="R25"/>
  <c r="S25"/>
  <c r="T25"/>
  <c r="R26"/>
  <c r="S26"/>
  <c r="T26"/>
  <c r="R27"/>
  <c r="S27"/>
  <c r="T27"/>
  <c r="R28"/>
  <c r="S28"/>
  <c r="T28"/>
  <c r="R29"/>
  <c r="S29"/>
  <c r="T29"/>
  <c r="R30"/>
  <c r="S30"/>
  <c r="T30"/>
  <c r="R31"/>
  <c r="S31"/>
  <c r="T31"/>
  <c r="R32"/>
  <c r="S32"/>
  <c r="T32"/>
  <c r="R33"/>
  <c r="S33"/>
  <c r="T33"/>
  <c r="R34"/>
  <c r="S34"/>
  <c r="T34"/>
  <c r="R35"/>
  <c r="S35"/>
  <c r="T35"/>
  <c r="R36"/>
  <c r="S36"/>
  <c r="T36"/>
  <c r="R37"/>
  <c r="S37"/>
  <c r="T37"/>
  <c r="R38"/>
  <c r="S38"/>
  <c r="T38"/>
  <c r="R39"/>
  <c r="S39"/>
  <c r="T39"/>
  <c r="R40"/>
  <c r="S40"/>
  <c r="T40"/>
  <c r="R41"/>
  <c r="S41"/>
  <c r="T41"/>
  <c r="R42"/>
  <c r="S42"/>
  <c r="T42"/>
  <c r="R43"/>
  <c r="S43"/>
  <c r="T43"/>
  <c r="R44"/>
  <c r="S44"/>
  <c r="T44"/>
  <c r="R45"/>
  <c r="S45"/>
  <c r="T45"/>
  <c r="R46"/>
  <c r="S46"/>
  <c r="T46"/>
  <c r="R47"/>
  <c r="S47"/>
  <c r="T47"/>
  <c r="R48"/>
  <c r="S48"/>
  <c r="T48"/>
  <c r="R49"/>
  <c r="S49"/>
  <c r="T49"/>
  <c r="R50"/>
  <c r="S50"/>
  <c r="T50"/>
  <c r="R51"/>
  <c r="S51"/>
  <c r="T51"/>
  <c r="R52"/>
  <c r="S52"/>
  <c r="T52"/>
  <c r="R53"/>
  <c r="S53"/>
  <c r="T53"/>
  <c r="R54"/>
  <c r="S54"/>
  <c r="T54"/>
  <c r="R55"/>
  <c r="S55"/>
  <c r="T55"/>
  <c r="R56"/>
  <c r="S56"/>
  <c r="T56"/>
  <c r="R57"/>
  <c r="S57"/>
  <c r="T57"/>
  <c r="R58"/>
  <c r="S58"/>
  <c r="T58"/>
  <c r="R59"/>
  <c r="S59"/>
  <c r="T59"/>
  <c r="R60"/>
  <c r="S60"/>
  <c r="T60"/>
  <c r="R61"/>
  <c r="S61"/>
  <c r="T61"/>
  <c r="R62"/>
  <c r="S62"/>
  <c r="T62"/>
  <c r="R63"/>
  <c r="S63"/>
  <c r="T63"/>
  <c r="R64"/>
  <c r="S64"/>
  <c r="T64"/>
  <c r="R65"/>
  <c r="S65"/>
  <c r="T65"/>
  <c r="R66"/>
  <c r="S66"/>
  <c r="T66"/>
  <c r="R67"/>
  <c r="S67"/>
  <c r="T67"/>
  <c r="R68"/>
  <c r="S68"/>
  <c r="T68"/>
  <c r="R69"/>
  <c r="S69"/>
  <c r="T69"/>
  <c r="R70"/>
  <c r="S70"/>
  <c r="T70"/>
  <c r="R71"/>
  <c r="S71"/>
  <c r="T71"/>
  <c r="R72"/>
  <c r="S72"/>
  <c r="T72"/>
  <c r="R73"/>
  <c r="S73"/>
  <c r="T73"/>
  <c r="R74"/>
  <c r="S74"/>
  <c r="T74"/>
  <c r="R75"/>
  <c r="S75"/>
  <c r="T75"/>
  <c r="R76"/>
  <c r="S76"/>
  <c r="T76"/>
  <c r="R77"/>
  <c r="S77"/>
  <c r="T77"/>
  <c r="R78"/>
  <c r="S78"/>
  <c r="T78"/>
  <c r="R79"/>
  <c r="S79"/>
  <c r="T79"/>
  <c r="R80"/>
  <c r="S80"/>
  <c r="T80"/>
  <c r="R81"/>
  <c r="S81"/>
  <c r="T81"/>
  <c r="R82"/>
  <c r="S82"/>
  <c r="T82"/>
  <c r="R83"/>
  <c r="S83"/>
  <c r="T83"/>
  <c r="R84"/>
  <c r="S84"/>
  <c r="T84"/>
  <c r="R85"/>
  <c r="S85"/>
  <c r="T85"/>
  <c r="R86"/>
  <c r="S86"/>
  <c r="T86"/>
  <c r="R87"/>
  <c r="S87"/>
  <c r="T87"/>
  <c r="R88"/>
  <c r="S88"/>
  <c r="T88"/>
  <c r="R89"/>
  <c r="S89"/>
  <c r="T89"/>
  <c r="R90"/>
  <c r="S90"/>
  <c r="T90"/>
  <c r="R91"/>
  <c r="S91"/>
  <c r="T91"/>
  <c r="R92"/>
  <c r="S92"/>
  <c r="T92"/>
  <c r="R93"/>
  <c r="S93"/>
  <c r="T93"/>
  <c r="R94"/>
  <c r="S94"/>
  <c r="T94"/>
  <c r="R95"/>
  <c r="S95"/>
  <c r="T95"/>
  <c r="R96"/>
  <c r="S96"/>
  <c r="T96"/>
  <c r="R97"/>
  <c r="S97"/>
  <c r="T97"/>
  <c r="R98"/>
  <c r="S98"/>
  <c r="T98"/>
  <c r="R99"/>
  <c r="S99"/>
  <c r="T99"/>
  <c r="R100"/>
  <c r="S100"/>
  <c r="T100"/>
  <c r="R101"/>
  <c r="S101"/>
  <c r="T101"/>
  <c r="R102"/>
  <c r="S102"/>
  <c r="T102"/>
  <c r="R103"/>
  <c r="S103"/>
  <c r="T103"/>
  <c r="R104"/>
  <c r="S104"/>
  <c r="T104"/>
  <c r="R105"/>
  <c r="S105"/>
  <c r="T105"/>
  <c r="R106"/>
  <c r="S106"/>
  <c r="T106"/>
  <c r="R107"/>
  <c r="S107"/>
  <c r="T107"/>
  <c r="R108"/>
  <c r="S108"/>
  <c r="T108"/>
  <c r="R109"/>
  <c r="S109"/>
  <c r="T109"/>
  <c r="R110"/>
  <c r="S110"/>
  <c r="T110"/>
  <c r="R111"/>
  <c r="S111"/>
  <c r="T111"/>
  <c r="R112"/>
  <c r="S112"/>
  <c r="T112"/>
  <c r="R113"/>
  <c r="S113"/>
  <c r="T113"/>
  <c r="R114"/>
  <c r="S114"/>
  <c r="T114"/>
  <c r="R115"/>
  <c r="S115"/>
  <c r="T115"/>
  <c r="R116"/>
  <c r="S116"/>
  <c r="T116"/>
  <c r="R117"/>
  <c r="S117"/>
  <c r="T117"/>
  <c r="R118"/>
  <c r="S118"/>
  <c r="T118"/>
  <c r="R119"/>
  <c r="S119"/>
  <c r="T119"/>
  <c r="R120"/>
  <c r="S120"/>
  <c r="T120"/>
  <c r="R121"/>
  <c r="S121"/>
  <c r="T121"/>
  <c r="R122"/>
  <c r="S122"/>
  <c r="T122"/>
  <c r="R123"/>
  <c r="S123"/>
  <c r="T123"/>
  <c r="R124"/>
  <c r="S124"/>
  <c r="T124"/>
  <c r="R125"/>
  <c r="S125"/>
  <c r="T125"/>
  <c r="R126"/>
  <c r="S126"/>
  <c r="T126"/>
  <c r="R127"/>
  <c r="S127"/>
  <c r="T127"/>
  <c r="R128"/>
  <c r="S128"/>
  <c r="T128"/>
  <c r="R129"/>
  <c r="S129"/>
  <c r="T129"/>
  <c r="R130"/>
  <c r="S130"/>
  <c r="T130"/>
  <c r="R131"/>
  <c r="S131"/>
  <c r="T131"/>
  <c r="R132"/>
  <c r="S132"/>
  <c r="T132"/>
  <c r="R133"/>
  <c r="S133"/>
  <c r="T133"/>
  <c r="R134"/>
  <c r="S134"/>
  <c r="T134"/>
  <c r="R135"/>
  <c r="S135"/>
  <c r="T135"/>
  <c r="R136"/>
  <c r="S136"/>
  <c r="T136"/>
  <c r="R137"/>
  <c r="S137"/>
  <c r="T137"/>
  <c r="R138"/>
  <c r="S138"/>
  <c r="T138"/>
  <c r="R139"/>
  <c r="S139"/>
  <c r="T139"/>
  <c r="R140"/>
  <c r="S140"/>
  <c r="T140"/>
  <c r="R141"/>
  <c r="S141"/>
  <c r="T141"/>
  <c r="R142"/>
  <c r="S142"/>
  <c r="T142"/>
  <c r="R143"/>
  <c r="S143"/>
  <c r="T143"/>
  <c r="R144"/>
  <c r="S144"/>
  <c r="T144"/>
  <c r="R145"/>
  <c r="S145"/>
  <c r="T145"/>
  <c r="R146"/>
  <c r="S146"/>
  <c r="T146"/>
  <c r="R147"/>
  <c r="S147"/>
  <c r="T147"/>
  <c r="R148"/>
  <c r="S148"/>
  <c r="T148"/>
  <c r="R149"/>
  <c r="S149"/>
  <c r="T149"/>
  <c r="R150"/>
  <c r="S150"/>
  <c r="T150"/>
  <c r="R151"/>
  <c r="S151"/>
  <c r="T151"/>
  <c r="R152"/>
  <c r="S152"/>
  <c r="T152"/>
  <c r="R153"/>
  <c r="S153"/>
  <c r="T153"/>
  <c r="R154"/>
  <c r="S154"/>
  <c r="T154"/>
  <c r="R155"/>
  <c r="S155"/>
  <c r="T155"/>
  <c r="R156"/>
  <c r="S156"/>
  <c r="T156"/>
  <c r="R157"/>
  <c r="S157"/>
  <c r="T157"/>
  <c r="R158"/>
  <c r="S158"/>
  <c r="T158"/>
  <c r="R159"/>
  <c r="S159"/>
  <c r="T159"/>
  <c r="R160"/>
  <c r="S160"/>
  <c r="T160"/>
  <c r="R161"/>
  <c r="S161"/>
  <c r="T161"/>
  <c r="R162"/>
  <c r="S162"/>
  <c r="T162"/>
  <c r="R163"/>
  <c r="S163"/>
  <c r="T163"/>
  <c r="R164"/>
  <c r="S164"/>
  <c r="T164"/>
  <c r="R165"/>
  <c r="S165"/>
  <c r="T165"/>
  <c r="R166"/>
  <c r="S166"/>
  <c r="T166"/>
  <c r="R167"/>
  <c r="S167"/>
  <c r="T167"/>
  <c r="R168"/>
  <c r="S168"/>
  <c r="T168"/>
  <c r="R169"/>
  <c r="S169"/>
  <c r="T169"/>
  <c r="R170"/>
  <c r="S170"/>
  <c r="T170"/>
  <c r="R171"/>
  <c r="S171"/>
  <c r="T171"/>
  <c r="R172"/>
  <c r="S172"/>
  <c r="T172"/>
  <c r="R173"/>
  <c r="S173"/>
  <c r="T173"/>
  <c r="R174"/>
  <c r="S174"/>
  <c r="T174"/>
  <c r="R175"/>
  <c r="S175"/>
  <c r="T175"/>
  <c r="R176"/>
  <c r="S176"/>
  <c r="T176"/>
  <c r="R177"/>
  <c r="S177"/>
  <c r="T177"/>
  <c r="R178"/>
  <c r="S178"/>
  <c r="T178"/>
  <c r="R179"/>
  <c r="S179"/>
  <c r="T179"/>
  <c r="R180"/>
  <c r="S180"/>
  <c r="T180"/>
  <c r="R181"/>
  <c r="S181"/>
  <c r="T181"/>
  <c r="R182"/>
  <c r="S182"/>
  <c r="T182"/>
  <c r="R183"/>
  <c r="S183"/>
  <c r="T183"/>
  <c r="R184"/>
  <c r="S184"/>
  <c r="T184"/>
  <c r="R185"/>
  <c r="S185"/>
  <c r="T185"/>
  <c r="R186"/>
  <c r="S186"/>
  <c r="T186"/>
  <c r="R187"/>
  <c r="S187"/>
  <c r="T187"/>
  <c r="R188"/>
  <c r="S188"/>
  <c r="T188"/>
  <c r="R189"/>
  <c r="S189"/>
  <c r="T189"/>
  <c r="R190"/>
  <c r="S190"/>
  <c r="T190"/>
  <c r="R191"/>
  <c r="S191"/>
  <c r="T191"/>
  <c r="R192"/>
  <c r="S192"/>
  <c r="T192"/>
  <c r="R193"/>
  <c r="S193"/>
  <c r="T193"/>
  <c r="R194"/>
  <c r="S194"/>
  <c r="T194"/>
  <c r="R195"/>
  <c r="S195"/>
  <c r="T195"/>
  <c r="R196"/>
  <c r="S196"/>
  <c r="T196"/>
  <c r="R197"/>
  <c r="S197"/>
  <c r="T197"/>
  <c r="R198"/>
  <c r="S198"/>
  <c r="T198"/>
  <c r="R199"/>
  <c r="S199"/>
  <c r="T199"/>
  <c r="R200"/>
  <c r="S200"/>
  <c r="T200"/>
  <c r="R201"/>
  <c r="S201"/>
  <c r="T201"/>
  <c r="R202"/>
  <c r="S202"/>
  <c r="T202"/>
  <c r="R203"/>
  <c r="S203"/>
  <c r="T203"/>
  <c r="R204"/>
  <c r="S204"/>
  <c r="T204"/>
  <c r="R205"/>
  <c r="S205"/>
  <c r="T205"/>
  <c r="R206"/>
  <c r="S206"/>
  <c r="T206"/>
  <c r="R207"/>
  <c r="S207"/>
  <c r="T207"/>
  <c r="R208"/>
  <c r="S208"/>
  <c r="T208"/>
  <c r="R209"/>
  <c r="S209"/>
  <c r="T209"/>
  <c r="R210"/>
  <c r="S210"/>
  <c r="T210"/>
  <c r="R211"/>
  <c r="S211"/>
  <c r="T211"/>
  <c r="R212"/>
  <c r="S212"/>
  <c r="T212"/>
  <c r="R213"/>
  <c r="S213"/>
  <c r="T213"/>
  <c r="R214"/>
  <c r="S214"/>
  <c r="T214"/>
  <c r="R215"/>
  <c r="S215"/>
  <c r="T215"/>
  <c r="R216"/>
  <c r="S216"/>
  <c r="T216"/>
  <c r="R217"/>
  <c r="S217"/>
  <c r="T217"/>
  <c r="R218"/>
  <c r="S218"/>
  <c r="T218"/>
  <c r="R219"/>
  <c r="S219"/>
  <c r="T219"/>
  <c r="R220"/>
  <c r="S220"/>
  <c r="T220"/>
  <c r="R221"/>
  <c r="S221"/>
  <c r="T221"/>
  <c r="R222"/>
  <c r="S222"/>
  <c r="T222"/>
  <c r="R223"/>
  <c r="S223"/>
  <c r="T223"/>
  <c r="R224"/>
  <c r="S224"/>
  <c r="T224"/>
  <c r="R225"/>
  <c r="S225"/>
  <c r="T225"/>
  <c r="R226"/>
  <c r="S226"/>
  <c r="T226"/>
  <c r="R227"/>
  <c r="S227"/>
  <c r="T227"/>
  <c r="R228"/>
  <c r="S228"/>
  <c r="T228"/>
  <c r="R229"/>
  <c r="S229"/>
  <c r="T229"/>
  <c r="R230"/>
  <c r="S230"/>
  <c r="T230"/>
  <c r="R231"/>
  <c r="S231"/>
  <c r="T231"/>
  <c r="R232"/>
  <c r="S232"/>
  <c r="T232"/>
  <c r="R233"/>
  <c r="S233"/>
  <c r="T233"/>
  <c r="R234"/>
  <c r="S234"/>
  <c r="T234"/>
  <c r="R235"/>
  <c r="S235"/>
  <c r="T235"/>
  <c r="R236"/>
  <c r="S236"/>
  <c r="T236"/>
  <c r="R237"/>
  <c r="S237"/>
  <c r="T237"/>
  <c r="R238"/>
  <c r="S238"/>
  <c r="T238"/>
  <c r="R239"/>
  <c r="S239"/>
  <c r="T239"/>
  <c r="R240"/>
  <c r="S240"/>
  <c r="T240"/>
  <c r="R241"/>
  <c r="S241"/>
  <c r="T241"/>
  <c r="R242"/>
  <c r="S242"/>
  <c r="T242"/>
  <c r="R243"/>
  <c r="S243"/>
  <c r="T243"/>
  <c r="R244"/>
  <c r="S244"/>
  <c r="T244"/>
  <c r="R245"/>
  <c r="S245"/>
  <c r="T245"/>
  <c r="R246"/>
  <c r="S246"/>
  <c r="T246"/>
  <c r="R247"/>
  <c r="S247"/>
  <c r="T247"/>
  <c r="R248"/>
  <c r="S248"/>
  <c r="T248"/>
  <c r="R249"/>
  <c r="S249"/>
  <c r="T249"/>
  <c r="R250"/>
  <c r="S250"/>
  <c r="T250"/>
  <c r="R251"/>
  <c r="S251"/>
  <c r="T251"/>
  <c r="R252"/>
  <c r="S252"/>
  <c r="T252"/>
  <c r="R253"/>
  <c r="S253"/>
  <c r="T253"/>
  <c r="R254"/>
  <c r="S254"/>
  <c r="T254"/>
  <c r="R255"/>
  <c r="S255"/>
  <c r="T255"/>
  <c r="R256"/>
  <c r="S256"/>
  <c r="T256"/>
  <c r="R257"/>
  <c r="S257"/>
  <c r="T257"/>
  <c r="R258"/>
  <c r="S258"/>
  <c r="T258"/>
  <c r="R259"/>
  <c r="S259"/>
  <c r="T259"/>
  <c r="R260"/>
  <c r="S260"/>
  <c r="T260"/>
  <c r="R261"/>
  <c r="S261"/>
  <c r="T261"/>
  <c r="R262"/>
  <c r="S262"/>
  <c r="T262"/>
  <c r="R263"/>
  <c r="S263"/>
  <c r="T263"/>
  <c r="R264"/>
  <c r="S264"/>
  <c r="T264"/>
  <c r="R265"/>
  <c r="S265"/>
  <c r="T265"/>
  <c r="R266"/>
  <c r="S266"/>
  <c r="T266"/>
  <c r="R267"/>
  <c r="S267"/>
  <c r="T267"/>
  <c r="R268"/>
  <c r="S268"/>
  <c r="T268"/>
  <c r="R269"/>
  <c r="S269"/>
  <c r="T269"/>
  <c r="R270"/>
  <c r="S270"/>
  <c r="T270"/>
  <c r="R271"/>
  <c r="S271"/>
  <c r="T271"/>
  <c r="R272"/>
  <c r="S272"/>
  <c r="T272"/>
  <c r="R273"/>
  <c r="S273"/>
  <c r="T273"/>
  <c r="R274"/>
  <c r="S274"/>
  <c r="T274"/>
  <c r="R275"/>
  <c r="S275"/>
  <c r="T275"/>
  <c r="R276"/>
  <c r="S276"/>
  <c r="T276"/>
  <c r="R277"/>
  <c r="S277"/>
  <c r="T277"/>
  <c r="R278"/>
  <c r="S278"/>
  <c r="T278"/>
  <c r="R279"/>
  <c r="S279"/>
  <c r="T279"/>
  <c r="R280"/>
  <c r="S280"/>
  <c r="T280"/>
  <c r="R281"/>
  <c r="S281"/>
  <c r="T281"/>
  <c r="R282"/>
  <c r="S282"/>
  <c r="T282"/>
  <c r="R283"/>
  <c r="S283"/>
  <c r="T283"/>
  <c r="R284"/>
  <c r="S284"/>
  <c r="T284"/>
  <c r="R285"/>
  <c r="S285"/>
  <c r="T285"/>
  <c r="R286"/>
  <c r="S286"/>
  <c r="T286"/>
  <c r="R287"/>
  <c r="S287"/>
  <c r="T287"/>
  <c r="R288"/>
  <c r="S288"/>
  <c r="T288"/>
  <c r="R289"/>
  <c r="S289"/>
  <c r="T289"/>
  <c r="R290"/>
  <c r="S290"/>
  <c r="T290"/>
  <c r="R291"/>
  <c r="S291"/>
  <c r="T291"/>
  <c r="R292"/>
  <c r="S292"/>
  <c r="T292"/>
  <c r="R293"/>
  <c r="S293"/>
  <c r="T293"/>
  <c r="R294"/>
  <c r="S294"/>
  <c r="T294"/>
  <c r="R295"/>
  <c r="S295"/>
  <c r="T295"/>
  <c r="R296"/>
  <c r="S296"/>
  <c r="T296"/>
  <c r="R297"/>
  <c r="S297"/>
  <c r="T297"/>
  <c r="R298"/>
  <c r="S298"/>
  <c r="T298"/>
  <c r="R299"/>
  <c r="S299"/>
  <c r="T299"/>
  <c r="R300"/>
  <c r="S300"/>
  <c r="T300"/>
  <c r="R301"/>
  <c r="S301"/>
  <c r="T301"/>
  <c r="R302"/>
  <c r="S302"/>
  <c r="T302"/>
  <c r="R303"/>
  <c r="S303"/>
  <c r="T303"/>
  <c r="R304"/>
  <c r="S304"/>
  <c r="T304"/>
  <c r="R305"/>
  <c r="S305"/>
  <c r="T305"/>
  <c r="R306"/>
  <c r="S306"/>
  <c r="T306"/>
  <c r="R307"/>
  <c r="S307"/>
  <c r="T307"/>
  <c r="R308"/>
  <c r="S308"/>
  <c r="T308"/>
  <c r="R309"/>
  <c r="S309"/>
  <c r="T309"/>
  <c r="R310"/>
  <c r="S310"/>
  <c r="T310"/>
  <c r="R311"/>
  <c r="S311"/>
  <c r="T311"/>
  <c r="R312"/>
  <c r="S312"/>
  <c r="T312"/>
  <c r="R313"/>
  <c r="S313"/>
  <c r="T313"/>
  <c r="R314"/>
  <c r="S314"/>
  <c r="T314"/>
  <c r="R315"/>
  <c r="S315"/>
  <c r="T315"/>
  <c r="R316"/>
  <c r="S316"/>
  <c r="T316"/>
  <c r="R317"/>
  <c r="S317"/>
  <c r="T317"/>
  <c r="R318"/>
  <c r="S318"/>
  <c r="T318"/>
  <c r="R319"/>
  <c r="S319"/>
  <c r="T319"/>
  <c r="R320"/>
  <c r="S320"/>
  <c r="T320"/>
  <c r="R321"/>
  <c r="S321"/>
  <c r="T321"/>
  <c r="R322"/>
  <c r="S322"/>
  <c r="T322"/>
  <c r="R323"/>
  <c r="S323"/>
  <c r="T323"/>
  <c r="R324"/>
  <c r="S324"/>
  <c r="T324"/>
  <c r="R325"/>
  <c r="S325"/>
  <c r="T325"/>
  <c r="R326"/>
  <c r="S326"/>
  <c r="T326"/>
  <c r="R327"/>
  <c r="S327"/>
  <c r="T327"/>
  <c r="R328"/>
  <c r="S328"/>
  <c r="T328"/>
  <c r="R329"/>
  <c r="S329"/>
  <c r="T329"/>
  <c r="R330"/>
  <c r="S330"/>
  <c r="T330"/>
  <c r="R331"/>
  <c r="S331"/>
  <c r="T331"/>
  <c r="R332"/>
  <c r="S332"/>
  <c r="T332"/>
  <c r="R333"/>
  <c r="S333"/>
  <c r="T333"/>
  <c r="R334"/>
  <c r="S334"/>
  <c r="T334"/>
  <c r="R335"/>
  <c r="S335"/>
  <c r="T335"/>
  <c r="R336"/>
  <c r="S336"/>
  <c r="T336"/>
  <c r="T5"/>
  <c r="S5"/>
  <c r="R5"/>
  <c r="B6"/>
  <c r="C6"/>
  <c r="D6"/>
  <c r="F6"/>
  <c r="G6"/>
  <c r="H6"/>
  <c r="I6"/>
  <c r="J6"/>
  <c r="O6" s="1"/>
  <c r="K6"/>
  <c r="L6"/>
  <c r="M6"/>
  <c r="N6"/>
  <c r="P6"/>
  <c r="Q6"/>
  <c r="B7"/>
  <c r="C7"/>
  <c r="D7"/>
  <c r="F7"/>
  <c r="G7"/>
  <c r="H7"/>
  <c r="I7"/>
  <c r="J7"/>
  <c r="K7"/>
  <c r="L7"/>
  <c r="M7"/>
  <c r="N7"/>
  <c r="P7"/>
  <c r="Q7"/>
  <c r="B8"/>
  <c r="C8"/>
  <c r="D8"/>
  <c r="F8"/>
  <c r="G8"/>
  <c r="H8"/>
  <c r="I8"/>
  <c r="J8"/>
  <c r="K8"/>
  <c r="L8"/>
  <c r="M8"/>
  <c r="N8"/>
  <c r="P8"/>
  <c r="Q8"/>
  <c r="B9"/>
  <c r="C9"/>
  <c r="D9"/>
  <c r="F9"/>
  <c r="G9"/>
  <c r="H9"/>
  <c r="I9"/>
  <c r="J9"/>
  <c r="K9"/>
  <c r="L9"/>
  <c r="O9" s="1"/>
  <c r="M9"/>
  <c r="N9"/>
  <c r="P9"/>
  <c r="Q9"/>
  <c r="B10"/>
  <c r="C10"/>
  <c r="D10"/>
  <c r="F10"/>
  <c r="G10"/>
  <c r="H10"/>
  <c r="I10"/>
  <c r="J10"/>
  <c r="K10"/>
  <c r="L10"/>
  <c r="M10"/>
  <c r="N10"/>
  <c r="P10"/>
  <c r="Q10"/>
  <c r="B11"/>
  <c r="C11"/>
  <c r="D11"/>
  <c r="F11"/>
  <c r="G11"/>
  <c r="H11"/>
  <c r="I11"/>
  <c r="J11"/>
  <c r="O11" s="1"/>
  <c r="U11" s="1"/>
  <c r="K11"/>
  <c r="L11"/>
  <c r="M11"/>
  <c r="N11"/>
  <c r="P11"/>
  <c r="Q11"/>
  <c r="B12"/>
  <c r="C12"/>
  <c r="D12"/>
  <c r="F12"/>
  <c r="G12"/>
  <c r="H12"/>
  <c r="I12"/>
  <c r="J12"/>
  <c r="K12"/>
  <c r="L12"/>
  <c r="M12"/>
  <c r="N12"/>
  <c r="P12"/>
  <c r="Q12"/>
  <c r="B13"/>
  <c r="C13"/>
  <c r="D13"/>
  <c r="F13"/>
  <c r="G13"/>
  <c r="H13"/>
  <c r="I13"/>
  <c r="J13"/>
  <c r="K13"/>
  <c r="L13"/>
  <c r="M13"/>
  <c r="N13"/>
  <c r="P13"/>
  <c r="Q13"/>
  <c r="B14"/>
  <c r="C14"/>
  <c r="D14"/>
  <c r="F14"/>
  <c r="G14"/>
  <c r="H14"/>
  <c r="I14"/>
  <c r="J14"/>
  <c r="K14"/>
  <c r="L14"/>
  <c r="M14"/>
  <c r="N14"/>
  <c r="P14"/>
  <c r="Q14"/>
  <c r="B15"/>
  <c r="C15"/>
  <c r="D15"/>
  <c r="F15"/>
  <c r="G15"/>
  <c r="H15"/>
  <c r="I15"/>
  <c r="J15"/>
  <c r="O15" s="1"/>
  <c r="U15" s="1"/>
  <c r="K15"/>
  <c r="L15"/>
  <c r="M15"/>
  <c r="N15"/>
  <c r="P15"/>
  <c r="Q15"/>
  <c r="B16"/>
  <c r="C16"/>
  <c r="D16"/>
  <c r="F16"/>
  <c r="G16"/>
  <c r="H16"/>
  <c r="I16"/>
  <c r="J16"/>
  <c r="O16" s="1"/>
  <c r="U16" s="1"/>
  <c r="K16"/>
  <c r="L16"/>
  <c r="M16"/>
  <c r="N16"/>
  <c r="P16"/>
  <c r="Q16"/>
  <c r="B17"/>
  <c r="C17"/>
  <c r="D17"/>
  <c r="F17"/>
  <c r="G17"/>
  <c r="H17"/>
  <c r="I17"/>
  <c r="J17"/>
  <c r="O17" s="1"/>
  <c r="U17" s="1"/>
  <c r="K17"/>
  <c r="L17"/>
  <c r="M17"/>
  <c r="N17"/>
  <c r="P17"/>
  <c r="Q17"/>
  <c r="B18"/>
  <c r="C18"/>
  <c r="D18"/>
  <c r="F18"/>
  <c r="G18"/>
  <c r="H18"/>
  <c r="I18"/>
  <c r="J18"/>
  <c r="O18" s="1"/>
  <c r="U18" s="1"/>
  <c r="K18"/>
  <c r="L18"/>
  <c r="M18"/>
  <c r="N18"/>
  <c r="P18"/>
  <c r="Q18"/>
  <c r="B19"/>
  <c r="C19"/>
  <c r="D19"/>
  <c r="F19"/>
  <c r="G19"/>
  <c r="H19"/>
  <c r="I19"/>
  <c r="J19"/>
  <c r="O19" s="1"/>
  <c r="U19" s="1"/>
  <c r="K19"/>
  <c r="L19"/>
  <c r="M19"/>
  <c r="N19"/>
  <c r="P19"/>
  <c r="Q19"/>
  <c r="B20"/>
  <c r="C20"/>
  <c r="D20"/>
  <c r="F20"/>
  <c r="G20"/>
  <c r="H20"/>
  <c r="I20"/>
  <c r="J20"/>
  <c r="O20" s="1"/>
  <c r="U20" s="1"/>
  <c r="K20"/>
  <c r="L20"/>
  <c r="M20"/>
  <c r="N20"/>
  <c r="P20"/>
  <c r="Q20"/>
  <c r="B21"/>
  <c r="C21"/>
  <c r="D21"/>
  <c r="F21"/>
  <c r="G21"/>
  <c r="H21"/>
  <c r="I21"/>
  <c r="J21"/>
  <c r="O21" s="1"/>
  <c r="U21" s="1"/>
  <c r="K21"/>
  <c r="L21"/>
  <c r="M21"/>
  <c r="N21"/>
  <c r="P21"/>
  <c r="Q21"/>
  <c r="B22"/>
  <c r="C22"/>
  <c r="D22"/>
  <c r="F22"/>
  <c r="G22"/>
  <c r="H22"/>
  <c r="I22"/>
  <c r="J22"/>
  <c r="O22" s="1"/>
  <c r="U22" s="1"/>
  <c r="K22"/>
  <c r="L22"/>
  <c r="M22"/>
  <c r="N22"/>
  <c r="P22"/>
  <c r="Q22"/>
  <c r="B23"/>
  <c r="C23"/>
  <c r="D23"/>
  <c r="F23"/>
  <c r="G23"/>
  <c r="H23"/>
  <c r="I23"/>
  <c r="J23"/>
  <c r="O23" s="1"/>
  <c r="U23" s="1"/>
  <c r="K23"/>
  <c r="L23"/>
  <c r="M23"/>
  <c r="N23"/>
  <c r="P23"/>
  <c r="Q23"/>
  <c r="B24"/>
  <c r="C24"/>
  <c r="D24"/>
  <c r="F24"/>
  <c r="G24"/>
  <c r="H24"/>
  <c r="I24"/>
  <c r="J24"/>
  <c r="O24" s="1"/>
  <c r="U24" s="1"/>
  <c r="K24"/>
  <c r="L24"/>
  <c r="M24"/>
  <c r="N24"/>
  <c r="P24"/>
  <c r="Q24"/>
  <c r="B25"/>
  <c r="C25"/>
  <c r="D25"/>
  <c r="F25"/>
  <c r="G25"/>
  <c r="H25"/>
  <c r="I25"/>
  <c r="J25"/>
  <c r="O25" s="1"/>
  <c r="U25" s="1"/>
  <c r="K25"/>
  <c r="L25"/>
  <c r="M25"/>
  <c r="N25"/>
  <c r="P25"/>
  <c r="Q25"/>
  <c r="B26"/>
  <c r="C26"/>
  <c r="D26"/>
  <c r="F26"/>
  <c r="G26"/>
  <c r="H26"/>
  <c r="I26"/>
  <c r="J26"/>
  <c r="O26" s="1"/>
  <c r="U26" s="1"/>
  <c r="K26"/>
  <c r="L26"/>
  <c r="M26"/>
  <c r="N26"/>
  <c r="P26"/>
  <c r="Q26"/>
  <c r="B27"/>
  <c r="C27"/>
  <c r="D27"/>
  <c r="F27"/>
  <c r="G27"/>
  <c r="H27"/>
  <c r="I27"/>
  <c r="J27"/>
  <c r="O27" s="1"/>
  <c r="U27" s="1"/>
  <c r="K27"/>
  <c r="L27"/>
  <c r="M27"/>
  <c r="N27"/>
  <c r="P27"/>
  <c r="Q27"/>
  <c r="B28"/>
  <c r="C28"/>
  <c r="D28"/>
  <c r="F28"/>
  <c r="G28"/>
  <c r="H28"/>
  <c r="I28"/>
  <c r="J28"/>
  <c r="O28" s="1"/>
  <c r="U28" s="1"/>
  <c r="K28"/>
  <c r="L28"/>
  <c r="M28"/>
  <c r="N28"/>
  <c r="P28"/>
  <c r="Q28"/>
  <c r="B29"/>
  <c r="C29"/>
  <c r="D29"/>
  <c r="F29"/>
  <c r="G29"/>
  <c r="H29"/>
  <c r="I29"/>
  <c r="J29"/>
  <c r="O29" s="1"/>
  <c r="U29" s="1"/>
  <c r="K29"/>
  <c r="L29"/>
  <c r="M29"/>
  <c r="N29"/>
  <c r="P29"/>
  <c r="Q29"/>
  <c r="B30"/>
  <c r="C30"/>
  <c r="D30"/>
  <c r="F30"/>
  <c r="G30"/>
  <c r="H30"/>
  <c r="I30"/>
  <c r="J30"/>
  <c r="O30" s="1"/>
  <c r="U30" s="1"/>
  <c r="K30"/>
  <c r="L30"/>
  <c r="M30"/>
  <c r="N30"/>
  <c r="P30"/>
  <c r="Q30"/>
  <c r="B31"/>
  <c r="C31"/>
  <c r="D31"/>
  <c r="F31"/>
  <c r="G31"/>
  <c r="H31"/>
  <c r="I31"/>
  <c r="J31"/>
  <c r="O31" s="1"/>
  <c r="U31" s="1"/>
  <c r="K31"/>
  <c r="L31"/>
  <c r="M31"/>
  <c r="N31"/>
  <c r="P31"/>
  <c r="Q31"/>
  <c r="B32"/>
  <c r="C32"/>
  <c r="D32"/>
  <c r="F32"/>
  <c r="G32"/>
  <c r="H32"/>
  <c r="I32"/>
  <c r="J32"/>
  <c r="O32" s="1"/>
  <c r="U32" s="1"/>
  <c r="K32"/>
  <c r="L32"/>
  <c r="M32"/>
  <c r="N32"/>
  <c r="P32"/>
  <c r="Q32"/>
  <c r="B33"/>
  <c r="C33"/>
  <c r="D33"/>
  <c r="F33"/>
  <c r="G33"/>
  <c r="H33"/>
  <c r="I33"/>
  <c r="J33"/>
  <c r="O33" s="1"/>
  <c r="U33" s="1"/>
  <c r="K33"/>
  <c r="L33"/>
  <c r="M33"/>
  <c r="N33"/>
  <c r="P33"/>
  <c r="Q33"/>
  <c r="B34"/>
  <c r="C34"/>
  <c r="D34"/>
  <c r="F34"/>
  <c r="G34"/>
  <c r="H34"/>
  <c r="I34"/>
  <c r="J34"/>
  <c r="O34" s="1"/>
  <c r="U34" s="1"/>
  <c r="K34"/>
  <c r="L34"/>
  <c r="M34"/>
  <c r="N34"/>
  <c r="P34"/>
  <c r="Q34"/>
  <c r="B35"/>
  <c r="C35"/>
  <c r="D35"/>
  <c r="F35"/>
  <c r="G35"/>
  <c r="H35"/>
  <c r="I35"/>
  <c r="J35"/>
  <c r="O35" s="1"/>
  <c r="U35" s="1"/>
  <c r="K35"/>
  <c r="L35"/>
  <c r="M35"/>
  <c r="N35"/>
  <c r="P35"/>
  <c r="Q35"/>
  <c r="B36"/>
  <c r="C36"/>
  <c r="D36"/>
  <c r="F36"/>
  <c r="G36"/>
  <c r="H36"/>
  <c r="I36"/>
  <c r="J36"/>
  <c r="O36" s="1"/>
  <c r="U36" s="1"/>
  <c r="K36"/>
  <c r="L36"/>
  <c r="M36"/>
  <c r="N36"/>
  <c r="P36"/>
  <c r="Q36"/>
  <c r="B37"/>
  <c r="C37"/>
  <c r="D37"/>
  <c r="F37"/>
  <c r="G37"/>
  <c r="H37"/>
  <c r="I37"/>
  <c r="J37"/>
  <c r="O37" s="1"/>
  <c r="U37" s="1"/>
  <c r="K37"/>
  <c r="L37"/>
  <c r="M37"/>
  <c r="N37"/>
  <c r="P37"/>
  <c r="Q37"/>
  <c r="B38"/>
  <c r="C38"/>
  <c r="D38"/>
  <c r="F38"/>
  <c r="G38"/>
  <c r="H38"/>
  <c r="I38"/>
  <c r="J38"/>
  <c r="O38" s="1"/>
  <c r="U38" s="1"/>
  <c r="K38"/>
  <c r="L38"/>
  <c r="M38"/>
  <c r="N38"/>
  <c r="P38"/>
  <c r="Q38"/>
  <c r="B39"/>
  <c r="C39"/>
  <c r="D39"/>
  <c r="F39"/>
  <c r="G39"/>
  <c r="H39"/>
  <c r="I39"/>
  <c r="J39"/>
  <c r="O39" s="1"/>
  <c r="U39" s="1"/>
  <c r="K39"/>
  <c r="L39"/>
  <c r="M39"/>
  <c r="N39"/>
  <c r="P39"/>
  <c r="Q39"/>
  <c r="B40"/>
  <c r="C40"/>
  <c r="D40"/>
  <c r="F40"/>
  <c r="G40"/>
  <c r="H40"/>
  <c r="I40"/>
  <c r="J40"/>
  <c r="O40" s="1"/>
  <c r="U40" s="1"/>
  <c r="K40"/>
  <c r="L40"/>
  <c r="M40"/>
  <c r="N40"/>
  <c r="P40"/>
  <c r="Q40"/>
  <c r="B41"/>
  <c r="C41"/>
  <c r="D41"/>
  <c r="F41"/>
  <c r="G41"/>
  <c r="H41"/>
  <c r="I41"/>
  <c r="J41"/>
  <c r="O41" s="1"/>
  <c r="U41" s="1"/>
  <c r="K41"/>
  <c r="L41"/>
  <c r="M41"/>
  <c r="N41"/>
  <c r="P41"/>
  <c r="Q41"/>
  <c r="B42"/>
  <c r="C42"/>
  <c r="D42"/>
  <c r="F42"/>
  <c r="G42"/>
  <c r="H42"/>
  <c r="I42"/>
  <c r="J42"/>
  <c r="O42" s="1"/>
  <c r="U42" s="1"/>
  <c r="K42"/>
  <c r="L42"/>
  <c r="M42"/>
  <c r="N42"/>
  <c r="P42"/>
  <c r="Q42"/>
  <c r="B43"/>
  <c r="C43"/>
  <c r="D43"/>
  <c r="F43"/>
  <c r="G43"/>
  <c r="H43"/>
  <c r="I43"/>
  <c r="J43"/>
  <c r="O43" s="1"/>
  <c r="U43" s="1"/>
  <c r="K43"/>
  <c r="L43"/>
  <c r="M43"/>
  <c r="N43"/>
  <c r="P43"/>
  <c r="Q43"/>
  <c r="B44"/>
  <c r="C44"/>
  <c r="D44"/>
  <c r="F44"/>
  <c r="G44"/>
  <c r="H44"/>
  <c r="I44"/>
  <c r="J44"/>
  <c r="O44" s="1"/>
  <c r="U44" s="1"/>
  <c r="K44"/>
  <c r="L44"/>
  <c r="M44"/>
  <c r="N44"/>
  <c r="P44"/>
  <c r="Q44"/>
  <c r="B45"/>
  <c r="C45"/>
  <c r="D45"/>
  <c r="F45"/>
  <c r="G45"/>
  <c r="H45"/>
  <c r="I45"/>
  <c r="J45"/>
  <c r="O45" s="1"/>
  <c r="U45" s="1"/>
  <c r="K45"/>
  <c r="L45"/>
  <c r="M45"/>
  <c r="N45"/>
  <c r="P45"/>
  <c r="Q45"/>
  <c r="B46"/>
  <c r="C46"/>
  <c r="D46"/>
  <c r="F46"/>
  <c r="G46"/>
  <c r="H46"/>
  <c r="I46"/>
  <c r="J46"/>
  <c r="O46" s="1"/>
  <c r="U46" s="1"/>
  <c r="K46"/>
  <c r="L46"/>
  <c r="M46"/>
  <c r="N46"/>
  <c r="P46"/>
  <c r="Q46"/>
  <c r="B47"/>
  <c r="C47"/>
  <c r="D47"/>
  <c r="F47"/>
  <c r="G47"/>
  <c r="H47"/>
  <c r="I47"/>
  <c r="J47"/>
  <c r="O47" s="1"/>
  <c r="U47" s="1"/>
  <c r="K47"/>
  <c r="L47"/>
  <c r="M47"/>
  <c r="N47"/>
  <c r="P47"/>
  <c r="Q47"/>
  <c r="B48"/>
  <c r="C48"/>
  <c r="D48"/>
  <c r="F48"/>
  <c r="G48"/>
  <c r="H48"/>
  <c r="I48"/>
  <c r="J48"/>
  <c r="O48" s="1"/>
  <c r="U48" s="1"/>
  <c r="K48"/>
  <c r="L48"/>
  <c r="M48"/>
  <c r="N48"/>
  <c r="P48"/>
  <c r="Q48"/>
  <c r="B49"/>
  <c r="C49"/>
  <c r="D49"/>
  <c r="F49"/>
  <c r="G49"/>
  <c r="H49"/>
  <c r="I49"/>
  <c r="J49"/>
  <c r="O49" s="1"/>
  <c r="U49" s="1"/>
  <c r="K49"/>
  <c r="L49"/>
  <c r="M49"/>
  <c r="N49"/>
  <c r="P49"/>
  <c r="Q49"/>
  <c r="B50"/>
  <c r="C50"/>
  <c r="D50"/>
  <c r="F50"/>
  <c r="G50"/>
  <c r="H50"/>
  <c r="I50"/>
  <c r="J50"/>
  <c r="O50" s="1"/>
  <c r="U50" s="1"/>
  <c r="K50"/>
  <c r="L50"/>
  <c r="M50"/>
  <c r="N50"/>
  <c r="P50"/>
  <c r="Q50"/>
  <c r="B51"/>
  <c r="C51"/>
  <c r="D51"/>
  <c r="F51"/>
  <c r="G51"/>
  <c r="H51"/>
  <c r="I51"/>
  <c r="J51"/>
  <c r="O51" s="1"/>
  <c r="U51" s="1"/>
  <c r="K51"/>
  <c r="L51"/>
  <c r="M51"/>
  <c r="N51"/>
  <c r="P51"/>
  <c r="Q51"/>
  <c r="B52"/>
  <c r="C52"/>
  <c r="D52"/>
  <c r="F52"/>
  <c r="G52"/>
  <c r="H52"/>
  <c r="I52"/>
  <c r="J52"/>
  <c r="O52" s="1"/>
  <c r="U52" s="1"/>
  <c r="K52"/>
  <c r="L52"/>
  <c r="M52"/>
  <c r="N52"/>
  <c r="P52"/>
  <c r="Q52"/>
  <c r="B53"/>
  <c r="C53"/>
  <c r="D53"/>
  <c r="F53"/>
  <c r="G53"/>
  <c r="H53"/>
  <c r="I53"/>
  <c r="J53"/>
  <c r="O53" s="1"/>
  <c r="U53" s="1"/>
  <c r="K53"/>
  <c r="L53"/>
  <c r="M53"/>
  <c r="N53"/>
  <c r="P53"/>
  <c r="Q53"/>
  <c r="B54"/>
  <c r="C54"/>
  <c r="D54"/>
  <c r="F54"/>
  <c r="G54"/>
  <c r="H54"/>
  <c r="I54"/>
  <c r="J54"/>
  <c r="O54" s="1"/>
  <c r="U54" s="1"/>
  <c r="K54"/>
  <c r="L54"/>
  <c r="M54"/>
  <c r="N54"/>
  <c r="P54"/>
  <c r="Q54"/>
  <c r="B55"/>
  <c r="C55"/>
  <c r="D55"/>
  <c r="F55"/>
  <c r="G55"/>
  <c r="H55"/>
  <c r="I55"/>
  <c r="J55"/>
  <c r="O55" s="1"/>
  <c r="U55" s="1"/>
  <c r="K55"/>
  <c r="L55"/>
  <c r="M55"/>
  <c r="N55"/>
  <c r="P55"/>
  <c r="Q55"/>
  <c r="B56"/>
  <c r="C56"/>
  <c r="D56"/>
  <c r="F56"/>
  <c r="G56"/>
  <c r="H56"/>
  <c r="I56"/>
  <c r="J56"/>
  <c r="O56" s="1"/>
  <c r="U56" s="1"/>
  <c r="K56"/>
  <c r="L56"/>
  <c r="M56"/>
  <c r="N56"/>
  <c r="P56"/>
  <c r="Q56"/>
  <c r="B57"/>
  <c r="C57"/>
  <c r="D57"/>
  <c r="F57"/>
  <c r="G57"/>
  <c r="H57"/>
  <c r="I57"/>
  <c r="J57"/>
  <c r="O57" s="1"/>
  <c r="U57" s="1"/>
  <c r="K57"/>
  <c r="L57"/>
  <c r="M57"/>
  <c r="N57"/>
  <c r="P57"/>
  <c r="Q57"/>
  <c r="B58"/>
  <c r="C58"/>
  <c r="D58"/>
  <c r="F58"/>
  <c r="G58"/>
  <c r="H58"/>
  <c r="I58"/>
  <c r="J58"/>
  <c r="O58" s="1"/>
  <c r="U58" s="1"/>
  <c r="K58"/>
  <c r="L58"/>
  <c r="M58"/>
  <c r="N58"/>
  <c r="P58"/>
  <c r="Q58"/>
  <c r="B59"/>
  <c r="C59"/>
  <c r="D59"/>
  <c r="F59"/>
  <c r="G59"/>
  <c r="H59"/>
  <c r="I59"/>
  <c r="J59"/>
  <c r="O59" s="1"/>
  <c r="U59" s="1"/>
  <c r="K59"/>
  <c r="L59"/>
  <c r="M59"/>
  <c r="N59"/>
  <c r="P59"/>
  <c r="Q59"/>
  <c r="B60"/>
  <c r="C60"/>
  <c r="D60"/>
  <c r="F60"/>
  <c r="G60"/>
  <c r="H60"/>
  <c r="I60"/>
  <c r="J60"/>
  <c r="O60" s="1"/>
  <c r="U60" s="1"/>
  <c r="K60"/>
  <c r="L60"/>
  <c r="M60"/>
  <c r="N60"/>
  <c r="P60"/>
  <c r="Q60"/>
  <c r="B61"/>
  <c r="C61"/>
  <c r="D61"/>
  <c r="F61"/>
  <c r="G61"/>
  <c r="H61"/>
  <c r="I61"/>
  <c r="J61"/>
  <c r="O61" s="1"/>
  <c r="U61" s="1"/>
  <c r="K61"/>
  <c r="L61"/>
  <c r="M61"/>
  <c r="N61"/>
  <c r="P61"/>
  <c r="Q61"/>
  <c r="B62"/>
  <c r="C62"/>
  <c r="D62"/>
  <c r="F62"/>
  <c r="G62"/>
  <c r="H62"/>
  <c r="I62"/>
  <c r="J62"/>
  <c r="O62" s="1"/>
  <c r="U62" s="1"/>
  <c r="K62"/>
  <c r="L62"/>
  <c r="M62"/>
  <c r="N62"/>
  <c r="P62"/>
  <c r="Q62"/>
  <c r="B63"/>
  <c r="C63"/>
  <c r="D63"/>
  <c r="F63"/>
  <c r="G63"/>
  <c r="H63"/>
  <c r="I63"/>
  <c r="J63"/>
  <c r="O63" s="1"/>
  <c r="U63" s="1"/>
  <c r="K63"/>
  <c r="L63"/>
  <c r="M63"/>
  <c r="N63"/>
  <c r="P63"/>
  <c r="Q63"/>
  <c r="B64"/>
  <c r="C64"/>
  <c r="D64"/>
  <c r="F64"/>
  <c r="G64"/>
  <c r="H64"/>
  <c r="I64"/>
  <c r="J64"/>
  <c r="O64" s="1"/>
  <c r="U64" s="1"/>
  <c r="K64"/>
  <c r="L64"/>
  <c r="M64"/>
  <c r="N64"/>
  <c r="P64"/>
  <c r="Q64"/>
  <c r="B65"/>
  <c r="C65"/>
  <c r="D65"/>
  <c r="F65"/>
  <c r="G65"/>
  <c r="H65"/>
  <c r="I65"/>
  <c r="J65"/>
  <c r="O65" s="1"/>
  <c r="U65" s="1"/>
  <c r="K65"/>
  <c r="L65"/>
  <c r="M65"/>
  <c r="N65"/>
  <c r="P65"/>
  <c r="Q65"/>
  <c r="B66"/>
  <c r="C66"/>
  <c r="D66"/>
  <c r="F66"/>
  <c r="G66"/>
  <c r="H66"/>
  <c r="I66"/>
  <c r="J66"/>
  <c r="O66" s="1"/>
  <c r="U66" s="1"/>
  <c r="K66"/>
  <c r="L66"/>
  <c r="M66"/>
  <c r="N66"/>
  <c r="P66"/>
  <c r="Q66"/>
  <c r="B67"/>
  <c r="C67"/>
  <c r="D67"/>
  <c r="F67"/>
  <c r="G67"/>
  <c r="H67"/>
  <c r="I67"/>
  <c r="J67"/>
  <c r="O67" s="1"/>
  <c r="U67" s="1"/>
  <c r="K67"/>
  <c r="L67"/>
  <c r="M67"/>
  <c r="N67"/>
  <c r="P67"/>
  <c r="Q67"/>
  <c r="B68"/>
  <c r="C68"/>
  <c r="D68"/>
  <c r="F68"/>
  <c r="G68"/>
  <c r="H68"/>
  <c r="I68"/>
  <c r="J68"/>
  <c r="O68" s="1"/>
  <c r="U68" s="1"/>
  <c r="K68"/>
  <c r="L68"/>
  <c r="M68"/>
  <c r="N68"/>
  <c r="P68"/>
  <c r="Q68"/>
  <c r="B69"/>
  <c r="C69"/>
  <c r="D69"/>
  <c r="F69"/>
  <c r="G69"/>
  <c r="H69"/>
  <c r="I69"/>
  <c r="J69"/>
  <c r="O69" s="1"/>
  <c r="U69" s="1"/>
  <c r="K69"/>
  <c r="L69"/>
  <c r="M69"/>
  <c r="N69"/>
  <c r="P69"/>
  <c r="Q69"/>
  <c r="B70"/>
  <c r="C70"/>
  <c r="D70"/>
  <c r="F70"/>
  <c r="G70"/>
  <c r="H70"/>
  <c r="I70"/>
  <c r="J70"/>
  <c r="O70" s="1"/>
  <c r="U70" s="1"/>
  <c r="K70"/>
  <c r="L70"/>
  <c r="M70"/>
  <c r="N70"/>
  <c r="P70"/>
  <c r="Q70"/>
  <c r="B71"/>
  <c r="C71"/>
  <c r="D71"/>
  <c r="F71"/>
  <c r="G71"/>
  <c r="H71"/>
  <c r="I71"/>
  <c r="J71"/>
  <c r="O71" s="1"/>
  <c r="U71" s="1"/>
  <c r="K71"/>
  <c r="L71"/>
  <c r="M71"/>
  <c r="N71"/>
  <c r="P71"/>
  <c r="Q71"/>
  <c r="B72"/>
  <c r="C72"/>
  <c r="D72"/>
  <c r="F72"/>
  <c r="G72"/>
  <c r="H72"/>
  <c r="I72"/>
  <c r="J72"/>
  <c r="O72" s="1"/>
  <c r="U72" s="1"/>
  <c r="K72"/>
  <c r="L72"/>
  <c r="M72"/>
  <c r="N72"/>
  <c r="P72"/>
  <c r="Q72"/>
  <c r="B73"/>
  <c r="C73"/>
  <c r="D73"/>
  <c r="F73"/>
  <c r="G73"/>
  <c r="H73"/>
  <c r="I73"/>
  <c r="J73"/>
  <c r="O73" s="1"/>
  <c r="U73" s="1"/>
  <c r="K73"/>
  <c r="L73"/>
  <c r="M73"/>
  <c r="N73"/>
  <c r="P73"/>
  <c r="Q73"/>
  <c r="B74"/>
  <c r="C74"/>
  <c r="D74"/>
  <c r="F74"/>
  <c r="G74"/>
  <c r="H74"/>
  <c r="I74"/>
  <c r="J74"/>
  <c r="O74" s="1"/>
  <c r="U74" s="1"/>
  <c r="K74"/>
  <c r="L74"/>
  <c r="M74"/>
  <c r="N74"/>
  <c r="P74"/>
  <c r="Q74"/>
  <c r="B75"/>
  <c r="C75"/>
  <c r="D75"/>
  <c r="F75"/>
  <c r="G75"/>
  <c r="H75"/>
  <c r="I75"/>
  <c r="J75"/>
  <c r="O75" s="1"/>
  <c r="U75" s="1"/>
  <c r="K75"/>
  <c r="L75"/>
  <c r="M75"/>
  <c r="N75"/>
  <c r="P75"/>
  <c r="Q75"/>
  <c r="B76"/>
  <c r="C76"/>
  <c r="D76"/>
  <c r="F76"/>
  <c r="G76"/>
  <c r="H76"/>
  <c r="I76"/>
  <c r="J76"/>
  <c r="O76" s="1"/>
  <c r="U76" s="1"/>
  <c r="K76"/>
  <c r="L76"/>
  <c r="M76"/>
  <c r="N76"/>
  <c r="P76"/>
  <c r="Q76"/>
  <c r="B77"/>
  <c r="C77"/>
  <c r="D77"/>
  <c r="F77"/>
  <c r="G77"/>
  <c r="H77"/>
  <c r="I77"/>
  <c r="J77"/>
  <c r="O77" s="1"/>
  <c r="U77" s="1"/>
  <c r="K77"/>
  <c r="L77"/>
  <c r="M77"/>
  <c r="N77"/>
  <c r="P77"/>
  <c r="Q77"/>
  <c r="B78"/>
  <c r="C78"/>
  <c r="D78"/>
  <c r="F78"/>
  <c r="G78"/>
  <c r="H78"/>
  <c r="I78"/>
  <c r="J78"/>
  <c r="O78" s="1"/>
  <c r="U78" s="1"/>
  <c r="K78"/>
  <c r="L78"/>
  <c r="M78"/>
  <c r="N78"/>
  <c r="P78"/>
  <c r="Q78"/>
  <c r="B79"/>
  <c r="C79"/>
  <c r="D79"/>
  <c r="F79"/>
  <c r="G79"/>
  <c r="H79"/>
  <c r="I79"/>
  <c r="J79"/>
  <c r="O79" s="1"/>
  <c r="U79" s="1"/>
  <c r="K79"/>
  <c r="L79"/>
  <c r="M79"/>
  <c r="N79"/>
  <c r="P79"/>
  <c r="Q79"/>
  <c r="B80"/>
  <c r="C80"/>
  <c r="D80"/>
  <c r="F80"/>
  <c r="G80"/>
  <c r="H80"/>
  <c r="I80"/>
  <c r="J80"/>
  <c r="O80" s="1"/>
  <c r="U80" s="1"/>
  <c r="K80"/>
  <c r="L80"/>
  <c r="M80"/>
  <c r="N80"/>
  <c r="P80"/>
  <c r="Q80"/>
  <c r="B81"/>
  <c r="C81"/>
  <c r="D81"/>
  <c r="F81"/>
  <c r="G81"/>
  <c r="H81"/>
  <c r="I81"/>
  <c r="J81"/>
  <c r="O81" s="1"/>
  <c r="U81" s="1"/>
  <c r="K81"/>
  <c r="L81"/>
  <c r="M81"/>
  <c r="N81"/>
  <c r="P81"/>
  <c r="Q81"/>
  <c r="B82"/>
  <c r="C82"/>
  <c r="D82"/>
  <c r="F82"/>
  <c r="G82"/>
  <c r="H82"/>
  <c r="I82"/>
  <c r="J82"/>
  <c r="O82" s="1"/>
  <c r="U82" s="1"/>
  <c r="K82"/>
  <c r="L82"/>
  <c r="M82"/>
  <c r="N82"/>
  <c r="P82"/>
  <c r="Q82"/>
  <c r="B83"/>
  <c r="C83"/>
  <c r="D83"/>
  <c r="F83"/>
  <c r="G83"/>
  <c r="H83"/>
  <c r="I83"/>
  <c r="J83"/>
  <c r="O83" s="1"/>
  <c r="U83" s="1"/>
  <c r="K83"/>
  <c r="L83"/>
  <c r="M83"/>
  <c r="N83"/>
  <c r="P83"/>
  <c r="Q83"/>
  <c r="B84"/>
  <c r="C84"/>
  <c r="D84"/>
  <c r="F84"/>
  <c r="G84"/>
  <c r="H84"/>
  <c r="I84"/>
  <c r="J84"/>
  <c r="O84" s="1"/>
  <c r="U84" s="1"/>
  <c r="K84"/>
  <c r="L84"/>
  <c r="M84"/>
  <c r="N84"/>
  <c r="P84"/>
  <c r="Q84"/>
  <c r="B85"/>
  <c r="C85"/>
  <c r="D85"/>
  <c r="F85"/>
  <c r="G85"/>
  <c r="H85"/>
  <c r="I85"/>
  <c r="J85"/>
  <c r="O85" s="1"/>
  <c r="U85" s="1"/>
  <c r="K85"/>
  <c r="L85"/>
  <c r="M85"/>
  <c r="N85"/>
  <c r="P85"/>
  <c r="Q85"/>
  <c r="B86"/>
  <c r="C86"/>
  <c r="D86"/>
  <c r="F86"/>
  <c r="G86"/>
  <c r="H86"/>
  <c r="I86"/>
  <c r="J86"/>
  <c r="O86" s="1"/>
  <c r="U86" s="1"/>
  <c r="K86"/>
  <c r="L86"/>
  <c r="M86"/>
  <c r="N86"/>
  <c r="P86"/>
  <c r="Q86"/>
  <c r="B87"/>
  <c r="C87"/>
  <c r="D87"/>
  <c r="F87"/>
  <c r="G87"/>
  <c r="H87"/>
  <c r="I87"/>
  <c r="J87"/>
  <c r="O87" s="1"/>
  <c r="U87" s="1"/>
  <c r="K87"/>
  <c r="L87"/>
  <c r="M87"/>
  <c r="N87"/>
  <c r="P87"/>
  <c r="Q87"/>
  <c r="B88"/>
  <c r="C88"/>
  <c r="D88"/>
  <c r="F88"/>
  <c r="G88"/>
  <c r="H88"/>
  <c r="I88"/>
  <c r="J88"/>
  <c r="O88" s="1"/>
  <c r="U88" s="1"/>
  <c r="K88"/>
  <c r="L88"/>
  <c r="M88"/>
  <c r="N88"/>
  <c r="P88"/>
  <c r="Q88"/>
  <c r="B89"/>
  <c r="C89"/>
  <c r="D89"/>
  <c r="F89"/>
  <c r="G89"/>
  <c r="H89"/>
  <c r="I89"/>
  <c r="J89"/>
  <c r="O89" s="1"/>
  <c r="U89" s="1"/>
  <c r="K89"/>
  <c r="L89"/>
  <c r="M89"/>
  <c r="N89"/>
  <c r="P89"/>
  <c r="Q89"/>
  <c r="B90"/>
  <c r="C90"/>
  <c r="D90"/>
  <c r="F90"/>
  <c r="G90"/>
  <c r="H90"/>
  <c r="I90"/>
  <c r="J90"/>
  <c r="O90" s="1"/>
  <c r="U90" s="1"/>
  <c r="K90"/>
  <c r="L90"/>
  <c r="M90"/>
  <c r="N90"/>
  <c r="P90"/>
  <c r="Q90"/>
  <c r="B91"/>
  <c r="C91"/>
  <c r="D91"/>
  <c r="F91"/>
  <c r="G91"/>
  <c r="H91"/>
  <c r="I91"/>
  <c r="J91"/>
  <c r="O91" s="1"/>
  <c r="U91" s="1"/>
  <c r="K91"/>
  <c r="L91"/>
  <c r="M91"/>
  <c r="N91"/>
  <c r="P91"/>
  <c r="Q91"/>
  <c r="B92"/>
  <c r="C92"/>
  <c r="D92"/>
  <c r="F92"/>
  <c r="G92"/>
  <c r="H92"/>
  <c r="I92"/>
  <c r="J92"/>
  <c r="O92" s="1"/>
  <c r="U92" s="1"/>
  <c r="K92"/>
  <c r="L92"/>
  <c r="M92"/>
  <c r="N92"/>
  <c r="P92"/>
  <c r="Q92"/>
  <c r="B93"/>
  <c r="C93"/>
  <c r="D93"/>
  <c r="F93"/>
  <c r="G93"/>
  <c r="H93"/>
  <c r="I93"/>
  <c r="J93"/>
  <c r="O93" s="1"/>
  <c r="U93" s="1"/>
  <c r="K93"/>
  <c r="L93"/>
  <c r="M93"/>
  <c r="N93"/>
  <c r="P93"/>
  <c r="Q93"/>
  <c r="B94"/>
  <c r="C94"/>
  <c r="D94"/>
  <c r="F94"/>
  <c r="G94"/>
  <c r="H94"/>
  <c r="I94"/>
  <c r="J94"/>
  <c r="O94" s="1"/>
  <c r="U94" s="1"/>
  <c r="K94"/>
  <c r="L94"/>
  <c r="M94"/>
  <c r="N94"/>
  <c r="P94"/>
  <c r="Q94"/>
  <c r="B95"/>
  <c r="C95"/>
  <c r="D95"/>
  <c r="F95"/>
  <c r="G95"/>
  <c r="H95"/>
  <c r="I95"/>
  <c r="J95"/>
  <c r="O95" s="1"/>
  <c r="U95" s="1"/>
  <c r="K95"/>
  <c r="L95"/>
  <c r="M95"/>
  <c r="N95"/>
  <c r="P95"/>
  <c r="Q95"/>
  <c r="B96"/>
  <c r="C96"/>
  <c r="D96"/>
  <c r="F96"/>
  <c r="G96"/>
  <c r="H96"/>
  <c r="I96"/>
  <c r="J96"/>
  <c r="O96" s="1"/>
  <c r="U96" s="1"/>
  <c r="K96"/>
  <c r="L96"/>
  <c r="M96"/>
  <c r="N96"/>
  <c r="P96"/>
  <c r="Q96"/>
  <c r="B97"/>
  <c r="C97"/>
  <c r="D97"/>
  <c r="F97"/>
  <c r="G97"/>
  <c r="H97"/>
  <c r="I97"/>
  <c r="J97"/>
  <c r="O97" s="1"/>
  <c r="U97" s="1"/>
  <c r="K97"/>
  <c r="L97"/>
  <c r="M97"/>
  <c r="N97"/>
  <c r="P97"/>
  <c r="Q97"/>
  <c r="B98"/>
  <c r="C98"/>
  <c r="D98"/>
  <c r="F98"/>
  <c r="G98"/>
  <c r="H98"/>
  <c r="I98"/>
  <c r="J98"/>
  <c r="O98" s="1"/>
  <c r="U98" s="1"/>
  <c r="K98"/>
  <c r="L98"/>
  <c r="M98"/>
  <c r="N98"/>
  <c r="P98"/>
  <c r="Q98"/>
  <c r="B99"/>
  <c r="C99"/>
  <c r="D99"/>
  <c r="F99"/>
  <c r="G99"/>
  <c r="H99"/>
  <c r="I99"/>
  <c r="J99"/>
  <c r="O99" s="1"/>
  <c r="U99" s="1"/>
  <c r="K99"/>
  <c r="L99"/>
  <c r="M99"/>
  <c r="N99"/>
  <c r="P99"/>
  <c r="Q99"/>
  <c r="B100"/>
  <c r="C100"/>
  <c r="D100"/>
  <c r="F100"/>
  <c r="G100"/>
  <c r="H100"/>
  <c r="I100"/>
  <c r="J100"/>
  <c r="O100" s="1"/>
  <c r="U100" s="1"/>
  <c r="K100"/>
  <c r="L100"/>
  <c r="M100"/>
  <c r="N100"/>
  <c r="P100"/>
  <c r="Q100"/>
  <c r="B101"/>
  <c r="C101"/>
  <c r="D101"/>
  <c r="F101"/>
  <c r="G101"/>
  <c r="H101"/>
  <c r="I101"/>
  <c r="J101"/>
  <c r="O101" s="1"/>
  <c r="U101" s="1"/>
  <c r="K101"/>
  <c r="L101"/>
  <c r="M101"/>
  <c r="N101"/>
  <c r="P101"/>
  <c r="Q101"/>
  <c r="B102"/>
  <c r="C102"/>
  <c r="D102"/>
  <c r="F102"/>
  <c r="G102"/>
  <c r="H102"/>
  <c r="I102"/>
  <c r="J102"/>
  <c r="O102" s="1"/>
  <c r="U102" s="1"/>
  <c r="K102"/>
  <c r="L102"/>
  <c r="M102"/>
  <c r="N102"/>
  <c r="P102"/>
  <c r="Q102"/>
  <c r="B103"/>
  <c r="C103"/>
  <c r="D103"/>
  <c r="F103"/>
  <c r="G103"/>
  <c r="H103"/>
  <c r="I103"/>
  <c r="J103"/>
  <c r="O103" s="1"/>
  <c r="U103" s="1"/>
  <c r="K103"/>
  <c r="L103"/>
  <c r="M103"/>
  <c r="N103"/>
  <c r="P103"/>
  <c r="Q103"/>
  <c r="B104"/>
  <c r="C104"/>
  <c r="D104"/>
  <c r="F104"/>
  <c r="G104"/>
  <c r="H104"/>
  <c r="I104"/>
  <c r="J104"/>
  <c r="O104" s="1"/>
  <c r="U104" s="1"/>
  <c r="K104"/>
  <c r="L104"/>
  <c r="M104"/>
  <c r="N104"/>
  <c r="P104"/>
  <c r="Q104"/>
  <c r="B105"/>
  <c r="C105"/>
  <c r="D105"/>
  <c r="F105"/>
  <c r="G105"/>
  <c r="H105"/>
  <c r="I105"/>
  <c r="J105"/>
  <c r="O105" s="1"/>
  <c r="U105" s="1"/>
  <c r="K105"/>
  <c r="L105"/>
  <c r="M105"/>
  <c r="N105"/>
  <c r="P105"/>
  <c r="Q105"/>
  <c r="B106"/>
  <c r="C106"/>
  <c r="D106"/>
  <c r="F106"/>
  <c r="G106"/>
  <c r="H106"/>
  <c r="I106"/>
  <c r="J106"/>
  <c r="O106" s="1"/>
  <c r="U106" s="1"/>
  <c r="K106"/>
  <c r="L106"/>
  <c r="M106"/>
  <c r="N106"/>
  <c r="P106"/>
  <c r="Q106"/>
  <c r="B107"/>
  <c r="C107"/>
  <c r="D107"/>
  <c r="F107"/>
  <c r="G107"/>
  <c r="H107"/>
  <c r="I107"/>
  <c r="J107"/>
  <c r="O107" s="1"/>
  <c r="U107" s="1"/>
  <c r="K107"/>
  <c r="L107"/>
  <c r="M107"/>
  <c r="N107"/>
  <c r="P107"/>
  <c r="Q107"/>
  <c r="B108"/>
  <c r="C108"/>
  <c r="D108"/>
  <c r="F108"/>
  <c r="G108"/>
  <c r="H108"/>
  <c r="I108"/>
  <c r="J108"/>
  <c r="O108" s="1"/>
  <c r="U108" s="1"/>
  <c r="K108"/>
  <c r="L108"/>
  <c r="M108"/>
  <c r="N108"/>
  <c r="P108"/>
  <c r="Q108"/>
  <c r="B109"/>
  <c r="C109"/>
  <c r="D109"/>
  <c r="F109"/>
  <c r="G109"/>
  <c r="H109"/>
  <c r="I109"/>
  <c r="J109"/>
  <c r="O109" s="1"/>
  <c r="U109" s="1"/>
  <c r="K109"/>
  <c r="L109"/>
  <c r="M109"/>
  <c r="N109"/>
  <c r="P109"/>
  <c r="Q109"/>
  <c r="B110"/>
  <c r="C110"/>
  <c r="D110"/>
  <c r="F110"/>
  <c r="G110"/>
  <c r="H110"/>
  <c r="I110"/>
  <c r="J110"/>
  <c r="O110" s="1"/>
  <c r="U110" s="1"/>
  <c r="K110"/>
  <c r="L110"/>
  <c r="M110"/>
  <c r="N110"/>
  <c r="P110"/>
  <c r="Q110"/>
  <c r="B111"/>
  <c r="C111"/>
  <c r="D111"/>
  <c r="F111"/>
  <c r="G111"/>
  <c r="H111"/>
  <c r="I111"/>
  <c r="J111"/>
  <c r="O111" s="1"/>
  <c r="U111" s="1"/>
  <c r="K111"/>
  <c r="L111"/>
  <c r="M111"/>
  <c r="N111"/>
  <c r="P111"/>
  <c r="Q111"/>
  <c r="B112"/>
  <c r="C112"/>
  <c r="D112"/>
  <c r="F112"/>
  <c r="G112"/>
  <c r="H112"/>
  <c r="I112"/>
  <c r="J112"/>
  <c r="O112" s="1"/>
  <c r="U112" s="1"/>
  <c r="K112"/>
  <c r="L112"/>
  <c r="M112"/>
  <c r="N112"/>
  <c r="P112"/>
  <c r="Q112"/>
  <c r="B113"/>
  <c r="C113"/>
  <c r="D113"/>
  <c r="F113"/>
  <c r="G113"/>
  <c r="H113"/>
  <c r="I113"/>
  <c r="J113"/>
  <c r="O113" s="1"/>
  <c r="U113" s="1"/>
  <c r="K113"/>
  <c r="L113"/>
  <c r="M113"/>
  <c r="N113"/>
  <c r="P113"/>
  <c r="Q113"/>
  <c r="B114"/>
  <c r="C114"/>
  <c r="D114"/>
  <c r="F114"/>
  <c r="G114"/>
  <c r="H114"/>
  <c r="I114"/>
  <c r="J114"/>
  <c r="O114" s="1"/>
  <c r="U114" s="1"/>
  <c r="K114"/>
  <c r="L114"/>
  <c r="M114"/>
  <c r="N114"/>
  <c r="P114"/>
  <c r="Q114"/>
  <c r="B115"/>
  <c r="C115"/>
  <c r="D115"/>
  <c r="F115"/>
  <c r="G115"/>
  <c r="H115"/>
  <c r="I115"/>
  <c r="J115"/>
  <c r="O115" s="1"/>
  <c r="U115" s="1"/>
  <c r="K115"/>
  <c r="L115"/>
  <c r="M115"/>
  <c r="N115"/>
  <c r="P115"/>
  <c r="Q115"/>
  <c r="B116"/>
  <c r="C116"/>
  <c r="D116"/>
  <c r="F116"/>
  <c r="G116"/>
  <c r="H116"/>
  <c r="I116"/>
  <c r="J116"/>
  <c r="O116" s="1"/>
  <c r="U116" s="1"/>
  <c r="K116"/>
  <c r="L116"/>
  <c r="M116"/>
  <c r="N116"/>
  <c r="P116"/>
  <c r="Q116"/>
  <c r="B117"/>
  <c r="C117"/>
  <c r="D117"/>
  <c r="F117"/>
  <c r="G117"/>
  <c r="H117"/>
  <c r="I117"/>
  <c r="J117"/>
  <c r="O117" s="1"/>
  <c r="U117" s="1"/>
  <c r="K117"/>
  <c r="L117"/>
  <c r="M117"/>
  <c r="N117"/>
  <c r="P117"/>
  <c r="Q117"/>
  <c r="B118"/>
  <c r="C118"/>
  <c r="D118"/>
  <c r="F118"/>
  <c r="G118"/>
  <c r="H118"/>
  <c r="I118"/>
  <c r="J118"/>
  <c r="O118" s="1"/>
  <c r="U118" s="1"/>
  <c r="K118"/>
  <c r="L118"/>
  <c r="M118"/>
  <c r="N118"/>
  <c r="P118"/>
  <c r="Q118"/>
  <c r="B119"/>
  <c r="C119"/>
  <c r="D119"/>
  <c r="F119"/>
  <c r="G119"/>
  <c r="H119"/>
  <c r="I119"/>
  <c r="J119"/>
  <c r="O119" s="1"/>
  <c r="U119" s="1"/>
  <c r="K119"/>
  <c r="L119"/>
  <c r="M119"/>
  <c r="N119"/>
  <c r="P119"/>
  <c r="Q119"/>
  <c r="B120"/>
  <c r="C120"/>
  <c r="D120"/>
  <c r="F120"/>
  <c r="G120"/>
  <c r="H120"/>
  <c r="I120"/>
  <c r="J120"/>
  <c r="O120" s="1"/>
  <c r="U120" s="1"/>
  <c r="K120"/>
  <c r="L120"/>
  <c r="M120"/>
  <c r="N120"/>
  <c r="P120"/>
  <c r="Q120"/>
  <c r="B121"/>
  <c r="C121"/>
  <c r="D121"/>
  <c r="F121"/>
  <c r="G121"/>
  <c r="H121"/>
  <c r="I121"/>
  <c r="J121"/>
  <c r="O121" s="1"/>
  <c r="U121" s="1"/>
  <c r="K121"/>
  <c r="L121"/>
  <c r="M121"/>
  <c r="N121"/>
  <c r="P121"/>
  <c r="Q121"/>
  <c r="B122"/>
  <c r="C122"/>
  <c r="D122"/>
  <c r="F122"/>
  <c r="G122"/>
  <c r="H122"/>
  <c r="I122"/>
  <c r="J122"/>
  <c r="O122" s="1"/>
  <c r="U122" s="1"/>
  <c r="K122"/>
  <c r="L122"/>
  <c r="M122"/>
  <c r="N122"/>
  <c r="P122"/>
  <c r="Q122"/>
  <c r="B123"/>
  <c r="C123"/>
  <c r="D123"/>
  <c r="F123"/>
  <c r="G123"/>
  <c r="H123"/>
  <c r="I123"/>
  <c r="J123"/>
  <c r="O123" s="1"/>
  <c r="U123" s="1"/>
  <c r="K123"/>
  <c r="L123"/>
  <c r="M123"/>
  <c r="N123"/>
  <c r="P123"/>
  <c r="Q123"/>
  <c r="B124"/>
  <c r="C124"/>
  <c r="D124"/>
  <c r="F124"/>
  <c r="G124"/>
  <c r="H124"/>
  <c r="I124"/>
  <c r="J124"/>
  <c r="O124" s="1"/>
  <c r="U124" s="1"/>
  <c r="K124"/>
  <c r="L124"/>
  <c r="M124"/>
  <c r="N124"/>
  <c r="P124"/>
  <c r="Q124"/>
  <c r="B125"/>
  <c r="C125"/>
  <c r="D125"/>
  <c r="F125"/>
  <c r="G125"/>
  <c r="H125"/>
  <c r="I125"/>
  <c r="J125"/>
  <c r="O125" s="1"/>
  <c r="U125" s="1"/>
  <c r="K125"/>
  <c r="L125"/>
  <c r="M125"/>
  <c r="N125"/>
  <c r="P125"/>
  <c r="Q125"/>
  <c r="B126"/>
  <c r="C126"/>
  <c r="D126"/>
  <c r="F126"/>
  <c r="G126"/>
  <c r="H126"/>
  <c r="I126"/>
  <c r="J126"/>
  <c r="O126" s="1"/>
  <c r="U126" s="1"/>
  <c r="K126"/>
  <c r="L126"/>
  <c r="M126"/>
  <c r="N126"/>
  <c r="P126"/>
  <c r="Q126"/>
  <c r="B127"/>
  <c r="C127"/>
  <c r="D127"/>
  <c r="F127"/>
  <c r="G127"/>
  <c r="H127"/>
  <c r="I127"/>
  <c r="J127"/>
  <c r="O127" s="1"/>
  <c r="U127" s="1"/>
  <c r="K127"/>
  <c r="L127"/>
  <c r="M127"/>
  <c r="N127"/>
  <c r="P127"/>
  <c r="Q127"/>
  <c r="B128"/>
  <c r="C128"/>
  <c r="D128"/>
  <c r="F128"/>
  <c r="G128"/>
  <c r="H128"/>
  <c r="I128"/>
  <c r="J128"/>
  <c r="O128" s="1"/>
  <c r="U128" s="1"/>
  <c r="K128"/>
  <c r="L128"/>
  <c r="M128"/>
  <c r="N128"/>
  <c r="P128"/>
  <c r="Q128"/>
  <c r="B129"/>
  <c r="C129"/>
  <c r="D129"/>
  <c r="F129"/>
  <c r="G129"/>
  <c r="H129"/>
  <c r="I129"/>
  <c r="J129"/>
  <c r="O129" s="1"/>
  <c r="U129" s="1"/>
  <c r="K129"/>
  <c r="L129"/>
  <c r="M129"/>
  <c r="N129"/>
  <c r="P129"/>
  <c r="Q129"/>
  <c r="B130"/>
  <c r="C130"/>
  <c r="D130"/>
  <c r="F130"/>
  <c r="G130"/>
  <c r="H130"/>
  <c r="I130"/>
  <c r="J130"/>
  <c r="O130" s="1"/>
  <c r="U130" s="1"/>
  <c r="K130"/>
  <c r="L130"/>
  <c r="M130"/>
  <c r="N130"/>
  <c r="P130"/>
  <c r="Q130"/>
  <c r="B131"/>
  <c r="C131"/>
  <c r="D131"/>
  <c r="F131"/>
  <c r="G131"/>
  <c r="H131"/>
  <c r="I131"/>
  <c r="J131"/>
  <c r="O131" s="1"/>
  <c r="U131" s="1"/>
  <c r="K131"/>
  <c r="L131"/>
  <c r="M131"/>
  <c r="N131"/>
  <c r="P131"/>
  <c r="Q131"/>
  <c r="B132"/>
  <c r="C132"/>
  <c r="D132"/>
  <c r="F132"/>
  <c r="G132"/>
  <c r="H132"/>
  <c r="I132"/>
  <c r="J132"/>
  <c r="O132" s="1"/>
  <c r="U132" s="1"/>
  <c r="K132"/>
  <c r="L132"/>
  <c r="M132"/>
  <c r="N132"/>
  <c r="P132"/>
  <c r="Q132"/>
  <c r="B133"/>
  <c r="C133"/>
  <c r="D133"/>
  <c r="F133"/>
  <c r="G133"/>
  <c r="H133"/>
  <c r="I133"/>
  <c r="J133"/>
  <c r="O133" s="1"/>
  <c r="U133" s="1"/>
  <c r="K133"/>
  <c r="L133"/>
  <c r="M133"/>
  <c r="N133"/>
  <c r="P133"/>
  <c r="Q133"/>
  <c r="B134"/>
  <c r="C134"/>
  <c r="D134"/>
  <c r="F134"/>
  <c r="G134"/>
  <c r="H134"/>
  <c r="I134"/>
  <c r="J134"/>
  <c r="O134" s="1"/>
  <c r="U134" s="1"/>
  <c r="K134"/>
  <c r="L134"/>
  <c r="M134"/>
  <c r="N134"/>
  <c r="P134"/>
  <c r="Q134"/>
  <c r="B135"/>
  <c r="C135"/>
  <c r="D135"/>
  <c r="F135"/>
  <c r="G135"/>
  <c r="H135"/>
  <c r="I135"/>
  <c r="J135"/>
  <c r="O135" s="1"/>
  <c r="U135" s="1"/>
  <c r="K135"/>
  <c r="L135"/>
  <c r="M135"/>
  <c r="N135"/>
  <c r="P135"/>
  <c r="Q135"/>
  <c r="B136"/>
  <c r="C136"/>
  <c r="D136"/>
  <c r="F136"/>
  <c r="G136"/>
  <c r="H136"/>
  <c r="I136"/>
  <c r="J136"/>
  <c r="O136" s="1"/>
  <c r="U136" s="1"/>
  <c r="K136"/>
  <c r="L136"/>
  <c r="M136"/>
  <c r="N136"/>
  <c r="P136"/>
  <c r="Q136"/>
  <c r="B137"/>
  <c r="C137"/>
  <c r="D137"/>
  <c r="F137"/>
  <c r="G137"/>
  <c r="H137"/>
  <c r="I137"/>
  <c r="J137"/>
  <c r="O137" s="1"/>
  <c r="U137" s="1"/>
  <c r="K137"/>
  <c r="L137"/>
  <c r="M137"/>
  <c r="N137"/>
  <c r="P137"/>
  <c r="Q137"/>
  <c r="B138"/>
  <c r="C138"/>
  <c r="D138"/>
  <c r="F138"/>
  <c r="G138"/>
  <c r="H138"/>
  <c r="I138"/>
  <c r="J138"/>
  <c r="O138" s="1"/>
  <c r="U138" s="1"/>
  <c r="K138"/>
  <c r="L138"/>
  <c r="M138"/>
  <c r="N138"/>
  <c r="P138"/>
  <c r="Q138"/>
  <c r="B139"/>
  <c r="C139"/>
  <c r="D139"/>
  <c r="F139"/>
  <c r="G139"/>
  <c r="H139"/>
  <c r="I139"/>
  <c r="J139"/>
  <c r="O139" s="1"/>
  <c r="U139" s="1"/>
  <c r="K139"/>
  <c r="L139"/>
  <c r="M139"/>
  <c r="N139"/>
  <c r="P139"/>
  <c r="Q139"/>
  <c r="B140"/>
  <c r="C140"/>
  <c r="D140"/>
  <c r="F140"/>
  <c r="G140"/>
  <c r="H140"/>
  <c r="I140"/>
  <c r="J140"/>
  <c r="O140" s="1"/>
  <c r="U140" s="1"/>
  <c r="K140"/>
  <c r="L140"/>
  <c r="M140"/>
  <c r="N140"/>
  <c r="P140"/>
  <c r="Q140"/>
  <c r="B141"/>
  <c r="C141"/>
  <c r="D141"/>
  <c r="F141"/>
  <c r="G141"/>
  <c r="H141"/>
  <c r="I141"/>
  <c r="J141"/>
  <c r="O141" s="1"/>
  <c r="U141" s="1"/>
  <c r="K141"/>
  <c r="L141"/>
  <c r="M141"/>
  <c r="N141"/>
  <c r="P141"/>
  <c r="Q141"/>
  <c r="B142"/>
  <c r="C142"/>
  <c r="D142"/>
  <c r="F142"/>
  <c r="G142"/>
  <c r="H142"/>
  <c r="I142"/>
  <c r="J142"/>
  <c r="O142" s="1"/>
  <c r="U142" s="1"/>
  <c r="K142"/>
  <c r="L142"/>
  <c r="M142"/>
  <c r="N142"/>
  <c r="P142"/>
  <c r="Q142"/>
  <c r="B143"/>
  <c r="C143"/>
  <c r="D143"/>
  <c r="F143"/>
  <c r="G143"/>
  <c r="H143"/>
  <c r="I143"/>
  <c r="J143"/>
  <c r="O143" s="1"/>
  <c r="U143" s="1"/>
  <c r="K143"/>
  <c r="L143"/>
  <c r="M143"/>
  <c r="N143"/>
  <c r="P143"/>
  <c r="Q143"/>
  <c r="B144"/>
  <c r="C144"/>
  <c r="D144"/>
  <c r="F144"/>
  <c r="G144"/>
  <c r="H144"/>
  <c r="I144"/>
  <c r="J144"/>
  <c r="O144" s="1"/>
  <c r="U144" s="1"/>
  <c r="K144"/>
  <c r="L144"/>
  <c r="M144"/>
  <c r="N144"/>
  <c r="P144"/>
  <c r="Q144"/>
  <c r="B145"/>
  <c r="C145"/>
  <c r="D145"/>
  <c r="F145"/>
  <c r="G145"/>
  <c r="H145"/>
  <c r="I145"/>
  <c r="J145"/>
  <c r="O145" s="1"/>
  <c r="U145" s="1"/>
  <c r="K145"/>
  <c r="L145"/>
  <c r="M145"/>
  <c r="N145"/>
  <c r="P145"/>
  <c r="Q145"/>
  <c r="B146"/>
  <c r="C146"/>
  <c r="D146"/>
  <c r="F146"/>
  <c r="G146"/>
  <c r="H146"/>
  <c r="I146"/>
  <c r="J146"/>
  <c r="O146" s="1"/>
  <c r="U146" s="1"/>
  <c r="K146"/>
  <c r="L146"/>
  <c r="M146"/>
  <c r="N146"/>
  <c r="P146"/>
  <c r="Q146"/>
  <c r="B147"/>
  <c r="C147"/>
  <c r="D147"/>
  <c r="F147"/>
  <c r="G147"/>
  <c r="H147"/>
  <c r="I147"/>
  <c r="J147"/>
  <c r="O147" s="1"/>
  <c r="U147" s="1"/>
  <c r="K147"/>
  <c r="L147"/>
  <c r="M147"/>
  <c r="N147"/>
  <c r="P147"/>
  <c r="Q147"/>
  <c r="B148"/>
  <c r="C148"/>
  <c r="D148"/>
  <c r="F148"/>
  <c r="G148"/>
  <c r="H148"/>
  <c r="I148"/>
  <c r="J148"/>
  <c r="O148" s="1"/>
  <c r="U148" s="1"/>
  <c r="K148"/>
  <c r="L148"/>
  <c r="M148"/>
  <c r="N148"/>
  <c r="P148"/>
  <c r="Q148"/>
  <c r="B149"/>
  <c r="C149"/>
  <c r="D149"/>
  <c r="F149"/>
  <c r="G149"/>
  <c r="H149"/>
  <c r="I149"/>
  <c r="J149"/>
  <c r="O149" s="1"/>
  <c r="U149" s="1"/>
  <c r="K149"/>
  <c r="L149"/>
  <c r="M149"/>
  <c r="N149"/>
  <c r="P149"/>
  <c r="Q149"/>
  <c r="B150"/>
  <c r="C150"/>
  <c r="D150"/>
  <c r="F150"/>
  <c r="G150"/>
  <c r="H150"/>
  <c r="I150"/>
  <c r="J150"/>
  <c r="O150" s="1"/>
  <c r="U150" s="1"/>
  <c r="K150"/>
  <c r="L150"/>
  <c r="M150"/>
  <c r="N150"/>
  <c r="P150"/>
  <c r="Q150"/>
  <c r="B151"/>
  <c r="C151"/>
  <c r="D151"/>
  <c r="F151"/>
  <c r="G151"/>
  <c r="H151"/>
  <c r="I151"/>
  <c r="J151"/>
  <c r="O151" s="1"/>
  <c r="U151" s="1"/>
  <c r="K151"/>
  <c r="L151"/>
  <c r="M151"/>
  <c r="N151"/>
  <c r="P151"/>
  <c r="Q151"/>
  <c r="B152"/>
  <c r="C152"/>
  <c r="D152"/>
  <c r="F152"/>
  <c r="G152"/>
  <c r="H152"/>
  <c r="I152"/>
  <c r="J152"/>
  <c r="O152" s="1"/>
  <c r="U152" s="1"/>
  <c r="K152"/>
  <c r="L152"/>
  <c r="M152"/>
  <c r="N152"/>
  <c r="P152"/>
  <c r="Q152"/>
  <c r="B153"/>
  <c r="C153"/>
  <c r="D153"/>
  <c r="F153"/>
  <c r="G153"/>
  <c r="H153"/>
  <c r="I153"/>
  <c r="J153"/>
  <c r="O153" s="1"/>
  <c r="U153" s="1"/>
  <c r="K153"/>
  <c r="L153"/>
  <c r="M153"/>
  <c r="N153"/>
  <c r="P153"/>
  <c r="Q153"/>
  <c r="B154"/>
  <c r="C154"/>
  <c r="D154"/>
  <c r="F154"/>
  <c r="G154"/>
  <c r="H154"/>
  <c r="I154"/>
  <c r="J154"/>
  <c r="O154" s="1"/>
  <c r="U154" s="1"/>
  <c r="K154"/>
  <c r="L154"/>
  <c r="M154"/>
  <c r="N154"/>
  <c r="P154"/>
  <c r="Q154"/>
  <c r="B155"/>
  <c r="C155"/>
  <c r="D155"/>
  <c r="F155"/>
  <c r="G155"/>
  <c r="H155"/>
  <c r="I155"/>
  <c r="J155"/>
  <c r="O155" s="1"/>
  <c r="U155" s="1"/>
  <c r="K155"/>
  <c r="L155"/>
  <c r="M155"/>
  <c r="N155"/>
  <c r="P155"/>
  <c r="Q155"/>
  <c r="B156"/>
  <c r="C156"/>
  <c r="D156"/>
  <c r="F156"/>
  <c r="G156"/>
  <c r="H156"/>
  <c r="I156"/>
  <c r="J156"/>
  <c r="O156" s="1"/>
  <c r="U156" s="1"/>
  <c r="K156"/>
  <c r="L156"/>
  <c r="M156"/>
  <c r="N156"/>
  <c r="P156"/>
  <c r="Q156"/>
  <c r="B157"/>
  <c r="C157"/>
  <c r="D157"/>
  <c r="F157"/>
  <c r="G157"/>
  <c r="H157"/>
  <c r="I157"/>
  <c r="J157"/>
  <c r="O157" s="1"/>
  <c r="U157" s="1"/>
  <c r="K157"/>
  <c r="L157"/>
  <c r="M157"/>
  <c r="N157"/>
  <c r="P157"/>
  <c r="Q157"/>
  <c r="B158"/>
  <c r="C158"/>
  <c r="D158"/>
  <c r="F158"/>
  <c r="G158"/>
  <c r="H158"/>
  <c r="I158"/>
  <c r="J158"/>
  <c r="O158" s="1"/>
  <c r="U158" s="1"/>
  <c r="K158"/>
  <c r="L158"/>
  <c r="M158"/>
  <c r="N158"/>
  <c r="P158"/>
  <c r="Q158"/>
  <c r="B159"/>
  <c r="C159"/>
  <c r="D159"/>
  <c r="F159"/>
  <c r="G159"/>
  <c r="H159"/>
  <c r="I159"/>
  <c r="J159"/>
  <c r="O159" s="1"/>
  <c r="U159" s="1"/>
  <c r="K159"/>
  <c r="L159"/>
  <c r="M159"/>
  <c r="N159"/>
  <c r="P159"/>
  <c r="Q159"/>
  <c r="B160"/>
  <c r="C160"/>
  <c r="D160"/>
  <c r="F160"/>
  <c r="G160"/>
  <c r="H160"/>
  <c r="I160"/>
  <c r="J160"/>
  <c r="O160" s="1"/>
  <c r="U160" s="1"/>
  <c r="K160"/>
  <c r="L160"/>
  <c r="M160"/>
  <c r="N160"/>
  <c r="P160"/>
  <c r="Q160"/>
  <c r="B161"/>
  <c r="C161"/>
  <c r="D161"/>
  <c r="F161"/>
  <c r="G161"/>
  <c r="H161"/>
  <c r="I161"/>
  <c r="J161"/>
  <c r="O161" s="1"/>
  <c r="U161" s="1"/>
  <c r="K161"/>
  <c r="L161"/>
  <c r="M161"/>
  <c r="N161"/>
  <c r="P161"/>
  <c r="Q161"/>
  <c r="B162"/>
  <c r="C162"/>
  <c r="D162"/>
  <c r="F162"/>
  <c r="G162"/>
  <c r="H162"/>
  <c r="I162"/>
  <c r="J162"/>
  <c r="O162" s="1"/>
  <c r="U162" s="1"/>
  <c r="K162"/>
  <c r="L162"/>
  <c r="M162"/>
  <c r="N162"/>
  <c r="P162"/>
  <c r="Q162"/>
  <c r="B163"/>
  <c r="C163"/>
  <c r="D163"/>
  <c r="F163"/>
  <c r="G163"/>
  <c r="H163"/>
  <c r="I163"/>
  <c r="J163"/>
  <c r="O163" s="1"/>
  <c r="U163" s="1"/>
  <c r="K163"/>
  <c r="L163"/>
  <c r="M163"/>
  <c r="N163"/>
  <c r="P163"/>
  <c r="Q163"/>
  <c r="B164"/>
  <c r="C164"/>
  <c r="D164"/>
  <c r="F164"/>
  <c r="G164"/>
  <c r="H164"/>
  <c r="I164"/>
  <c r="J164"/>
  <c r="O164" s="1"/>
  <c r="U164" s="1"/>
  <c r="K164"/>
  <c r="L164"/>
  <c r="M164"/>
  <c r="N164"/>
  <c r="P164"/>
  <c r="Q164"/>
  <c r="B165"/>
  <c r="C165"/>
  <c r="D165"/>
  <c r="F165"/>
  <c r="G165"/>
  <c r="H165"/>
  <c r="I165"/>
  <c r="J165"/>
  <c r="O165" s="1"/>
  <c r="U165" s="1"/>
  <c r="K165"/>
  <c r="L165"/>
  <c r="M165"/>
  <c r="N165"/>
  <c r="P165"/>
  <c r="Q165"/>
  <c r="B166"/>
  <c r="C166"/>
  <c r="D166"/>
  <c r="F166"/>
  <c r="G166"/>
  <c r="H166"/>
  <c r="I166"/>
  <c r="J166"/>
  <c r="O166" s="1"/>
  <c r="U166" s="1"/>
  <c r="K166"/>
  <c r="L166"/>
  <c r="M166"/>
  <c r="N166"/>
  <c r="P166"/>
  <c r="Q166"/>
  <c r="B167"/>
  <c r="C167"/>
  <c r="D167"/>
  <c r="F167"/>
  <c r="G167"/>
  <c r="H167"/>
  <c r="I167"/>
  <c r="J167"/>
  <c r="O167" s="1"/>
  <c r="U167" s="1"/>
  <c r="K167"/>
  <c r="L167"/>
  <c r="M167"/>
  <c r="N167"/>
  <c r="P167"/>
  <c r="Q167"/>
  <c r="B168"/>
  <c r="C168"/>
  <c r="D168"/>
  <c r="F168"/>
  <c r="G168"/>
  <c r="H168"/>
  <c r="I168"/>
  <c r="J168"/>
  <c r="O168" s="1"/>
  <c r="U168" s="1"/>
  <c r="K168"/>
  <c r="L168"/>
  <c r="M168"/>
  <c r="N168"/>
  <c r="P168"/>
  <c r="Q168"/>
  <c r="B169"/>
  <c r="C169"/>
  <c r="D169"/>
  <c r="F169"/>
  <c r="G169"/>
  <c r="H169"/>
  <c r="I169"/>
  <c r="J169"/>
  <c r="O169" s="1"/>
  <c r="U169" s="1"/>
  <c r="K169"/>
  <c r="L169"/>
  <c r="M169"/>
  <c r="N169"/>
  <c r="P169"/>
  <c r="Q169"/>
  <c r="B170"/>
  <c r="C170"/>
  <c r="D170"/>
  <c r="F170"/>
  <c r="G170"/>
  <c r="H170"/>
  <c r="I170"/>
  <c r="J170"/>
  <c r="O170" s="1"/>
  <c r="U170" s="1"/>
  <c r="K170"/>
  <c r="L170"/>
  <c r="M170"/>
  <c r="N170"/>
  <c r="P170"/>
  <c r="Q170"/>
  <c r="B171"/>
  <c r="C171"/>
  <c r="D171"/>
  <c r="F171"/>
  <c r="G171"/>
  <c r="H171"/>
  <c r="I171"/>
  <c r="J171"/>
  <c r="O171" s="1"/>
  <c r="U171" s="1"/>
  <c r="K171"/>
  <c r="L171"/>
  <c r="M171"/>
  <c r="N171"/>
  <c r="P171"/>
  <c r="Q171"/>
  <c r="B172"/>
  <c r="C172"/>
  <c r="D172"/>
  <c r="F172"/>
  <c r="G172"/>
  <c r="H172"/>
  <c r="I172"/>
  <c r="J172"/>
  <c r="O172" s="1"/>
  <c r="U172" s="1"/>
  <c r="K172"/>
  <c r="L172"/>
  <c r="M172"/>
  <c r="N172"/>
  <c r="P172"/>
  <c r="Q172"/>
  <c r="B173"/>
  <c r="C173"/>
  <c r="D173"/>
  <c r="F173"/>
  <c r="G173"/>
  <c r="H173"/>
  <c r="I173"/>
  <c r="J173"/>
  <c r="O173" s="1"/>
  <c r="U173" s="1"/>
  <c r="K173"/>
  <c r="L173"/>
  <c r="M173"/>
  <c r="N173"/>
  <c r="P173"/>
  <c r="Q173"/>
  <c r="B174"/>
  <c r="C174"/>
  <c r="D174"/>
  <c r="F174"/>
  <c r="G174"/>
  <c r="H174"/>
  <c r="I174"/>
  <c r="J174"/>
  <c r="O174" s="1"/>
  <c r="U174" s="1"/>
  <c r="K174"/>
  <c r="L174"/>
  <c r="M174"/>
  <c r="N174"/>
  <c r="P174"/>
  <c r="Q174"/>
  <c r="B175"/>
  <c r="C175"/>
  <c r="D175"/>
  <c r="F175"/>
  <c r="G175"/>
  <c r="H175"/>
  <c r="I175"/>
  <c r="J175"/>
  <c r="O175" s="1"/>
  <c r="U175" s="1"/>
  <c r="K175"/>
  <c r="L175"/>
  <c r="M175"/>
  <c r="N175"/>
  <c r="P175"/>
  <c r="Q175"/>
  <c r="B176"/>
  <c r="C176"/>
  <c r="D176"/>
  <c r="F176"/>
  <c r="G176"/>
  <c r="H176"/>
  <c r="I176"/>
  <c r="J176"/>
  <c r="O176" s="1"/>
  <c r="U176" s="1"/>
  <c r="K176"/>
  <c r="L176"/>
  <c r="M176"/>
  <c r="N176"/>
  <c r="P176"/>
  <c r="Q176"/>
  <c r="B177"/>
  <c r="C177"/>
  <c r="D177"/>
  <c r="F177"/>
  <c r="G177"/>
  <c r="H177"/>
  <c r="I177"/>
  <c r="J177"/>
  <c r="O177" s="1"/>
  <c r="U177" s="1"/>
  <c r="K177"/>
  <c r="L177"/>
  <c r="M177"/>
  <c r="N177"/>
  <c r="P177"/>
  <c r="Q177"/>
  <c r="B178"/>
  <c r="C178"/>
  <c r="D178"/>
  <c r="F178"/>
  <c r="G178"/>
  <c r="H178"/>
  <c r="I178"/>
  <c r="J178"/>
  <c r="O178" s="1"/>
  <c r="U178" s="1"/>
  <c r="K178"/>
  <c r="L178"/>
  <c r="M178"/>
  <c r="N178"/>
  <c r="P178"/>
  <c r="Q178"/>
  <c r="B179"/>
  <c r="C179"/>
  <c r="D179"/>
  <c r="F179"/>
  <c r="G179"/>
  <c r="H179"/>
  <c r="I179"/>
  <c r="J179"/>
  <c r="O179" s="1"/>
  <c r="U179" s="1"/>
  <c r="K179"/>
  <c r="L179"/>
  <c r="M179"/>
  <c r="N179"/>
  <c r="P179"/>
  <c r="Q179"/>
  <c r="B180"/>
  <c r="C180"/>
  <c r="D180"/>
  <c r="F180"/>
  <c r="G180"/>
  <c r="H180"/>
  <c r="I180"/>
  <c r="J180"/>
  <c r="O180" s="1"/>
  <c r="U180" s="1"/>
  <c r="K180"/>
  <c r="L180"/>
  <c r="M180"/>
  <c r="N180"/>
  <c r="P180"/>
  <c r="Q180"/>
  <c r="B181"/>
  <c r="C181"/>
  <c r="D181"/>
  <c r="F181"/>
  <c r="G181"/>
  <c r="H181"/>
  <c r="I181"/>
  <c r="J181"/>
  <c r="O181" s="1"/>
  <c r="U181" s="1"/>
  <c r="K181"/>
  <c r="L181"/>
  <c r="M181"/>
  <c r="N181"/>
  <c r="P181"/>
  <c r="Q181"/>
  <c r="B182"/>
  <c r="C182"/>
  <c r="D182"/>
  <c r="F182"/>
  <c r="G182"/>
  <c r="H182"/>
  <c r="I182"/>
  <c r="J182"/>
  <c r="O182" s="1"/>
  <c r="U182" s="1"/>
  <c r="K182"/>
  <c r="L182"/>
  <c r="M182"/>
  <c r="N182"/>
  <c r="P182"/>
  <c r="Q182"/>
  <c r="B183"/>
  <c r="C183"/>
  <c r="D183"/>
  <c r="F183"/>
  <c r="G183"/>
  <c r="H183"/>
  <c r="I183"/>
  <c r="J183"/>
  <c r="O183" s="1"/>
  <c r="U183" s="1"/>
  <c r="K183"/>
  <c r="L183"/>
  <c r="M183"/>
  <c r="N183"/>
  <c r="P183"/>
  <c r="Q183"/>
  <c r="B184"/>
  <c r="C184"/>
  <c r="D184"/>
  <c r="F184"/>
  <c r="G184"/>
  <c r="H184"/>
  <c r="I184"/>
  <c r="J184"/>
  <c r="O184" s="1"/>
  <c r="U184" s="1"/>
  <c r="K184"/>
  <c r="L184"/>
  <c r="M184"/>
  <c r="N184"/>
  <c r="P184"/>
  <c r="Q184"/>
  <c r="B185"/>
  <c r="C185"/>
  <c r="D185"/>
  <c r="F185"/>
  <c r="G185"/>
  <c r="H185"/>
  <c r="I185"/>
  <c r="J185"/>
  <c r="O185" s="1"/>
  <c r="U185" s="1"/>
  <c r="K185"/>
  <c r="L185"/>
  <c r="M185"/>
  <c r="N185"/>
  <c r="P185"/>
  <c r="Q185"/>
  <c r="B186"/>
  <c r="C186"/>
  <c r="D186"/>
  <c r="F186"/>
  <c r="G186"/>
  <c r="H186"/>
  <c r="I186"/>
  <c r="J186"/>
  <c r="O186" s="1"/>
  <c r="U186" s="1"/>
  <c r="K186"/>
  <c r="L186"/>
  <c r="M186"/>
  <c r="N186"/>
  <c r="P186"/>
  <c r="Q186"/>
  <c r="B187"/>
  <c r="C187"/>
  <c r="D187"/>
  <c r="F187"/>
  <c r="G187"/>
  <c r="H187"/>
  <c r="I187"/>
  <c r="J187"/>
  <c r="O187" s="1"/>
  <c r="U187" s="1"/>
  <c r="K187"/>
  <c r="L187"/>
  <c r="M187"/>
  <c r="N187"/>
  <c r="P187"/>
  <c r="Q187"/>
  <c r="B188"/>
  <c r="C188"/>
  <c r="D188"/>
  <c r="F188"/>
  <c r="G188"/>
  <c r="H188"/>
  <c r="I188"/>
  <c r="J188"/>
  <c r="O188" s="1"/>
  <c r="U188" s="1"/>
  <c r="K188"/>
  <c r="L188"/>
  <c r="M188"/>
  <c r="N188"/>
  <c r="P188"/>
  <c r="Q188"/>
  <c r="B189"/>
  <c r="C189"/>
  <c r="D189"/>
  <c r="F189"/>
  <c r="G189"/>
  <c r="H189"/>
  <c r="I189"/>
  <c r="J189"/>
  <c r="O189" s="1"/>
  <c r="U189" s="1"/>
  <c r="K189"/>
  <c r="L189"/>
  <c r="M189"/>
  <c r="N189"/>
  <c r="P189"/>
  <c r="Q189"/>
  <c r="B190"/>
  <c r="C190"/>
  <c r="D190"/>
  <c r="F190"/>
  <c r="G190"/>
  <c r="H190"/>
  <c r="I190"/>
  <c r="J190"/>
  <c r="O190" s="1"/>
  <c r="U190" s="1"/>
  <c r="K190"/>
  <c r="L190"/>
  <c r="M190"/>
  <c r="N190"/>
  <c r="P190"/>
  <c r="Q190"/>
  <c r="B191"/>
  <c r="C191"/>
  <c r="D191"/>
  <c r="F191"/>
  <c r="G191"/>
  <c r="H191"/>
  <c r="I191"/>
  <c r="J191"/>
  <c r="O191" s="1"/>
  <c r="U191" s="1"/>
  <c r="K191"/>
  <c r="L191"/>
  <c r="M191"/>
  <c r="N191"/>
  <c r="P191"/>
  <c r="Q191"/>
  <c r="B192"/>
  <c r="C192"/>
  <c r="D192"/>
  <c r="F192"/>
  <c r="G192"/>
  <c r="H192"/>
  <c r="I192"/>
  <c r="J192"/>
  <c r="O192" s="1"/>
  <c r="U192" s="1"/>
  <c r="K192"/>
  <c r="L192"/>
  <c r="M192"/>
  <c r="N192"/>
  <c r="P192"/>
  <c r="Q192"/>
  <c r="B193"/>
  <c r="C193"/>
  <c r="D193"/>
  <c r="F193"/>
  <c r="G193"/>
  <c r="H193"/>
  <c r="I193"/>
  <c r="J193"/>
  <c r="O193" s="1"/>
  <c r="U193" s="1"/>
  <c r="K193"/>
  <c r="L193"/>
  <c r="M193"/>
  <c r="N193"/>
  <c r="P193"/>
  <c r="Q193"/>
  <c r="B194"/>
  <c r="C194"/>
  <c r="D194"/>
  <c r="F194"/>
  <c r="G194"/>
  <c r="H194"/>
  <c r="I194"/>
  <c r="J194"/>
  <c r="O194" s="1"/>
  <c r="U194" s="1"/>
  <c r="K194"/>
  <c r="L194"/>
  <c r="M194"/>
  <c r="N194"/>
  <c r="P194"/>
  <c r="Q194"/>
  <c r="B195"/>
  <c r="C195"/>
  <c r="D195"/>
  <c r="F195"/>
  <c r="G195"/>
  <c r="H195"/>
  <c r="I195"/>
  <c r="J195"/>
  <c r="O195" s="1"/>
  <c r="U195" s="1"/>
  <c r="K195"/>
  <c r="L195"/>
  <c r="M195"/>
  <c r="N195"/>
  <c r="P195"/>
  <c r="Q195"/>
  <c r="B196"/>
  <c r="C196"/>
  <c r="D196"/>
  <c r="F196"/>
  <c r="G196"/>
  <c r="H196"/>
  <c r="I196"/>
  <c r="J196"/>
  <c r="O196" s="1"/>
  <c r="U196" s="1"/>
  <c r="K196"/>
  <c r="L196"/>
  <c r="M196"/>
  <c r="N196"/>
  <c r="P196"/>
  <c r="Q196"/>
  <c r="B197"/>
  <c r="C197"/>
  <c r="D197"/>
  <c r="F197"/>
  <c r="G197"/>
  <c r="H197"/>
  <c r="I197"/>
  <c r="J197"/>
  <c r="O197" s="1"/>
  <c r="U197" s="1"/>
  <c r="K197"/>
  <c r="L197"/>
  <c r="M197"/>
  <c r="N197"/>
  <c r="P197"/>
  <c r="Q197"/>
  <c r="B198"/>
  <c r="C198"/>
  <c r="D198"/>
  <c r="F198"/>
  <c r="G198"/>
  <c r="H198"/>
  <c r="I198"/>
  <c r="J198"/>
  <c r="O198" s="1"/>
  <c r="U198" s="1"/>
  <c r="K198"/>
  <c r="L198"/>
  <c r="M198"/>
  <c r="N198"/>
  <c r="P198"/>
  <c r="Q198"/>
  <c r="B199"/>
  <c r="C199"/>
  <c r="D199"/>
  <c r="F199"/>
  <c r="G199"/>
  <c r="H199"/>
  <c r="I199"/>
  <c r="J199"/>
  <c r="O199" s="1"/>
  <c r="U199" s="1"/>
  <c r="K199"/>
  <c r="L199"/>
  <c r="M199"/>
  <c r="N199"/>
  <c r="P199"/>
  <c r="Q199"/>
  <c r="B200"/>
  <c r="C200"/>
  <c r="D200"/>
  <c r="F200"/>
  <c r="G200"/>
  <c r="H200"/>
  <c r="I200"/>
  <c r="J200"/>
  <c r="O200" s="1"/>
  <c r="U200" s="1"/>
  <c r="K200"/>
  <c r="L200"/>
  <c r="M200"/>
  <c r="N200"/>
  <c r="P200"/>
  <c r="Q200"/>
  <c r="B201"/>
  <c r="C201"/>
  <c r="D201"/>
  <c r="F201"/>
  <c r="G201"/>
  <c r="H201"/>
  <c r="I201"/>
  <c r="J201"/>
  <c r="O201" s="1"/>
  <c r="U201" s="1"/>
  <c r="K201"/>
  <c r="L201"/>
  <c r="M201"/>
  <c r="N201"/>
  <c r="P201"/>
  <c r="Q201"/>
  <c r="B202"/>
  <c r="C202"/>
  <c r="D202"/>
  <c r="F202"/>
  <c r="G202"/>
  <c r="H202"/>
  <c r="I202"/>
  <c r="J202"/>
  <c r="O202" s="1"/>
  <c r="U202" s="1"/>
  <c r="K202"/>
  <c r="L202"/>
  <c r="M202"/>
  <c r="N202"/>
  <c r="P202"/>
  <c r="Q202"/>
  <c r="B203"/>
  <c r="C203"/>
  <c r="D203"/>
  <c r="F203"/>
  <c r="G203"/>
  <c r="H203"/>
  <c r="I203"/>
  <c r="J203"/>
  <c r="O203" s="1"/>
  <c r="U203" s="1"/>
  <c r="K203"/>
  <c r="L203"/>
  <c r="M203"/>
  <c r="N203"/>
  <c r="P203"/>
  <c r="Q203"/>
  <c r="B204"/>
  <c r="C204"/>
  <c r="D204"/>
  <c r="F204"/>
  <c r="G204"/>
  <c r="H204"/>
  <c r="I204"/>
  <c r="J204"/>
  <c r="O204" s="1"/>
  <c r="U204" s="1"/>
  <c r="K204"/>
  <c r="L204"/>
  <c r="M204"/>
  <c r="N204"/>
  <c r="P204"/>
  <c r="Q204"/>
  <c r="B205"/>
  <c r="C205"/>
  <c r="D205"/>
  <c r="F205"/>
  <c r="G205"/>
  <c r="H205"/>
  <c r="I205"/>
  <c r="J205"/>
  <c r="O205" s="1"/>
  <c r="U205" s="1"/>
  <c r="K205"/>
  <c r="L205"/>
  <c r="M205"/>
  <c r="N205"/>
  <c r="P205"/>
  <c r="Q205"/>
  <c r="B206"/>
  <c r="C206"/>
  <c r="D206"/>
  <c r="F206"/>
  <c r="G206"/>
  <c r="H206"/>
  <c r="I206"/>
  <c r="J206"/>
  <c r="O206" s="1"/>
  <c r="U206" s="1"/>
  <c r="K206"/>
  <c r="L206"/>
  <c r="M206"/>
  <c r="N206"/>
  <c r="P206"/>
  <c r="Q206"/>
  <c r="B207"/>
  <c r="C207"/>
  <c r="D207"/>
  <c r="F207"/>
  <c r="G207"/>
  <c r="H207"/>
  <c r="I207"/>
  <c r="J207"/>
  <c r="O207" s="1"/>
  <c r="U207" s="1"/>
  <c r="K207"/>
  <c r="L207"/>
  <c r="M207"/>
  <c r="N207"/>
  <c r="P207"/>
  <c r="Q207"/>
  <c r="B208"/>
  <c r="C208"/>
  <c r="D208"/>
  <c r="F208"/>
  <c r="G208"/>
  <c r="H208"/>
  <c r="I208"/>
  <c r="J208"/>
  <c r="O208" s="1"/>
  <c r="U208" s="1"/>
  <c r="K208"/>
  <c r="L208"/>
  <c r="M208"/>
  <c r="N208"/>
  <c r="P208"/>
  <c r="Q208"/>
  <c r="B209"/>
  <c r="C209"/>
  <c r="D209"/>
  <c r="F209"/>
  <c r="G209"/>
  <c r="H209"/>
  <c r="I209"/>
  <c r="J209"/>
  <c r="O209" s="1"/>
  <c r="U209" s="1"/>
  <c r="K209"/>
  <c r="L209"/>
  <c r="M209"/>
  <c r="N209"/>
  <c r="P209"/>
  <c r="Q209"/>
  <c r="B210"/>
  <c r="C210"/>
  <c r="D210"/>
  <c r="F210"/>
  <c r="G210"/>
  <c r="H210"/>
  <c r="I210"/>
  <c r="J210"/>
  <c r="O210" s="1"/>
  <c r="U210" s="1"/>
  <c r="K210"/>
  <c r="L210"/>
  <c r="M210"/>
  <c r="N210"/>
  <c r="P210"/>
  <c r="Q210"/>
  <c r="B211"/>
  <c r="C211"/>
  <c r="D211"/>
  <c r="F211"/>
  <c r="G211"/>
  <c r="H211"/>
  <c r="I211"/>
  <c r="J211"/>
  <c r="O211" s="1"/>
  <c r="U211" s="1"/>
  <c r="K211"/>
  <c r="L211"/>
  <c r="M211"/>
  <c r="N211"/>
  <c r="P211"/>
  <c r="Q211"/>
  <c r="B212"/>
  <c r="C212"/>
  <c r="D212"/>
  <c r="F212"/>
  <c r="G212"/>
  <c r="H212"/>
  <c r="I212"/>
  <c r="J212"/>
  <c r="O212" s="1"/>
  <c r="U212" s="1"/>
  <c r="K212"/>
  <c r="L212"/>
  <c r="M212"/>
  <c r="N212"/>
  <c r="P212"/>
  <c r="Q212"/>
  <c r="B213"/>
  <c r="C213"/>
  <c r="D213"/>
  <c r="F213"/>
  <c r="G213"/>
  <c r="H213"/>
  <c r="I213"/>
  <c r="J213"/>
  <c r="O213" s="1"/>
  <c r="U213" s="1"/>
  <c r="K213"/>
  <c r="L213"/>
  <c r="M213"/>
  <c r="N213"/>
  <c r="P213"/>
  <c r="Q213"/>
  <c r="B214"/>
  <c r="C214"/>
  <c r="D214"/>
  <c r="F214"/>
  <c r="G214"/>
  <c r="H214"/>
  <c r="I214"/>
  <c r="J214"/>
  <c r="O214" s="1"/>
  <c r="U214" s="1"/>
  <c r="K214"/>
  <c r="L214"/>
  <c r="M214"/>
  <c r="N214"/>
  <c r="P214"/>
  <c r="Q214"/>
  <c r="B215"/>
  <c r="C215"/>
  <c r="D215"/>
  <c r="F215"/>
  <c r="G215"/>
  <c r="H215"/>
  <c r="I215"/>
  <c r="J215"/>
  <c r="O215" s="1"/>
  <c r="U215" s="1"/>
  <c r="K215"/>
  <c r="L215"/>
  <c r="M215"/>
  <c r="N215"/>
  <c r="P215"/>
  <c r="Q215"/>
  <c r="B216"/>
  <c r="C216"/>
  <c r="D216"/>
  <c r="F216"/>
  <c r="G216"/>
  <c r="H216"/>
  <c r="I216"/>
  <c r="J216"/>
  <c r="O216" s="1"/>
  <c r="U216" s="1"/>
  <c r="K216"/>
  <c r="L216"/>
  <c r="M216"/>
  <c r="N216"/>
  <c r="P216"/>
  <c r="Q216"/>
  <c r="B217"/>
  <c r="C217"/>
  <c r="D217"/>
  <c r="F217"/>
  <c r="G217"/>
  <c r="H217"/>
  <c r="I217"/>
  <c r="J217"/>
  <c r="O217" s="1"/>
  <c r="U217" s="1"/>
  <c r="K217"/>
  <c r="L217"/>
  <c r="M217"/>
  <c r="N217"/>
  <c r="P217"/>
  <c r="Q217"/>
  <c r="B218"/>
  <c r="C218"/>
  <c r="D218"/>
  <c r="F218"/>
  <c r="G218"/>
  <c r="H218"/>
  <c r="I218"/>
  <c r="J218"/>
  <c r="O218" s="1"/>
  <c r="U218" s="1"/>
  <c r="K218"/>
  <c r="L218"/>
  <c r="M218"/>
  <c r="N218"/>
  <c r="P218"/>
  <c r="Q218"/>
  <c r="B219"/>
  <c r="C219"/>
  <c r="D219"/>
  <c r="F219"/>
  <c r="G219"/>
  <c r="H219"/>
  <c r="I219"/>
  <c r="J219"/>
  <c r="O219" s="1"/>
  <c r="U219" s="1"/>
  <c r="K219"/>
  <c r="L219"/>
  <c r="M219"/>
  <c r="N219"/>
  <c r="P219"/>
  <c r="Q219"/>
  <c r="B220"/>
  <c r="C220"/>
  <c r="D220"/>
  <c r="F220"/>
  <c r="G220"/>
  <c r="H220"/>
  <c r="I220"/>
  <c r="J220"/>
  <c r="O220" s="1"/>
  <c r="U220" s="1"/>
  <c r="K220"/>
  <c r="L220"/>
  <c r="M220"/>
  <c r="N220"/>
  <c r="P220"/>
  <c r="Q220"/>
  <c r="B221"/>
  <c r="C221"/>
  <c r="D221"/>
  <c r="F221"/>
  <c r="G221"/>
  <c r="H221"/>
  <c r="I221"/>
  <c r="J221"/>
  <c r="O221" s="1"/>
  <c r="U221" s="1"/>
  <c r="K221"/>
  <c r="L221"/>
  <c r="M221"/>
  <c r="N221"/>
  <c r="P221"/>
  <c r="Q221"/>
  <c r="B222"/>
  <c r="C222"/>
  <c r="D222"/>
  <c r="F222"/>
  <c r="G222"/>
  <c r="H222"/>
  <c r="I222"/>
  <c r="J222"/>
  <c r="O222" s="1"/>
  <c r="U222" s="1"/>
  <c r="K222"/>
  <c r="L222"/>
  <c r="M222"/>
  <c r="N222"/>
  <c r="P222"/>
  <c r="Q222"/>
  <c r="B223"/>
  <c r="C223"/>
  <c r="D223"/>
  <c r="F223"/>
  <c r="G223"/>
  <c r="H223"/>
  <c r="I223"/>
  <c r="J223"/>
  <c r="O223" s="1"/>
  <c r="U223" s="1"/>
  <c r="K223"/>
  <c r="L223"/>
  <c r="M223"/>
  <c r="N223"/>
  <c r="P223"/>
  <c r="Q223"/>
  <c r="B224"/>
  <c r="C224"/>
  <c r="D224"/>
  <c r="F224"/>
  <c r="G224"/>
  <c r="H224"/>
  <c r="I224"/>
  <c r="J224"/>
  <c r="O224" s="1"/>
  <c r="U224" s="1"/>
  <c r="K224"/>
  <c r="L224"/>
  <c r="M224"/>
  <c r="N224"/>
  <c r="P224"/>
  <c r="Q224"/>
  <c r="B225"/>
  <c r="C225"/>
  <c r="D225"/>
  <c r="F225"/>
  <c r="G225"/>
  <c r="H225"/>
  <c r="I225"/>
  <c r="J225"/>
  <c r="O225" s="1"/>
  <c r="U225" s="1"/>
  <c r="K225"/>
  <c r="L225"/>
  <c r="M225"/>
  <c r="N225"/>
  <c r="P225"/>
  <c r="Q225"/>
  <c r="B226"/>
  <c r="C226"/>
  <c r="D226"/>
  <c r="F226"/>
  <c r="G226"/>
  <c r="H226"/>
  <c r="I226"/>
  <c r="J226"/>
  <c r="O226" s="1"/>
  <c r="U226" s="1"/>
  <c r="K226"/>
  <c r="L226"/>
  <c r="M226"/>
  <c r="N226"/>
  <c r="P226"/>
  <c r="Q226"/>
  <c r="B227"/>
  <c r="C227"/>
  <c r="D227"/>
  <c r="F227"/>
  <c r="G227"/>
  <c r="H227"/>
  <c r="I227"/>
  <c r="J227"/>
  <c r="O227" s="1"/>
  <c r="U227" s="1"/>
  <c r="K227"/>
  <c r="L227"/>
  <c r="M227"/>
  <c r="N227"/>
  <c r="P227"/>
  <c r="Q227"/>
  <c r="B228"/>
  <c r="C228"/>
  <c r="D228"/>
  <c r="F228"/>
  <c r="G228"/>
  <c r="H228"/>
  <c r="I228"/>
  <c r="J228"/>
  <c r="O228" s="1"/>
  <c r="U228" s="1"/>
  <c r="K228"/>
  <c r="L228"/>
  <c r="M228"/>
  <c r="N228"/>
  <c r="P228"/>
  <c r="Q228"/>
  <c r="B229"/>
  <c r="C229"/>
  <c r="D229"/>
  <c r="F229"/>
  <c r="G229"/>
  <c r="H229"/>
  <c r="I229"/>
  <c r="J229"/>
  <c r="O229" s="1"/>
  <c r="U229" s="1"/>
  <c r="K229"/>
  <c r="L229"/>
  <c r="M229"/>
  <c r="N229"/>
  <c r="P229"/>
  <c r="Q229"/>
  <c r="B230"/>
  <c r="C230"/>
  <c r="D230"/>
  <c r="F230"/>
  <c r="G230"/>
  <c r="H230"/>
  <c r="I230"/>
  <c r="J230"/>
  <c r="O230" s="1"/>
  <c r="U230" s="1"/>
  <c r="K230"/>
  <c r="L230"/>
  <c r="M230"/>
  <c r="N230"/>
  <c r="P230"/>
  <c r="Q230"/>
  <c r="B231"/>
  <c r="C231"/>
  <c r="D231"/>
  <c r="F231"/>
  <c r="G231"/>
  <c r="H231"/>
  <c r="I231"/>
  <c r="J231"/>
  <c r="O231" s="1"/>
  <c r="U231" s="1"/>
  <c r="K231"/>
  <c r="L231"/>
  <c r="M231"/>
  <c r="N231"/>
  <c r="P231"/>
  <c r="Q231"/>
  <c r="B232"/>
  <c r="C232"/>
  <c r="D232"/>
  <c r="F232"/>
  <c r="G232"/>
  <c r="H232"/>
  <c r="I232"/>
  <c r="J232"/>
  <c r="O232" s="1"/>
  <c r="U232" s="1"/>
  <c r="K232"/>
  <c r="L232"/>
  <c r="M232"/>
  <c r="N232"/>
  <c r="P232"/>
  <c r="Q232"/>
  <c r="B233"/>
  <c r="C233"/>
  <c r="D233"/>
  <c r="F233"/>
  <c r="G233"/>
  <c r="H233"/>
  <c r="I233"/>
  <c r="J233"/>
  <c r="O233" s="1"/>
  <c r="U233" s="1"/>
  <c r="K233"/>
  <c r="L233"/>
  <c r="M233"/>
  <c r="N233"/>
  <c r="P233"/>
  <c r="Q233"/>
  <c r="B234"/>
  <c r="C234"/>
  <c r="D234"/>
  <c r="F234"/>
  <c r="G234"/>
  <c r="H234"/>
  <c r="I234"/>
  <c r="J234"/>
  <c r="O234" s="1"/>
  <c r="U234" s="1"/>
  <c r="K234"/>
  <c r="L234"/>
  <c r="M234"/>
  <c r="N234"/>
  <c r="P234"/>
  <c r="Q234"/>
  <c r="B235"/>
  <c r="C235"/>
  <c r="D235"/>
  <c r="F235"/>
  <c r="G235"/>
  <c r="H235"/>
  <c r="I235"/>
  <c r="J235"/>
  <c r="O235" s="1"/>
  <c r="U235" s="1"/>
  <c r="K235"/>
  <c r="L235"/>
  <c r="M235"/>
  <c r="N235"/>
  <c r="P235"/>
  <c r="Q235"/>
  <c r="B236"/>
  <c r="C236"/>
  <c r="D236"/>
  <c r="F236"/>
  <c r="G236"/>
  <c r="H236"/>
  <c r="I236"/>
  <c r="J236"/>
  <c r="O236" s="1"/>
  <c r="U236" s="1"/>
  <c r="K236"/>
  <c r="L236"/>
  <c r="M236"/>
  <c r="N236"/>
  <c r="P236"/>
  <c r="Q236"/>
  <c r="B237"/>
  <c r="C237"/>
  <c r="D237"/>
  <c r="F237"/>
  <c r="G237"/>
  <c r="H237"/>
  <c r="I237"/>
  <c r="J237"/>
  <c r="O237" s="1"/>
  <c r="U237" s="1"/>
  <c r="K237"/>
  <c r="L237"/>
  <c r="M237"/>
  <c r="N237"/>
  <c r="P237"/>
  <c r="Q237"/>
  <c r="B238"/>
  <c r="C238"/>
  <c r="D238"/>
  <c r="F238"/>
  <c r="G238"/>
  <c r="H238"/>
  <c r="I238"/>
  <c r="J238"/>
  <c r="O238" s="1"/>
  <c r="U238" s="1"/>
  <c r="K238"/>
  <c r="L238"/>
  <c r="M238"/>
  <c r="N238"/>
  <c r="P238"/>
  <c r="Q238"/>
  <c r="B239"/>
  <c r="C239"/>
  <c r="D239"/>
  <c r="F239"/>
  <c r="G239"/>
  <c r="H239"/>
  <c r="I239"/>
  <c r="J239"/>
  <c r="O239" s="1"/>
  <c r="U239" s="1"/>
  <c r="K239"/>
  <c r="L239"/>
  <c r="M239"/>
  <c r="N239"/>
  <c r="P239"/>
  <c r="Q239"/>
  <c r="B240"/>
  <c r="C240"/>
  <c r="D240"/>
  <c r="F240"/>
  <c r="G240"/>
  <c r="H240"/>
  <c r="I240"/>
  <c r="J240"/>
  <c r="O240" s="1"/>
  <c r="U240" s="1"/>
  <c r="K240"/>
  <c r="L240"/>
  <c r="M240"/>
  <c r="N240"/>
  <c r="P240"/>
  <c r="Q240"/>
  <c r="B241"/>
  <c r="C241"/>
  <c r="D241"/>
  <c r="F241"/>
  <c r="G241"/>
  <c r="H241"/>
  <c r="I241"/>
  <c r="J241"/>
  <c r="O241" s="1"/>
  <c r="U241" s="1"/>
  <c r="K241"/>
  <c r="L241"/>
  <c r="M241"/>
  <c r="N241"/>
  <c r="P241"/>
  <c r="Q241"/>
  <c r="B242"/>
  <c r="C242"/>
  <c r="D242"/>
  <c r="F242"/>
  <c r="G242"/>
  <c r="H242"/>
  <c r="I242"/>
  <c r="J242"/>
  <c r="O242" s="1"/>
  <c r="U242" s="1"/>
  <c r="K242"/>
  <c r="L242"/>
  <c r="M242"/>
  <c r="N242"/>
  <c r="P242"/>
  <c r="Q242"/>
  <c r="B243"/>
  <c r="C243"/>
  <c r="D243"/>
  <c r="F243"/>
  <c r="G243"/>
  <c r="H243"/>
  <c r="I243"/>
  <c r="J243"/>
  <c r="O243" s="1"/>
  <c r="U243" s="1"/>
  <c r="K243"/>
  <c r="L243"/>
  <c r="M243"/>
  <c r="N243"/>
  <c r="P243"/>
  <c r="Q243"/>
  <c r="B244"/>
  <c r="C244"/>
  <c r="D244"/>
  <c r="F244"/>
  <c r="G244"/>
  <c r="H244"/>
  <c r="I244"/>
  <c r="J244"/>
  <c r="O244" s="1"/>
  <c r="U244" s="1"/>
  <c r="K244"/>
  <c r="L244"/>
  <c r="M244"/>
  <c r="N244"/>
  <c r="P244"/>
  <c r="Q244"/>
  <c r="B245"/>
  <c r="C245"/>
  <c r="D245"/>
  <c r="F245"/>
  <c r="G245"/>
  <c r="H245"/>
  <c r="I245"/>
  <c r="J245"/>
  <c r="O245" s="1"/>
  <c r="U245" s="1"/>
  <c r="K245"/>
  <c r="L245"/>
  <c r="M245"/>
  <c r="N245"/>
  <c r="P245"/>
  <c r="Q245"/>
  <c r="B246"/>
  <c r="C246"/>
  <c r="D246"/>
  <c r="F246"/>
  <c r="G246"/>
  <c r="H246"/>
  <c r="I246"/>
  <c r="J246"/>
  <c r="O246" s="1"/>
  <c r="U246" s="1"/>
  <c r="K246"/>
  <c r="L246"/>
  <c r="M246"/>
  <c r="N246"/>
  <c r="P246"/>
  <c r="Q246"/>
  <c r="B247"/>
  <c r="C247"/>
  <c r="D247"/>
  <c r="F247"/>
  <c r="G247"/>
  <c r="H247"/>
  <c r="I247"/>
  <c r="J247"/>
  <c r="O247" s="1"/>
  <c r="U247" s="1"/>
  <c r="K247"/>
  <c r="L247"/>
  <c r="M247"/>
  <c r="N247"/>
  <c r="P247"/>
  <c r="Q247"/>
  <c r="B248"/>
  <c r="C248"/>
  <c r="D248"/>
  <c r="F248"/>
  <c r="G248"/>
  <c r="H248"/>
  <c r="I248"/>
  <c r="J248"/>
  <c r="O248" s="1"/>
  <c r="U248" s="1"/>
  <c r="K248"/>
  <c r="L248"/>
  <c r="M248"/>
  <c r="N248"/>
  <c r="P248"/>
  <c r="Q248"/>
  <c r="B249"/>
  <c r="C249"/>
  <c r="D249"/>
  <c r="F249"/>
  <c r="G249"/>
  <c r="H249"/>
  <c r="I249"/>
  <c r="J249"/>
  <c r="O249" s="1"/>
  <c r="U249" s="1"/>
  <c r="K249"/>
  <c r="L249"/>
  <c r="M249"/>
  <c r="N249"/>
  <c r="P249"/>
  <c r="Q249"/>
  <c r="B250"/>
  <c r="C250"/>
  <c r="D250"/>
  <c r="F250"/>
  <c r="G250"/>
  <c r="H250"/>
  <c r="I250"/>
  <c r="J250"/>
  <c r="O250" s="1"/>
  <c r="U250" s="1"/>
  <c r="K250"/>
  <c r="L250"/>
  <c r="M250"/>
  <c r="N250"/>
  <c r="P250"/>
  <c r="Q250"/>
  <c r="B251"/>
  <c r="C251"/>
  <c r="D251"/>
  <c r="F251"/>
  <c r="G251"/>
  <c r="H251"/>
  <c r="I251"/>
  <c r="J251"/>
  <c r="O251" s="1"/>
  <c r="U251" s="1"/>
  <c r="K251"/>
  <c r="L251"/>
  <c r="M251"/>
  <c r="N251"/>
  <c r="P251"/>
  <c r="Q251"/>
  <c r="B252"/>
  <c r="C252"/>
  <c r="D252"/>
  <c r="F252"/>
  <c r="G252"/>
  <c r="H252"/>
  <c r="I252"/>
  <c r="J252"/>
  <c r="O252" s="1"/>
  <c r="U252" s="1"/>
  <c r="K252"/>
  <c r="L252"/>
  <c r="M252"/>
  <c r="N252"/>
  <c r="P252"/>
  <c r="Q252"/>
  <c r="B253"/>
  <c r="C253"/>
  <c r="D253"/>
  <c r="F253"/>
  <c r="G253"/>
  <c r="H253"/>
  <c r="I253"/>
  <c r="J253"/>
  <c r="O253" s="1"/>
  <c r="U253" s="1"/>
  <c r="K253"/>
  <c r="L253"/>
  <c r="M253"/>
  <c r="N253"/>
  <c r="P253"/>
  <c r="Q253"/>
  <c r="B254"/>
  <c r="C254"/>
  <c r="D254"/>
  <c r="F254"/>
  <c r="G254"/>
  <c r="H254"/>
  <c r="I254"/>
  <c r="J254"/>
  <c r="O254" s="1"/>
  <c r="U254" s="1"/>
  <c r="K254"/>
  <c r="L254"/>
  <c r="M254"/>
  <c r="N254"/>
  <c r="P254"/>
  <c r="Q254"/>
  <c r="B255"/>
  <c r="C255"/>
  <c r="D255"/>
  <c r="F255"/>
  <c r="G255"/>
  <c r="H255"/>
  <c r="I255"/>
  <c r="J255"/>
  <c r="O255" s="1"/>
  <c r="U255" s="1"/>
  <c r="K255"/>
  <c r="L255"/>
  <c r="M255"/>
  <c r="N255"/>
  <c r="P255"/>
  <c r="Q255"/>
  <c r="B256"/>
  <c r="C256"/>
  <c r="D256"/>
  <c r="F256"/>
  <c r="G256"/>
  <c r="H256"/>
  <c r="I256"/>
  <c r="J256"/>
  <c r="O256" s="1"/>
  <c r="U256" s="1"/>
  <c r="K256"/>
  <c r="L256"/>
  <c r="M256"/>
  <c r="N256"/>
  <c r="P256"/>
  <c r="Q256"/>
  <c r="B257"/>
  <c r="C257"/>
  <c r="D257"/>
  <c r="F257"/>
  <c r="G257"/>
  <c r="H257"/>
  <c r="I257"/>
  <c r="J257"/>
  <c r="O257" s="1"/>
  <c r="U257" s="1"/>
  <c r="K257"/>
  <c r="L257"/>
  <c r="M257"/>
  <c r="N257"/>
  <c r="P257"/>
  <c r="Q257"/>
  <c r="B258"/>
  <c r="C258"/>
  <c r="D258"/>
  <c r="F258"/>
  <c r="G258"/>
  <c r="H258"/>
  <c r="I258"/>
  <c r="J258"/>
  <c r="O258" s="1"/>
  <c r="U258" s="1"/>
  <c r="K258"/>
  <c r="L258"/>
  <c r="M258"/>
  <c r="N258"/>
  <c r="P258"/>
  <c r="Q258"/>
  <c r="B259"/>
  <c r="C259"/>
  <c r="D259"/>
  <c r="F259"/>
  <c r="G259"/>
  <c r="H259"/>
  <c r="I259"/>
  <c r="J259"/>
  <c r="O259" s="1"/>
  <c r="U259" s="1"/>
  <c r="K259"/>
  <c r="L259"/>
  <c r="M259"/>
  <c r="N259"/>
  <c r="P259"/>
  <c r="Q259"/>
  <c r="B260"/>
  <c r="C260"/>
  <c r="D260"/>
  <c r="F260"/>
  <c r="G260"/>
  <c r="H260"/>
  <c r="I260"/>
  <c r="J260"/>
  <c r="O260" s="1"/>
  <c r="U260" s="1"/>
  <c r="K260"/>
  <c r="L260"/>
  <c r="M260"/>
  <c r="N260"/>
  <c r="P260"/>
  <c r="Q260"/>
  <c r="B261"/>
  <c r="C261"/>
  <c r="D261"/>
  <c r="F261"/>
  <c r="G261"/>
  <c r="H261"/>
  <c r="I261"/>
  <c r="J261"/>
  <c r="O261" s="1"/>
  <c r="U261" s="1"/>
  <c r="K261"/>
  <c r="L261"/>
  <c r="M261"/>
  <c r="N261"/>
  <c r="P261"/>
  <c r="Q261"/>
  <c r="B262"/>
  <c r="C262"/>
  <c r="D262"/>
  <c r="F262"/>
  <c r="G262"/>
  <c r="H262"/>
  <c r="I262"/>
  <c r="J262"/>
  <c r="O262" s="1"/>
  <c r="U262" s="1"/>
  <c r="K262"/>
  <c r="L262"/>
  <c r="M262"/>
  <c r="N262"/>
  <c r="P262"/>
  <c r="Q262"/>
  <c r="B263"/>
  <c r="C263"/>
  <c r="D263"/>
  <c r="F263"/>
  <c r="G263"/>
  <c r="H263"/>
  <c r="I263"/>
  <c r="J263"/>
  <c r="O263" s="1"/>
  <c r="U263" s="1"/>
  <c r="K263"/>
  <c r="L263"/>
  <c r="M263"/>
  <c r="N263"/>
  <c r="P263"/>
  <c r="Q263"/>
  <c r="B264"/>
  <c r="C264"/>
  <c r="D264"/>
  <c r="F264"/>
  <c r="G264"/>
  <c r="H264"/>
  <c r="I264"/>
  <c r="J264"/>
  <c r="O264" s="1"/>
  <c r="U264" s="1"/>
  <c r="K264"/>
  <c r="L264"/>
  <c r="M264"/>
  <c r="N264"/>
  <c r="P264"/>
  <c r="Q264"/>
  <c r="B265"/>
  <c r="C265"/>
  <c r="D265"/>
  <c r="F265"/>
  <c r="G265"/>
  <c r="H265"/>
  <c r="I265"/>
  <c r="J265"/>
  <c r="O265" s="1"/>
  <c r="U265" s="1"/>
  <c r="K265"/>
  <c r="L265"/>
  <c r="M265"/>
  <c r="N265"/>
  <c r="P265"/>
  <c r="Q265"/>
  <c r="B266"/>
  <c r="C266"/>
  <c r="D266"/>
  <c r="F266"/>
  <c r="G266"/>
  <c r="H266"/>
  <c r="I266"/>
  <c r="J266"/>
  <c r="O266" s="1"/>
  <c r="U266" s="1"/>
  <c r="K266"/>
  <c r="L266"/>
  <c r="M266"/>
  <c r="N266"/>
  <c r="P266"/>
  <c r="Q266"/>
  <c r="B267"/>
  <c r="C267"/>
  <c r="D267"/>
  <c r="F267"/>
  <c r="G267"/>
  <c r="H267"/>
  <c r="I267"/>
  <c r="J267"/>
  <c r="O267" s="1"/>
  <c r="U267" s="1"/>
  <c r="K267"/>
  <c r="L267"/>
  <c r="M267"/>
  <c r="N267"/>
  <c r="P267"/>
  <c r="Q267"/>
  <c r="B268"/>
  <c r="C268"/>
  <c r="D268"/>
  <c r="F268"/>
  <c r="G268"/>
  <c r="H268"/>
  <c r="I268"/>
  <c r="J268"/>
  <c r="O268" s="1"/>
  <c r="U268" s="1"/>
  <c r="K268"/>
  <c r="L268"/>
  <c r="M268"/>
  <c r="N268"/>
  <c r="P268"/>
  <c r="Q268"/>
  <c r="B269"/>
  <c r="C269"/>
  <c r="D269"/>
  <c r="F269"/>
  <c r="G269"/>
  <c r="H269"/>
  <c r="I269"/>
  <c r="J269"/>
  <c r="O269" s="1"/>
  <c r="U269" s="1"/>
  <c r="K269"/>
  <c r="L269"/>
  <c r="M269"/>
  <c r="N269"/>
  <c r="P269"/>
  <c r="Q269"/>
  <c r="B270"/>
  <c r="C270"/>
  <c r="D270"/>
  <c r="F270"/>
  <c r="G270"/>
  <c r="H270"/>
  <c r="I270"/>
  <c r="J270"/>
  <c r="O270" s="1"/>
  <c r="U270" s="1"/>
  <c r="K270"/>
  <c r="L270"/>
  <c r="M270"/>
  <c r="N270"/>
  <c r="P270"/>
  <c r="Q270"/>
  <c r="B271"/>
  <c r="C271"/>
  <c r="D271"/>
  <c r="F271"/>
  <c r="G271"/>
  <c r="H271"/>
  <c r="I271"/>
  <c r="J271"/>
  <c r="O271" s="1"/>
  <c r="U271" s="1"/>
  <c r="K271"/>
  <c r="L271"/>
  <c r="M271"/>
  <c r="N271"/>
  <c r="P271"/>
  <c r="Q271"/>
  <c r="B272"/>
  <c r="C272"/>
  <c r="D272"/>
  <c r="F272"/>
  <c r="G272"/>
  <c r="H272"/>
  <c r="I272"/>
  <c r="J272"/>
  <c r="O272" s="1"/>
  <c r="U272" s="1"/>
  <c r="K272"/>
  <c r="L272"/>
  <c r="M272"/>
  <c r="N272"/>
  <c r="P272"/>
  <c r="Q272"/>
  <c r="B273"/>
  <c r="C273"/>
  <c r="D273"/>
  <c r="F273"/>
  <c r="G273"/>
  <c r="H273"/>
  <c r="I273"/>
  <c r="J273"/>
  <c r="O273" s="1"/>
  <c r="U273" s="1"/>
  <c r="K273"/>
  <c r="L273"/>
  <c r="M273"/>
  <c r="N273"/>
  <c r="P273"/>
  <c r="Q273"/>
  <c r="B274"/>
  <c r="C274"/>
  <c r="D274"/>
  <c r="F274"/>
  <c r="G274"/>
  <c r="H274"/>
  <c r="I274"/>
  <c r="J274"/>
  <c r="O274" s="1"/>
  <c r="U274" s="1"/>
  <c r="K274"/>
  <c r="L274"/>
  <c r="M274"/>
  <c r="N274"/>
  <c r="P274"/>
  <c r="Q274"/>
  <c r="B275"/>
  <c r="C275"/>
  <c r="D275"/>
  <c r="F275"/>
  <c r="G275"/>
  <c r="H275"/>
  <c r="I275"/>
  <c r="J275"/>
  <c r="O275" s="1"/>
  <c r="U275" s="1"/>
  <c r="K275"/>
  <c r="L275"/>
  <c r="M275"/>
  <c r="N275"/>
  <c r="P275"/>
  <c r="Q275"/>
  <c r="B276"/>
  <c r="C276"/>
  <c r="D276"/>
  <c r="F276"/>
  <c r="G276"/>
  <c r="H276"/>
  <c r="I276"/>
  <c r="J276"/>
  <c r="O276" s="1"/>
  <c r="U276" s="1"/>
  <c r="K276"/>
  <c r="L276"/>
  <c r="M276"/>
  <c r="N276"/>
  <c r="P276"/>
  <c r="Q276"/>
  <c r="B277"/>
  <c r="C277"/>
  <c r="D277"/>
  <c r="F277"/>
  <c r="G277"/>
  <c r="H277"/>
  <c r="I277"/>
  <c r="J277"/>
  <c r="O277" s="1"/>
  <c r="U277" s="1"/>
  <c r="K277"/>
  <c r="L277"/>
  <c r="M277"/>
  <c r="N277"/>
  <c r="P277"/>
  <c r="Q277"/>
  <c r="B278"/>
  <c r="C278"/>
  <c r="D278"/>
  <c r="F278"/>
  <c r="G278"/>
  <c r="H278"/>
  <c r="I278"/>
  <c r="J278"/>
  <c r="O278" s="1"/>
  <c r="U278" s="1"/>
  <c r="K278"/>
  <c r="L278"/>
  <c r="M278"/>
  <c r="N278"/>
  <c r="P278"/>
  <c r="Q278"/>
  <c r="B279"/>
  <c r="C279"/>
  <c r="D279"/>
  <c r="F279"/>
  <c r="G279"/>
  <c r="H279"/>
  <c r="I279"/>
  <c r="J279"/>
  <c r="O279" s="1"/>
  <c r="U279" s="1"/>
  <c r="K279"/>
  <c r="L279"/>
  <c r="M279"/>
  <c r="N279"/>
  <c r="P279"/>
  <c r="Q279"/>
  <c r="B280"/>
  <c r="C280"/>
  <c r="D280"/>
  <c r="F280"/>
  <c r="G280"/>
  <c r="H280"/>
  <c r="I280"/>
  <c r="J280"/>
  <c r="O280" s="1"/>
  <c r="U280" s="1"/>
  <c r="K280"/>
  <c r="L280"/>
  <c r="M280"/>
  <c r="N280"/>
  <c r="P280"/>
  <c r="Q280"/>
  <c r="B281"/>
  <c r="C281"/>
  <c r="D281"/>
  <c r="F281"/>
  <c r="G281"/>
  <c r="H281"/>
  <c r="I281"/>
  <c r="J281"/>
  <c r="O281" s="1"/>
  <c r="U281" s="1"/>
  <c r="K281"/>
  <c r="L281"/>
  <c r="M281"/>
  <c r="N281"/>
  <c r="P281"/>
  <c r="Q281"/>
  <c r="B282"/>
  <c r="C282"/>
  <c r="D282"/>
  <c r="F282"/>
  <c r="G282"/>
  <c r="H282"/>
  <c r="I282"/>
  <c r="J282"/>
  <c r="O282" s="1"/>
  <c r="U282" s="1"/>
  <c r="K282"/>
  <c r="L282"/>
  <c r="M282"/>
  <c r="N282"/>
  <c r="P282"/>
  <c r="Q282"/>
  <c r="B283"/>
  <c r="C283"/>
  <c r="D283"/>
  <c r="F283"/>
  <c r="G283"/>
  <c r="H283"/>
  <c r="I283"/>
  <c r="J283"/>
  <c r="O283" s="1"/>
  <c r="U283" s="1"/>
  <c r="K283"/>
  <c r="L283"/>
  <c r="M283"/>
  <c r="N283"/>
  <c r="P283"/>
  <c r="Q283"/>
  <c r="B284"/>
  <c r="C284"/>
  <c r="D284"/>
  <c r="F284"/>
  <c r="G284"/>
  <c r="H284"/>
  <c r="I284"/>
  <c r="J284"/>
  <c r="O284" s="1"/>
  <c r="U284" s="1"/>
  <c r="K284"/>
  <c r="L284"/>
  <c r="M284"/>
  <c r="N284"/>
  <c r="P284"/>
  <c r="Q284"/>
  <c r="B285"/>
  <c r="C285"/>
  <c r="D285"/>
  <c r="F285"/>
  <c r="G285"/>
  <c r="H285"/>
  <c r="I285"/>
  <c r="J285"/>
  <c r="O285" s="1"/>
  <c r="U285" s="1"/>
  <c r="K285"/>
  <c r="L285"/>
  <c r="M285"/>
  <c r="N285"/>
  <c r="P285"/>
  <c r="Q285"/>
  <c r="B286"/>
  <c r="C286"/>
  <c r="D286"/>
  <c r="F286"/>
  <c r="G286"/>
  <c r="H286"/>
  <c r="I286"/>
  <c r="J286"/>
  <c r="O286" s="1"/>
  <c r="U286" s="1"/>
  <c r="K286"/>
  <c r="L286"/>
  <c r="M286"/>
  <c r="N286"/>
  <c r="P286"/>
  <c r="Q286"/>
  <c r="B287"/>
  <c r="C287"/>
  <c r="D287"/>
  <c r="F287"/>
  <c r="G287"/>
  <c r="H287"/>
  <c r="I287"/>
  <c r="J287"/>
  <c r="O287" s="1"/>
  <c r="U287" s="1"/>
  <c r="K287"/>
  <c r="L287"/>
  <c r="M287"/>
  <c r="N287"/>
  <c r="P287"/>
  <c r="Q287"/>
  <c r="B288"/>
  <c r="C288"/>
  <c r="D288"/>
  <c r="F288"/>
  <c r="G288"/>
  <c r="H288"/>
  <c r="I288"/>
  <c r="J288"/>
  <c r="O288" s="1"/>
  <c r="U288" s="1"/>
  <c r="K288"/>
  <c r="L288"/>
  <c r="M288"/>
  <c r="N288"/>
  <c r="P288"/>
  <c r="Q288"/>
  <c r="B289"/>
  <c r="C289"/>
  <c r="D289"/>
  <c r="F289"/>
  <c r="G289"/>
  <c r="H289"/>
  <c r="I289"/>
  <c r="J289"/>
  <c r="O289" s="1"/>
  <c r="U289" s="1"/>
  <c r="K289"/>
  <c r="L289"/>
  <c r="M289"/>
  <c r="N289"/>
  <c r="P289"/>
  <c r="Q289"/>
  <c r="B290"/>
  <c r="C290"/>
  <c r="D290"/>
  <c r="F290"/>
  <c r="G290"/>
  <c r="H290"/>
  <c r="I290"/>
  <c r="J290"/>
  <c r="O290" s="1"/>
  <c r="U290" s="1"/>
  <c r="K290"/>
  <c r="L290"/>
  <c r="M290"/>
  <c r="N290"/>
  <c r="P290"/>
  <c r="Q290"/>
  <c r="B291"/>
  <c r="C291"/>
  <c r="D291"/>
  <c r="F291"/>
  <c r="G291"/>
  <c r="H291"/>
  <c r="I291"/>
  <c r="J291"/>
  <c r="O291" s="1"/>
  <c r="U291" s="1"/>
  <c r="K291"/>
  <c r="L291"/>
  <c r="M291"/>
  <c r="N291"/>
  <c r="P291"/>
  <c r="Q291"/>
  <c r="B292"/>
  <c r="C292"/>
  <c r="D292"/>
  <c r="F292"/>
  <c r="G292"/>
  <c r="H292"/>
  <c r="I292"/>
  <c r="J292"/>
  <c r="O292" s="1"/>
  <c r="U292" s="1"/>
  <c r="K292"/>
  <c r="L292"/>
  <c r="M292"/>
  <c r="N292"/>
  <c r="P292"/>
  <c r="Q292"/>
  <c r="B293"/>
  <c r="C293"/>
  <c r="D293"/>
  <c r="F293"/>
  <c r="G293"/>
  <c r="H293"/>
  <c r="I293"/>
  <c r="J293"/>
  <c r="O293" s="1"/>
  <c r="U293" s="1"/>
  <c r="K293"/>
  <c r="L293"/>
  <c r="M293"/>
  <c r="N293"/>
  <c r="P293"/>
  <c r="Q293"/>
  <c r="B294"/>
  <c r="C294"/>
  <c r="D294"/>
  <c r="F294"/>
  <c r="G294"/>
  <c r="H294"/>
  <c r="I294"/>
  <c r="J294"/>
  <c r="O294" s="1"/>
  <c r="U294" s="1"/>
  <c r="K294"/>
  <c r="L294"/>
  <c r="M294"/>
  <c r="N294"/>
  <c r="P294"/>
  <c r="Q294"/>
  <c r="B295"/>
  <c r="C295"/>
  <c r="D295"/>
  <c r="F295"/>
  <c r="G295"/>
  <c r="H295"/>
  <c r="I295"/>
  <c r="J295"/>
  <c r="O295" s="1"/>
  <c r="U295" s="1"/>
  <c r="K295"/>
  <c r="L295"/>
  <c r="M295"/>
  <c r="N295"/>
  <c r="P295"/>
  <c r="Q295"/>
  <c r="B296"/>
  <c r="C296"/>
  <c r="D296"/>
  <c r="F296"/>
  <c r="G296"/>
  <c r="H296"/>
  <c r="I296"/>
  <c r="J296"/>
  <c r="O296" s="1"/>
  <c r="U296" s="1"/>
  <c r="K296"/>
  <c r="L296"/>
  <c r="M296"/>
  <c r="N296"/>
  <c r="P296"/>
  <c r="Q296"/>
  <c r="B297"/>
  <c r="C297"/>
  <c r="D297"/>
  <c r="F297"/>
  <c r="G297"/>
  <c r="H297"/>
  <c r="I297"/>
  <c r="J297"/>
  <c r="O297" s="1"/>
  <c r="U297" s="1"/>
  <c r="K297"/>
  <c r="L297"/>
  <c r="M297"/>
  <c r="N297"/>
  <c r="P297"/>
  <c r="Q297"/>
  <c r="B298"/>
  <c r="C298"/>
  <c r="D298"/>
  <c r="F298"/>
  <c r="G298"/>
  <c r="H298"/>
  <c r="I298"/>
  <c r="J298"/>
  <c r="O298" s="1"/>
  <c r="U298" s="1"/>
  <c r="K298"/>
  <c r="L298"/>
  <c r="M298"/>
  <c r="N298"/>
  <c r="P298"/>
  <c r="Q298"/>
  <c r="B299"/>
  <c r="C299"/>
  <c r="D299"/>
  <c r="F299"/>
  <c r="G299"/>
  <c r="H299"/>
  <c r="I299"/>
  <c r="J299"/>
  <c r="O299" s="1"/>
  <c r="U299" s="1"/>
  <c r="K299"/>
  <c r="L299"/>
  <c r="M299"/>
  <c r="N299"/>
  <c r="P299"/>
  <c r="Q299"/>
  <c r="B300"/>
  <c r="C300"/>
  <c r="D300"/>
  <c r="F300"/>
  <c r="G300"/>
  <c r="H300"/>
  <c r="I300"/>
  <c r="J300"/>
  <c r="O300" s="1"/>
  <c r="U300" s="1"/>
  <c r="K300"/>
  <c r="L300"/>
  <c r="M300"/>
  <c r="N300"/>
  <c r="P300"/>
  <c r="Q300"/>
  <c r="B301"/>
  <c r="C301"/>
  <c r="D301"/>
  <c r="F301"/>
  <c r="G301"/>
  <c r="H301"/>
  <c r="I301"/>
  <c r="J301"/>
  <c r="O301" s="1"/>
  <c r="U301" s="1"/>
  <c r="K301"/>
  <c r="L301"/>
  <c r="M301"/>
  <c r="N301"/>
  <c r="P301"/>
  <c r="Q301"/>
  <c r="B302"/>
  <c r="C302"/>
  <c r="D302"/>
  <c r="F302"/>
  <c r="G302"/>
  <c r="H302"/>
  <c r="I302"/>
  <c r="J302"/>
  <c r="O302" s="1"/>
  <c r="U302" s="1"/>
  <c r="K302"/>
  <c r="L302"/>
  <c r="M302"/>
  <c r="N302"/>
  <c r="P302"/>
  <c r="Q302"/>
  <c r="B303"/>
  <c r="C303"/>
  <c r="D303"/>
  <c r="F303"/>
  <c r="G303"/>
  <c r="H303"/>
  <c r="I303"/>
  <c r="J303"/>
  <c r="O303" s="1"/>
  <c r="U303" s="1"/>
  <c r="K303"/>
  <c r="L303"/>
  <c r="M303"/>
  <c r="N303"/>
  <c r="P303"/>
  <c r="Q303"/>
  <c r="B304"/>
  <c r="C304"/>
  <c r="D304"/>
  <c r="F304"/>
  <c r="G304"/>
  <c r="H304"/>
  <c r="I304"/>
  <c r="J304"/>
  <c r="O304" s="1"/>
  <c r="U304" s="1"/>
  <c r="K304"/>
  <c r="L304"/>
  <c r="M304"/>
  <c r="N304"/>
  <c r="P304"/>
  <c r="Q304"/>
  <c r="B305"/>
  <c r="C305"/>
  <c r="D305"/>
  <c r="F305"/>
  <c r="G305"/>
  <c r="H305"/>
  <c r="I305"/>
  <c r="J305"/>
  <c r="O305" s="1"/>
  <c r="U305" s="1"/>
  <c r="K305"/>
  <c r="L305"/>
  <c r="M305"/>
  <c r="N305"/>
  <c r="P305"/>
  <c r="Q305"/>
  <c r="B306"/>
  <c r="C306"/>
  <c r="D306"/>
  <c r="F306"/>
  <c r="G306"/>
  <c r="H306"/>
  <c r="I306"/>
  <c r="J306"/>
  <c r="O306" s="1"/>
  <c r="U306" s="1"/>
  <c r="K306"/>
  <c r="L306"/>
  <c r="M306"/>
  <c r="N306"/>
  <c r="P306"/>
  <c r="Q306"/>
  <c r="B307"/>
  <c r="C307"/>
  <c r="D307"/>
  <c r="F307"/>
  <c r="G307"/>
  <c r="H307"/>
  <c r="I307"/>
  <c r="J307"/>
  <c r="O307" s="1"/>
  <c r="U307" s="1"/>
  <c r="K307"/>
  <c r="L307"/>
  <c r="M307"/>
  <c r="N307"/>
  <c r="P307"/>
  <c r="Q307"/>
  <c r="B308"/>
  <c r="C308"/>
  <c r="D308"/>
  <c r="F308"/>
  <c r="G308"/>
  <c r="H308"/>
  <c r="I308"/>
  <c r="J308"/>
  <c r="O308" s="1"/>
  <c r="U308" s="1"/>
  <c r="K308"/>
  <c r="L308"/>
  <c r="M308"/>
  <c r="N308"/>
  <c r="P308"/>
  <c r="Q308"/>
  <c r="B309"/>
  <c r="C309"/>
  <c r="D309"/>
  <c r="F309"/>
  <c r="G309"/>
  <c r="H309"/>
  <c r="I309"/>
  <c r="J309"/>
  <c r="O309" s="1"/>
  <c r="U309" s="1"/>
  <c r="K309"/>
  <c r="L309"/>
  <c r="M309"/>
  <c r="N309"/>
  <c r="P309"/>
  <c r="Q309"/>
  <c r="B310"/>
  <c r="C310"/>
  <c r="D310"/>
  <c r="F310"/>
  <c r="G310"/>
  <c r="H310"/>
  <c r="I310"/>
  <c r="J310"/>
  <c r="O310" s="1"/>
  <c r="U310" s="1"/>
  <c r="K310"/>
  <c r="L310"/>
  <c r="M310"/>
  <c r="N310"/>
  <c r="P310"/>
  <c r="Q310"/>
  <c r="B311"/>
  <c r="C311"/>
  <c r="D311"/>
  <c r="F311"/>
  <c r="G311"/>
  <c r="H311"/>
  <c r="I311"/>
  <c r="J311"/>
  <c r="O311" s="1"/>
  <c r="U311" s="1"/>
  <c r="K311"/>
  <c r="L311"/>
  <c r="M311"/>
  <c r="N311"/>
  <c r="P311"/>
  <c r="Q311"/>
  <c r="B312"/>
  <c r="C312"/>
  <c r="D312"/>
  <c r="F312"/>
  <c r="G312"/>
  <c r="H312"/>
  <c r="I312"/>
  <c r="J312"/>
  <c r="O312" s="1"/>
  <c r="U312" s="1"/>
  <c r="K312"/>
  <c r="L312"/>
  <c r="M312"/>
  <c r="N312"/>
  <c r="P312"/>
  <c r="Q312"/>
  <c r="B313"/>
  <c r="C313"/>
  <c r="D313"/>
  <c r="F313"/>
  <c r="G313"/>
  <c r="H313"/>
  <c r="I313"/>
  <c r="J313"/>
  <c r="O313" s="1"/>
  <c r="U313" s="1"/>
  <c r="K313"/>
  <c r="L313"/>
  <c r="M313"/>
  <c r="N313"/>
  <c r="P313"/>
  <c r="Q313"/>
  <c r="B314"/>
  <c r="C314"/>
  <c r="D314"/>
  <c r="F314"/>
  <c r="G314"/>
  <c r="H314"/>
  <c r="I314"/>
  <c r="J314"/>
  <c r="O314" s="1"/>
  <c r="U314" s="1"/>
  <c r="K314"/>
  <c r="L314"/>
  <c r="M314"/>
  <c r="N314"/>
  <c r="P314"/>
  <c r="Q314"/>
  <c r="B315"/>
  <c r="C315"/>
  <c r="D315"/>
  <c r="F315"/>
  <c r="G315"/>
  <c r="H315"/>
  <c r="I315"/>
  <c r="J315"/>
  <c r="O315" s="1"/>
  <c r="U315" s="1"/>
  <c r="K315"/>
  <c r="L315"/>
  <c r="M315"/>
  <c r="N315"/>
  <c r="P315"/>
  <c r="Q315"/>
  <c r="B316"/>
  <c r="C316"/>
  <c r="D316"/>
  <c r="F316"/>
  <c r="G316"/>
  <c r="H316"/>
  <c r="I316"/>
  <c r="J316"/>
  <c r="O316" s="1"/>
  <c r="U316" s="1"/>
  <c r="K316"/>
  <c r="L316"/>
  <c r="M316"/>
  <c r="N316"/>
  <c r="P316"/>
  <c r="Q316"/>
  <c r="B317"/>
  <c r="C317"/>
  <c r="D317"/>
  <c r="F317"/>
  <c r="G317"/>
  <c r="H317"/>
  <c r="I317"/>
  <c r="J317"/>
  <c r="O317" s="1"/>
  <c r="U317" s="1"/>
  <c r="K317"/>
  <c r="L317"/>
  <c r="M317"/>
  <c r="N317"/>
  <c r="P317"/>
  <c r="Q317"/>
  <c r="B318"/>
  <c r="C318"/>
  <c r="D318"/>
  <c r="F318"/>
  <c r="G318"/>
  <c r="H318"/>
  <c r="I318"/>
  <c r="J318"/>
  <c r="O318" s="1"/>
  <c r="U318" s="1"/>
  <c r="K318"/>
  <c r="L318"/>
  <c r="M318"/>
  <c r="N318"/>
  <c r="P318"/>
  <c r="Q318"/>
  <c r="B319"/>
  <c r="C319"/>
  <c r="D319"/>
  <c r="F319"/>
  <c r="G319"/>
  <c r="H319"/>
  <c r="I319"/>
  <c r="J319"/>
  <c r="O319" s="1"/>
  <c r="U319" s="1"/>
  <c r="K319"/>
  <c r="L319"/>
  <c r="M319"/>
  <c r="N319"/>
  <c r="P319"/>
  <c r="Q319"/>
  <c r="B320"/>
  <c r="C320"/>
  <c r="D320"/>
  <c r="F320"/>
  <c r="G320"/>
  <c r="H320"/>
  <c r="I320"/>
  <c r="J320"/>
  <c r="O320" s="1"/>
  <c r="U320" s="1"/>
  <c r="K320"/>
  <c r="L320"/>
  <c r="M320"/>
  <c r="N320"/>
  <c r="P320"/>
  <c r="Q320"/>
  <c r="B321"/>
  <c r="C321"/>
  <c r="D321"/>
  <c r="F321"/>
  <c r="G321"/>
  <c r="H321"/>
  <c r="I321"/>
  <c r="J321"/>
  <c r="O321" s="1"/>
  <c r="U321" s="1"/>
  <c r="K321"/>
  <c r="L321"/>
  <c r="M321"/>
  <c r="N321"/>
  <c r="P321"/>
  <c r="Q321"/>
  <c r="B322"/>
  <c r="C322"/>
  <c r="D322"/>
  <c r="F322"/>
  <c r="G322"/>
  <c r="H322"/>
  <c r="I322"/>
  <c r="J322"/>
  <c r="O322" s="1"/>
  <c r="U322" s="1"/>
  <c r="K322"/>
  <c r="L322"/>
  <c r="M322"/>
  <c r="N322"/>
  <c r="P322"/>
  <c r="Q322"/>
  <c r="B323"/>
  <c r="C323"/>
  <c r="D323"/>
  <c r="F323"/>
  <c r="G323"/>
  <c r="H323"/>
  <c r="I323"/>
  <c r="J323"/>
  <c r="O323" s="1"/>
  <c r="U323" s="1"/>
  <c r="K323"/>
  <c r="L323"/>
  <c r="M323"/>
  <c r="N323"/>
  <c r="P323"/>
  <c r="Q323"/>
  <c r="B324"/>
  <c r="C324"/>
  <c r="D324"/>
  <c r="F324"/>
  <c r="G324"/>
  <c r="H324"/>
  <c r="I324"/>
  <c r="J324"/>
  <c r="O324" s="1"/>
  <c r="U324" s="1"/>
  <c r="K324"/>
  <c r="L324"/>
  <c r="M324"/>
  <c r="N324"/>
  <c r="P324"/>
  <c r="Q324"/>
  <c r="B325"/>
  <c r="C325"/>
  <c r="D325"/>
  <c r="F325"/>
  <c r="G325"/>
  <c r="H325"/>
  <c r="I325"/>
  <c r="J325"/>
  <c r="O325" s="1"/>
  <c r="U325" s="1"/>
  <c r="K325"/>
  <c r="L325"/>
  <c r="M325"/>
  <c r="N325"/>
  <c r="P325"/>
  <c r="Q325"/>
  <c r="B326"/>
  <c r="C326"/>
  <c r="D326"/>
  <c r="F326"/>
  <c r="G326"/>
  <c r="H326"/>
  <c r="I326"/>
  <c r="J326"/>
  <c r="O326" s="1"/>
  <c r="U326" s="1"/>
  <c r="K326"/>
  <c r="L326"/>
  <c r="M326"/>
  <c r="N326"/>
  <c r="P326"/>
  <c r="Q326"/>
  <c r="B327"/>
  <c r="C327"/>
  <c r="D327"/>
  <c r="F327"/>
  <c r="G327"/>
  <c r="H327"/>
  <c r="I327"/>
  <c r="J327"/>
  <c r="O327" s="1"/>
  <c r="U327" s="1"/>
  <c r="K327"/>
  <c r="L327"/>
  <c r="M327"/>
  <c r="N327"/>
  <c r="P327"/>
  <c r="Q327"/>
  <c r="B328"/>
  <c r="C328"/>
  <c r="D328"/>
  <c r="F328"/>
  <c r="G328"/>
  <c r="H328"/>
  <c r="I328"/>
  <c r="J328"/>
  <c r="O328" s="1"/>
  <c r="U328" s="1"/>
  <c r="K328"/>
  <c r="L328"/>
  <c r="M328"/>
  <c r="N328"/>
  <c r="P328"/>
  <c r="Q328"/>
  <c r="B329"/>
  <c r="C329"/>
  <c r="D329"/>
  <c r="F329"/>
  <c r="G329"/>
  <c r="H329"/>
  <c r="I329"/>
  <c r="J329"/>
  <c r="O329" s="1"/>
  <c r="U329" s="1"/>
  <c r="K329"/>
  <c r="L329"/>
  <c r="M329"/>
  <c r="N329"/>
  <c r="P329"/>
  <c r="Q329"/>
  <c r="B330"/>
  <c r="C330"/>
  <c r="D330"/>
  <c r="F330"/>
  <c r="G330"/>
  <c r="H330"/>
  <c r="I330"/>
  <c r="J330"/>
  <c r="O330" s="1"/>
  <c r="U330" s="1"/>
  <c r="K330"/>
  <c r="L330"/>
  <c r="M330"/>
  <c r="N330"/>
  <c r="P330"/>
  <c r="Q330"/>
  <c r="B331"/>
  <c r="C331"/>
  <c r="D331"/>
  <c r="F331"/>
  <c r="G331"/>
  <c r="H331"/>
  <c r="I331"/>
  <c r="J331"/>
  <c r="O331" s="1"/>
  <c r="U331" s="1"/>
  <c r="K331"/>
  <c r="L331"/>
  <c r="M331"/>
  <c r="N331"/>
  <c r="P331"/>
  <c r="Q331"/>
  <c r="B332"/>
  <c r="C332"/>
  <c r="D332"/>
  <c r="F332"/>
  <c r="G332"/>
  <c r="H332"/>
  <c r="I332"/>
  <c r="J332"/>
  <c r="O332" s="1"/>
  <c r="U332" s="1"/>
  <c r="K332"/>
  <c r="L332"/>
  <c r="M332"/>
  <c r="N332"/>
  <c r="P332"/>
  <c r="Q332"/>
  <c r="B333"/>
  <c r="C333"/>
  <c r="D333"/>
  <c r="F333"/>
  <c r="G333"/>
  <c r="H333"/>
  <c r="I333"/>
  <c r="J333"/>
  <c r="O333" s="1"/>
  <c r="U333" s="1"/>
  <c r="K333"/>
  <c r="L333"/>
  <c r="M333"/>
  <c r="N333"/>
  <c r="P333"/>
  <c r="Q333"/>
  <c r="B334"/>
  <c r="C334"/>
  <c r="D334"/>
  <c r="F334"/>
  <c r="G334"/>
  <c r="H334"/>
  <c r="I334"/>
  <c r="J334"/>
  <c r="O334" s="1"/>
  <c r="U334" s="1"/>
  <c r="K334"/>
  <c r="L334"/>
  <c r="M334"/>
  <c r="N334"/>
  <c r="P334"/>
  <c r="Q334"/>
  <c r="B335"/>
  <c r="C335"/>
  <c r="D335"/>
  <c r="F335"/>
  <c r="G335"/>
  <c r="H335"/>
  <c r="I335"/>
  <c r="J335"/>
  <c r="O335" s="1"/>
  <c r="U335" s="1"/>
  <c r="K335"/>
  <c r="L335"/>
  <c r="M335"/>
  <c r="N335"/>
  <c r="P335"/>
  <c r="Q335"/>
  <c r="B336"/>
  <c r="C336"/>
  <c r="D336"/>
  <c r="F336"/>
  <c r="G336"/>
  <c r="H336"/>
  <c r="I336"/>
  <c r="J336"/>
  <c r="O336" s="1"/>
  <c r="U336" s="1"/>
  <c r="K336"/>
  <c r="L336"/>
  <c r="M336"/>
  <c r="N336"/>
  <c r="P336"/>
  <c r="Q336"/>
  <c r="B337"/>
  <c r="C337"/>
  <c r="D337"/>
  <c r="F337"/>
  <c r="G337"/>
  <c r="H337"/>
  <c r="I337"/>
  <c r="J337"/>
  <c r="O337" s="1"/>
  <c r="U337" s="1"/>
  <c r="K337"/>
  <c r="L337"/>
  <c r="M337"/>
  <c r="N337"/>
  <c r="P337"/>
  <c r="Q337"/>
  <c r="B338"/>
  <c r="C338"/>
  <c r="D338"/>
  <c r="F338"/>
  <c r="G338"/>
  <c r="H338"/>
  <c r="I338"/>
  <c r="J338"/>
  <c r="O338" s="1"/>
  <c r="U338" s="1"/>
  <c r="K338"/>
  <c r="L338"/>
  <c r="M338"/>
  <c r="N338"/>
  <c r="P338"/>
  <c r="Q338"/>
  <c r="B339"/>
  <c r="C339"/>
  <c r="D339"/>
  <c r="F339"/>
  <c r="G339"/>
  <c r="H339"/>
  <c r="I339"/>
  <c r="J339"/>
  <c r="O339" s="1"/>
  <c r="U339" s="1"/>
  <c r="K339"/>
  <c r="L339"/>
  <c r="M339"/>
  <c r="N339"/>
  <c r="P339"/>
  <c r="Q339"/>
  <c r="B340"/>
  <c r="C340"/>
  <c r="D340"/>
  <c r="F340"/>
  <c r="G340"/>
  <c r="H340"/>
  <c r="I340"/>
  <c r="J340"/>
  <c r="O340" s="1"/>
  <c r="U340" s="1"/>
  <c r="K340"/>
  <c r="L340"/>
  <c r="M340"/>
  <c r="N340"/>
  <c r="P340"/>
  <c r="Q340"/>
  <c r="B341"/>
  <c r="C341"/>
  <c r="D341"/>
  <c r="F341"/>
  <c r="G341"/>
  <c r="H341"/>
  <c r="I341"/>
  <c r="J341"/>
  <c r="O341" s="1"/>
  <c r="U341" s="1"/>
  <c r="K341"/>
  <c r="L341"/>
  <c r="M341"/>
  <c r="N341"/>
  <c r="P341"/>
  <c r="Q341"/>
  <c r="B342"/>
  <c r="C342"/>
  <c r="D342"/>
  <c r="F342"/>
  <c r="G342"/>
  <c r="H342"/>
  <c r="I342"/>
  <c r="J342"/>
  <c r="O342" s="1"/>
  <c r="U342" s="1"/>
  <c r="K342"/>
  <c r="L342"/>
  <c r="M342"/>
  <c r="N342"/>
  <c r="P342"/>
  <c r="Q342"/>
  <c r="B343"/>
  <c r="C343"/>
  <c r="D343"/>
  <c r="F343"/>
  <c r="G343"/>
  <c r="H343"/>
  <c r="I343"/>
  <c r="J343"/>
  <c r="O343" s="1"/>
  <c r="U343" s="1"/>
  <c r="K343"/>
  <c r="L343"/>
  <c r="M343"/>
  <c r="N343"/>
  <c r="P343"/>
  <c r="Q343"/>
  <c r="B344"/>
  <c r="C344"/>
  <c r="D344"/>
  <c r="F344"/>
  <c r="G344"/>
  <c r="H344"/>
  <c r="I344"/>
  <c r="J344"/>
  <c r="O344" s="1"/>
  <c r="U344" s="1"/>
  <c r="K344"/>
  <c r="L344"/>
  <c r="M344"/>
  <c r="N344"/>
  <c r="P344"/>
  <c r="Q344"/>
  <c r="B345"/>
  <c r="C345"/>
  <c r="D345"/>
  <c r="F345"/>
  <c r="G345"/>
  <c r="H345"/>
  <c r="I345"/>
  <c r="J345"/>
  <c r="O345" s="1"/>
  <c r="U345" s="1"/>
  <c r="K345"/>
  <c r="L345"/>
  <c r="M345"/>
  <c r="N345"/>
  <c r="P345"/>
  <c r="Q345"/>
  <c r="B346"/>
  <c r="C346"/>
  <c r="D346"/>
  <c r="F346"/>
  <c r="G346"/>
  <c r="H346"/>
  <c r="I346"/>
  <c r="J346"/>
  <c r="O346" s="1"/>
  <c r="U346" s="1"/>
  <c r="K346"/>
  <c r="L346"/>
  <c r="M346"/>
  <c r="N346"/>
  <c r="P346"/>
  <c r="Q346"/>
  <c r="B347"/>
  <c r="C347"/>
  <c r="D347"/>
  <c r="F347"/>
  <c r="G347"/>
  <c r="H347"/>
  <c r="I347"/>
  <c r="J347"/>
  <c r="O347" s="1"/>
  <c r="U347" s="1"/>
  <c r="K347"/>
  <c r="L347"/>
  <c r="M347"/>
  <c r="N347"/>
  <c r="P347"/>
  <c r="Q347"/>
  <c r="B348"/>
  <c r="C348"/>
  <c r="D348"/>
  <c r="F348"/>
  <c r="G348"/>
  <c r="H348"/>
  <c r="I348"/>
  <c r="J348"/>
  <c r="O348" s="1"/>
  <c r="U348" s="1"/>
  <c r="K348"/>
  <c r="L348"/>
  <c r="M348"/>
  <c r="N348"/>
  <c r="P348"/>
  <c r="Q348"/>
  <c r="B349"/>
  <c r="C349"/>
  <c r="D349"/>
  <c r="F349"/>
  <c r="G349"/>
  <c r="H349"/>
  <c r="I349"/>
  <c r="J349"/>
  <c r="O349" s="1"/>
  <c r="U349" s="1"/>
  <c r="K349"/>
  <c r="L349"/>
  <c r="M349"/>
  <c r="N349"/>
  <c r="P349"/>
  <c r="Q349"/>
  <c r="B350"/>
  <c r="C350"/>
  <c r="D350"/>
  <c r="F350"/>
  <c r="G350"/>
  <c r="H350"/>
  <c r="I350"/>
  <c r="J350"/>
  <c r="O350" s="1"/>
  <c r="U350" s="1"/>
  <c r="K350"/>
  <c r="L350"/>
  <c r="M350"/>
  <c r="N350"/>
  <c r="P350"/>
  <c r="Q350"/>
  <c r="B351"/>
  <c r="C351"/>
  <c r="D351"/>
  <c r="F351"/>
  <c r="A351" s="1"/>
  <c r="G351"/>
  <c r="H351"/>
  <c r="I351"/>
  <c r="J351"/>
  <c r="O351" s="1"/>
  <c r="U351" s="1"/>
  <c r="K351"/>
  <c r="L351"/>
  <c r="M351"/>
  <c r="N351"/>
  <c r="P351"/>
  <c r="Q351"/>
  <c r="B352"/>
  <c r="C352"/>
  <c r="D352"/>
  <c r="F352"/>
  <c r="G352"/>
  <c r="H352"/>
  <c r="I352"/>
  <c r="J352"/>
  <c r="O352" s="1"/>
  <c r="U352" s="1"/>
  <c r="K352"/>
  <c r="L352"/>
  <c r="M352"/>
  <c r="N352"/>
  <c r="P352"/>
  <c r="Q352"/>
  <c r="B353"/>
  <c r="C353"/>
  <c r="D353"/>
  <c r="F353"/>
  <c r="G353"/>
  <c r="H353"/>
  <c r="I353"/>
  <c r="J353"/>
  <c r="O353" s="1"/>
  <c r="U353" s="1"/>
  <c r="K353"/>
  <c r="L353"/>
  <c r="M353"/>
  <c r="N353"/>
  <c r="P353"/>
  <c r="Q353"/>
  <c r="B354"/>
  <c r="C354"/>
  <c r="D354"/>
  <c r="F354"/>
  <c r="G354"/>
  <c r="H354"/>
  <c r="A354" s="1"/>
  <c r="I354"/>
  <c r="J354"/>
  <c r="O354" s="1"/>
  <c r="U354" s="1"/>
  <c r="K354"/>
  <c r="L354"/>
  <c r="M354"/>
  <c r="N354"/>
  <c r="P354"/>
  <c r="Q354"/>
  <c r="B355"/>
  <c r="C355"/>
  <c r="D355"/>
  <c r="F355"/>
  <c r="G355"/>
  <c r="H355"/>
  <c r="A355" s="1"/>
  <c r="I355"/>
  <c r="J355"/>
  <c r="O355" s="1"/>
  <c r="U355" s="1"/>
  <c r="K355"/>
  <c r="L355"/>
  <c r="M355"/>
  <c r="N355"/>
  <c r="P355"/>
  <c r="Q355"/>
  <c r="B356"/>
  <c r="C356"/>
  <c r="D356"/>
  <c r="F356"/>
  <c r="G356"/>
  <c r="H356"/>
  <c r="A356" s="1"/>
  <c r="I356"/>
  <c r="J356"/>
  <c r="O356" s="1"/>
  <c r="U356" s="1"/>
  <c r="K356"/>
  <c r="L356"/>
  <c r="M356"/>
  <c r="N356"/>
  <c r="P356"/>
  <c r="Q356"/>
  <c r="B357"/>
  <c r="C357"/>
  <c r="D357"/>
  <c r="F357"/>
  <c r="G357"/>
  <c r="H357"/>
  <c r="I357"/>
  <c r="J357"/>
  <c r="O357" s="1"/>
  <c r="U357" s="1"/>
  <c r="K357"/>
  <c r="L357"/>
  <c r="M357"/>
  <c r="N357"/>
  <c r="P357"/>
  <c r="Q357"/>
  <c r="B358"/>
  <c r="C358"/>
  <c r="D358"/>
  <c r="F358"/>
  <c r="G358"/>
  <c r="H358"/>
  <c r="A358" s="1"/>
  <c r="I358"/>
  <c r="J358"/>
  <c r="O358" s="1"/>
  <c r="U358" s="1"/>
  <c r="K358"/>
  <c r="L358"/>
  <c r="M358"/>
  <c r="N358"/>
  <c r="P358"/>
  <c r="Q358"/>
  <c r="B359"/>
  <c r="C359"/>
  <c r="D359"/>
  <c r="F359"/>
  <c r="G359"/>
  <c r="H359"/>
  <c r="A359" s="1"/>
  <c r="I359"/>
  <c r="J359"/>
  <c r="O359" s="1"/>
  <c r="U359" s="1"/>
  <c r="K359"/>
  <c r="L359"/>
  <c r="M359"/>
  <c r="N359"/>
  <c r="P359"/>
  <c r="Q359"/>
  <c r="B360"/>
  <c r="C360"/>
  <c r="D360"/>
  <c r="F360"/>
  <c r="G360"/>
  <c r="H360"/>
  <c r="A360" s="1"/>
  <c r="I360"/>
  <c r="J360"/>
  <c r="O360" s="1"/>
  <c r="U360" s="1"/>
  <c r="K360"/>
  <c r="L360"/>
  <c r="M360"/>
  <c r="N360"/>
  <c r="P360"/>
  <c r="Q360"/>
  <c r="B361"/>
  <c r="C361"/>
  <c r="D361"/>
  <c r="F361"/>
  <c r="G361"/>
  <c r="H361"/>
  <c r="I361"/>
  <c r="J361"/>
  <c r="O361" s="1"/>
  <c r="U361" s="1"/>
  <c r="K361"/>
  <c r="L361"/>
  <c r="M361"/>
  <c r="N361"/>
  <c r="P361"/>
  <c r="Q361"/>
  <c r="B362"/>
  <c r="C362"/>
  <c r="D362"/>
  <c r="F362"/>
  <c r="G362"/>
  <c r="H362"/>
  <c r="A362" s="1"/>
  <c r="I362"/>
  <c r="J362"/>
  <c r="O362" s="1"/>
  <c r="U362" s="1"/>
  <c r="K362"/>
  <c r="L362"/>
  <c r="M362"/>
  <c r="N362"/>
  <c r="P362"/>
  <c r="Q362"/>
  <c r="B363"/>
  <c r="C363"/>
  <c r="D363"/>
  <c r="F363"/>
  <c r="G363"/>
  <c r="H363"/>
  <c r="A363" s="1"/>
  <c r="I363"/>
  <c r="J363"/>
  <c r="O363" s="1"/>
  <c r="U363" s="1"/>
  <c r="K363"/>
  <c r="L363"/>
  <c r="M363"/>
  <c r="N363"/>
  <c r="P363"/>
  <c r="Q363"/>
  <c r="B364"/>
  <c r="C364"/>
  <c r="D364"/>
  <c r="F364"/>
  <c r="G364"/>
  <c r="H364"/>
  <c r="A364" s="1"/>
  <c r="I364"/>
  <c r="J364"/>
  <c r="O364" s="1"/>
  <c r="U364" s="1"/>
  <c r="K364"/>
  <c r="L364"/>
  <c r="M364"/>
  <c r="N364"/>
  <c r="P364"/>
  <c r="Q364"/>
  <c r="B365"/>
  <c r="C365"/>
  <c r="D365"/>
  <c r="F365"/>
  <c r="G365"/>
  <c r="H365"/>
  <c r="I365"/>
  <c r="J365"/>
  <c r="O365" s="1"/>
  <c r="U365" s="1"/>
  <c r="K365"/>
  <c r="L365"/>
  <c r="M365"/>
  <c r="N365"/>
  <c r="P365"/>
  <c r="Q365"/>
  <c r="B366"/>
  <c r="C366"/>
  <c r="D366"/>
  <c r="F366"/>
  <c r="G366"/>
  <c r="H366"/>
  <c r="A366" s="1"/>
  <c r="I366"/>
  <c r="J366"/>
  <c r="O366" s="1"/>
  <c r="U366" s="1"/>
  <c r="K366"/>
  <c r="L366"/>
  <c r="M366"/>
  <c r="N366"/>
  <c r="P366"/>
  <c r="Q366"/>
  <c r="B367"/>
  <c r="C367"/>
  <c r="D367"/>
  <c r="F367"/>
  <c r="G367"/>
  <c r="H367"/>
  <c r="A367" s="1"/>
  <c r="I367"/>
  <c r="J367"/>
  <c r="O367" s="1"/>
  <c r="U367" s="1"/>
  <c r="K367"/>
  <c r="L367"/>
  <c r="M367"/>
  <c r="N367"/>
  <c r="P367"/>
  <c r="Q367"/>
  <c r="B368"/>
  <c r="C368"/>
  <c r="D368"/>
  <c r="F368"/>
  <c r="G368"/>
  <c r="H368"/>
  <c r="A368" s="1"/>
  <c r="I368"/>
  <c r="J368"/>
  <c r="O368" s="1"/>
  <c r="U368" s="1"/>
  <c r="K368"/>
  <c r="L368"/>
  <c r="M368"/>
  <c r="N368"/>
  <c r="P368"/>
  <c r="Q368"/>
  <c r="B369"/>
  <c r="C369"/>
  <c r="D369"/>
  <c r="F369"/>
  <c r="G369"/>
  <c r="H369"/>
  <c r="I369"/>
  <c r="J369"/>
  <c r="O369" s="1"/>
  <c r="U369" s="1"/>
  <c r="K369"/>
  <c r="L369"/>
  <c r="M369"/>
  <c r="N369"/>
  <c r="P369"/>
  <c r="Q369"/>
  <c r="B370"/>
  <c r="C370"/>
  <c r="D370"/>
  <c r="F370"/>
  <c r="G370"/>
  <c r="H370"/>
  <c r="A370" s="1"/>
  <c r="I370"/>
  <c r="J370"/>
  <c r="O370" s="1"/>
  <c r="U370" s="1"/>
  <c r="K370"/>
  <c r="L370"/>
  <c r="M370"/>
  <c r="N370"/>
  <c r="P370"/>
  <c r="Q370"/>
  <c r="B371"/>
  <c r="C371"/>
  <c r="D371"/>
  <c r="F371"/>
  <c r="G371"/>
  <c r="H371"/>
  <c r="A371" s="1"/>
  <c r="I371"/>
  <c r="J371"/>
  <c r="O371" s="1"/>
  <c r="U371" s="1"/>
  <c r="K371"/>
  <c r="L371"/>
  <c r="M371"/>
  <c r="N371"/>
  <c r="P371"/>
  <c r="Q371"/>
  <c r="B372"/>
  <c r="C372"/>
  <c r="D372"/>
  <c r="F372"/>
  <c r="G372"/>
  <c r="H372"/>
  <c r="A372" s="1"/>
  <c r="I372"/>
  <c r="J372"/>
  <c r="O372" s="1"/>
  <c r="U372" s="1"/>
  <c r="K372"/>
  <c r="L372"/>
  <c r="M372"/>
  <c r="N372"/>
  <c r="P372"/>
  <c r="Q372"/>
  <c r="B373"/>
  <c r="C373"/>
  <c r="D373"/>
  <c r="F373"/>
  <c r="G373"/>
  <c r="H373"/>
  <c r="I373"/>
  <c r="J373"/>
  <c r="O373" s="1"/>
  <c r="U373" s="1"/>
  <c r="K373"/>
  <c r="L373"/>
  <c r="M373"/>
  <c r="N373"/>
  <c r="P373"/>
  <c r="Q373"/>
  <c r="B374"/>
  <c r="C374"/>
  <c r="D374"/>
  <c r="F374"/>
  <c r="G374"/>
  <c r="H374"/>
  <c r="A374" s="1"/>
  <c r="I374"/>
  <c r="J374"/>
  <c r="O374" s="1"/>
  <c r="U374" s="1"/>
  <c r="K374"/>
  <c r="L374"/>
  <c r="M374"/>
  <c r="N374"/>
  <c r="P374"/>
  <c r="Q374"/>
  <c r="B375"/>
  <c r="C375"/>
  <c r="D375"/>
  <c r="F375"/>
  <c r="G375"/>
  <c r="H375"/>
  <c r="A375" s="1"/>
  <c r="I375"/>
  <c r="J375"/>
  <c r="O375" s="1"/>
  <c r="U375" s="1"/>
  <c r="K375"/>
  <c r="L375"/>
  <c r="M375"/>
  <c r="N375"/>
  <c r="P375"/>
  <c r="Q375"/>
  <c r="B376"/>
  <c r="C376"/>
  <c r="D376"/>
  <c r="F376"/>
  <c r="G376"/>
  <c r="H376"/>
  <c r="A376" s="1"/>
  <c r="I376"/>
  <c r="J376"/>
  <c r="O376" s="1"/>
  <c r="U376" s="1"/>
  <c r="K376"/>
  <c r="L376"/>
  <c r="M376"/>
  <c r="N376"/>
  <c r="P376"/>
  <c r="Q376"/>
  <c r="B377"/>
  <c r="C377"/>
  <c r="D377"/>
  <c r="F377"/>
  <c r="G377"/>
  <c r="H377"/>
  <c r="I377"/>
  <c r="J377"/>
  <c r="O377" s="1"/>
  <c r="U377" s="1"/>
  <c r="K377"/>
  <c r="L377"/>
  <c r="M377"/>
  <c r="N377"/>
  <c r="P377"/>
  <c r="Q377"/>
  <c r="B378"/>
  <c r="C378"/>
  <c r="D378"/>
  <c r="F378"/>
  <c r="G378"/>
  <c r="H378"/>
  <c r="A378" s="1"/>
  <c r="I378"/>
  <c r="J378"/>
  <c r="O378" s="1"/>
  <c r="U378" s="1"/>
  <c r="K378"/>
  <c r="L378"/>
  <c r="M378"/>
  <c r="N378"/>
  <c r="P378"/>
  <c r="Q378"/>
  <c r="B379"/>
  <c r="C379"/>
  <c r="D379"/>
  <c r="F379"/>
  <c r="G379"/>
  <c r="H379"/>
  <c r="A379" s="1"/>
  <c r="I379"/>
  <c r="J379"/>
  <c r="O379" s="1"/>
  <c r="U379" s="1"/>
  <c r="K379"/>
  <c r="L379"/>
  <c r="M379"/>
  <c r="N379"/>
  <c r="P379"/>
  <c r="Q379"/>
  <c r="B380"/>
  <c r="C380"/>
  <c r="D380"/>
  <c r="F380"/>
  <c r="G380"/>
  <c r="H380"/>
  <c r="A380" s="1"/>
  <c r="I380"/>
  <c r="J380"/>
  <c r="O380" s="1"/>
  <c r="U380" s="1"/>
  <c r="K380"/>
  <c r="L380"/>
  <c r="M380"/>
  <c r="N380"/>
  <c r="P380"/>
  <c r="Q380"/>
  <c r="B381"/>
  <c r="C381"/>
  <c r="D381"/>
  <c r="F381"/>
  <c r="G381"/>
  <c r="H381"/>
  <c r="I381"/>
  <c r="J381"/>
  <c r="O381" s="1"/>
  <c r="U381" s="1"/>
  <c r="K381"/>
  <c r="L381"/>
  <c r="M381"/>
  <c r="N381"/>
  <c r="P381"/>
  <c r="Q381"/>
  <c r="B382"/>
  <c r="C382"/>
  <c r="D382"/>
  <c r="F382"/>
  <c r="G382"/>
  <c r="H382"/>
  <c r="A382" s="1"/>
  <c r="I382"/>
  <c r="J382"/>
  <c r="O382" s="1"/>
  <c r="U382" s="1"/>
  <c r="K382"/>
  <c r="L382"/>
  <c r="M382"/>
  <c r="N382"/>
  <c r="P382"/>
  <c r="Q382"/>
  <c r="B383"/>
  <c r="C383"/>
  <c r="D383"/>
  <c r="F383"/>
  <c r="G383"/>
  <c r="H383"/>
  <c r="A383" s="1"/>
  <c r="I383"/>
  <c r="J383"/>
  <c r="O383" s="1"/>
  <c r="U383" s="1"/>
  <c r="K383"/>
  <c r="L383"/>
  <c r="M383"/>
  <c r="N383"/>
  <c r="P383"/>
  <c r="Q383"/>
  <c r="B384"/>
  <c r="C384"/>
  <c r="D384"/>
  <c r="F384"/>
  <c r="G384"/>
  <c r="H384"/>
  <c r="A384" s="1"/>
  <c r="I384"/>
  <c r="J384"/>
  <c r="O384" s="1"/>
  <c r="U384" s="1"/>
  <c r="K384"/>
  <c r="L384"/>
  <c r="M384"/>
  <c r="N384"/>
  <c r="P384"/>
  <c r="Q384"/>
  <c r="B385"/>
  <c r="C385"/>
  <c r="D385"/>
  <c r="F385"/>
  <c r="G385"/>
  <c r="H385"/>
  <c r="I385"/>
  <c r="J385"/>
  <c r="O385" s="1"/>
  <c r="U385" s="1"/>
  <c r="K385"/>
  <c r="L385"/>
  <c r="M385"/>
  <c r="N385"/>
  <c r="P385"/>
  <c r="Q385"/>
  <c r="B386"/>
  <c r="C386"/>
  <c r="D386"/>
  <c r="F386"/>
  <c r="G386"/>
  <c r="H386"/>
  <c r="A386" s="1"/>
  <c r="I386"/>
  <c r="J386"/>
  <c r="O386" s="1"/>
  <c r="U386" s="1"/>
  <c r="K386"/>
  <c r="L386"/>
  <c r="M386"/>
  <c r="N386"/>
  <c r="P386"/>
  <c r="Q386"/>
  <c r="B387"/>
  <c r="C387"/>
  <c r="D387"/>
  <c r="F387"/>
  <c r="G387"/>
  <c r="H387"/>
  <c r="A387" s="1"/>
  <c r="I387"/>
  <c r="J387"/>
  <c r="O387" s="1"/>
  <c r="U387" s="1"/>
  <c r="K387"/>
  <c r="L387"/>
  <c r="M387"/>
  <c r="N387"/>
  <c r="P387"/>
  <c r="Q387"/>
  <c r="B388"/>
  <c r="C388"/>
  <c r="D388"/>
  <c r="F388"/>
  <c r="G388"/>
  <c r="H388"/>
  <c r="A388" s="1"/>
  <c r="I388"/>
  <c r="J388"/>
  <c r="O388" s="1"/>
  <c r="U388" s="1"/>
  <c r="K388"/>
  <c r="L388"/>
  <c r="M388"/>
  <c r="N388"/>
  <c r="P388"/>
  <c r="Q388"/>
  <c r="B389"/>
  <c r="C389"/>
  <c r="D389"/>
  <c r="F389"/>
  <c r="G389"/>
  <c r="H389"/>
  <c r="I389"/>
  <c r="J389"/>
  <c r="O389" s="1"/>
  <c r="U389" s="1"/>
  <c r="K389"/>
  <c r="L389"/>
  <c r="M389"/>
  <c r="N389"/>
  <c r="P389"/>
  <c r="Q389"/>
  <c r="B390"/>
  <c r="C390"/>
  <c r="D390"/>
  <c r="F390"/>
  <c r="G390"/>
  <c r="H390"/>
  <c r="A390" s="1"/>
  <c r="I390"/>
  <c r="J390"/>
  <c r="O390" s="1"/>
  <c r="U390" s="1"/>
  <c r="K390"/>
  <c r="L390"/>
  <c r="M390"/>
  <c r="N390"/>
  <c r="P390"/>
  <c r="Q390"/>
  <c r="B391"/>
  <c r="C391"/>
  <c r="D391"/>
  <c r="F391"/>
  <c r="G391"/>
  <c r="H391"/>
  <c r="A391" s="1"/>
  <c r="I391"/>
  <c r="J391"/>
  <c r="O391" s="1"/>
  <c r="U391" s="1"/>
  <c r="K391"/>
  <c r="L391"/>
  <c r="M391"/>
  <c r="N391"/>
  <c r="P391"/>
  <c r="Q391"/>
  <c r="B392"/>
  <c r="C392"/>
  <c r="D392"/>
  <c r="F392"/>
  <c r="G392"/>
  <c r="H392"/>
  <c r="A392" s="1"/>
  <c r="I392"/>
  <c r="J392"/>
  <c r="O392" s="1"/>
  <c r="U392" s="1"/>
  <c r="K392"/>
  <c r="L392"/>
  <c r="M392"/>
  <c r="N392"/>
  <c r="P392"/>
  <c r="Q392"/>
  <c r="B393"/>
  <c r="C393"/>
  <c r="D393"/>
  <c r="F393"/>
  <c r="G393"/>
  <c r="H393"/>
  <c r="I393"/>
  <c r="J393"/>
  <c r="O393" s="1"/>
  <c r="U393" s="1"/>
  <c r="K393"/>
  <c r="L393"/>
  <c r="M393"/>
  <c r="N393"/>
  <c r="P393"/>
  <c r="Q393"/>
  <c r="B394"/>
  <c r="C394"/>
  <c r="D394"/>
  <c r="F394"/>
  <c r="G394"/>
  <c r="H394"/>
  <c r="A394" s="1"/>
  <c r="I394"/>
  <c r="J394"/>
  <c r="O394" s="1"/>
  <c r="U394" s="1"/>
  <c r="K394"/>
  <c r="L394"/>
  <c r="M394"/>
  <c r="N394"/>
  <c r="P394"/>
  <c r="Q394"/>
  <c r="B395"/>
  <c r="C395"/>
  <c r="D395"/>
  <c r="F395"/>
  <c r="G395"/>
  <c r="H395"/>
  <c r="I395"/>
  <c r="J395"/>
  <c r="O395" s="1"/>
  <c r="U395" s="1"/>
  <c r="K395"/>
  <c r="L395"/>
  <c r="M395"/>
  <c r="N395"/>
  <c r="P395"/>
  <c r="Q395"/>
  <c r="B396"/>
  <c r="C396"/>
  <c r="D396"/>
  <c r="F396"/>
  <c r="G396"/>
  <c r="H396"/>
  <c r="A396" s="1"/>
  <c r="I396"/>
  <c r="J396"/>
  <c r="O396" s="1"/>
  <c r="U396" s="1"/>
  <c r="K396"/>
  <c r="L396"/>
  <c r="M396"/>
  <c r="N396"/>
  <c r="P396"/>
  <c r="Q396"/>
  <c r="B397"/>
  <c r="C397"/>
  <c r="D397"/>
  <c r="F397"/>
  <c r="G397"/>
  <c r="H397"/>
  <c r="I397"/>
  <c r="J397"/>
  <c r="O397" s="1"/>
  <c r="U397" s="1"/>
  <c r="K397"/>
  <c r="L397"/>
  <c r="M397"/>
  <c r="N397"/>
  <c r="P397"/>
  <c r="Q397"/>
  <c r="B398"/>
  <c r="C398"/>
  <c r="D398"/>
  <c r="F398"/>
  <c r="G398"/>
  <c r="H398"/>
  <c r="I398"/>
  <c r="J398"/>
  <c r="O398" s="1"/>
  <c r="U398" s="1"/>
  <c r="K398"/>
  <c r="L398"/>
  <c r="M398"/>
  <c r="N398"/>
  <c r="P398"/>
  <c r="Q398"/>
  <c r="B399"/>
  <c r="C399"/>
  <c r="D399"/>
  <c r="F399"/>
  <c r="G399"/>
  <c r="H399"/>
  <c r="I399"/>
  <c r="J399"/>
  <c r="O399" s="1"/>
  <c r="U399" s="1"/>
  <c r="K399"/>
  <c r="L399"/>
  <c r="M399"/>
  <c r="N399"/>
  <c r="P399"/>
  <c r="Q399"/>
  <c r="B400"/>
  <c r="C400"/>
  <c r="D400"/>
  <c r="F400"/>
  <c r="G400"/>
  <c r="H400"/>
  <c r="A400" s="1"/>
  <c r="I400"/>
  <c r="J400"/>
  <c r="O400" s="1"/>
  <c r="U400" s="1"/>
  <c r="K400"/>
  <c r="L400"/>
  <c r="M400"/>
  <c r="N400"/>
  <c r="P400"/>
  <c r="Q400"/>
  <c r="B401"/>
  <c r="C401"/>
  <c r="D401"/>
  <c r="F401"/>
  <c r="G401"/>
  <c r="H401"/>
  <c r="I401"/>
  <c r="J401"/>
  <c r="O401" s="1"/>
  <c r="U401" s="1"/>
  <c r="K401"/>
  <c r="L401"/>
  <c r="M401"/>
  <c r="N401"/>
  <c r="P401"/>
  <c r="Q401"/>
  <c r="B402"/>
  <c r="C402"/>
  <c r="D402"/>
  <c r="F402"/>
  <c r="G402"/>
  <c r="H402"/>
  <c r="A402" s="1"/>
  <c r="I402"/>
  <c r="J402"/>
  <c r="O402" s="1"/>
  <c r="U402" s="1"/>
  <c r="K402"/>
  <c r="L402"/>
  <c r="M402"/>
  <c r="N402"/>
  <c r="P402"/>
  <c r="Q402"/>
  <c r="B403"/>
  <c r="C403"/>
  <c r="D403"/>
  <c r="F403"/>
  <c r="G403"/>
  <c r="H403"/>
  <c r="I403"/>
  <c r="J403"/>
  <c r="O403" s="1"/>
  <c r="U403" s="1"/>
  <c r="K403"/>
  <c r="L403"/>
  <c r="M403"/>
  <c r="N403"/>
  <c r="P403"/>
  <c r="Q403"/>
  <c r="B404"/>
  <c r="C404"/>
  <c r="D404"/>
  <c r="F404"/>
  <c r="G404"/>
  <c r="H404"/>
  <c r="A404" s="1"/>
  <c r="I404"/>
  <c r="J404"/>
  <c r="O404" s="1"/>
  <c r="U404" s="1"/>
  <c r="K404"/>
  <c r="L404"/>
  <c r="M404"/>
  <c r="N404"/>
  <c r="P404"/>
  <c r="Q404"/>
  <c r="B405"/>
  <c r="C405"/>
  <c r="D405"/>
  <c r="F405"/>
  <c r="G405"/>
  <c r="H405"/>
  <c r="I405"/>
  <c r="J405"/>
  <c r="O405" s="1"/>
  <c r="U405" s="1"/>
  <c r="K405"/>
  <c r="L405"/>
  <c r="M405"/>
  <c r="N405"/>
  <c r="P405"/>
  <c r="Q405"/>
  <c r="B406"/>
  <c r="C406"/>
  <c r="D406"/>
  <c r="F406"/>
  <c r="G406"/>
  <c r="H406"/>
  <c r="I406"/>
  <c r="J406"/>
  <c r="O406" s="1"/>
  <c r="U406" s="1"/>
  <c r="K406"/>
  <c r="L406"/>
  <c r="M406"/>
  <c r="N406"/>
  <c r="P406"/>
  <c r="Q406"/>
  <c r="B407"/>
  <c r="C407"/>
  <c r="D407"/>
  <c r="F407"/>
  <c r="G407"/>
  <c r="H407"/>
  <c r="I407"/>
  <c r="J407"/>
  <c r="O407" s="1"/>
  <c r="U407" s="1"/>
  <c r="K407"/>
  <c r="L407"/>
  <c r="M407"/>
  <c r="N407"/>
  <c r="P407"/>
  <c r="Q407"/>
  <c r="B408"/>
  <c r="C408"/>
  <c r="D408"/>
  <c r="F408"/>
  <c r="G408"/>
  <c r="H408"/>
  <c r="I408"/>
  <c r="J408"/>
  <c r="O408" s="1"/>
  <c r="U408" s="1"/>
  <c r="K408"/>
  <c r="L408"/>
  <c r="M408"/>
  <c r="N408"/>
  <c r="P408"/>
  <c r="Q408"/>
  <c r="B409"/>
  <c r="C409"/>
  <c r="D409"/>
  <c r="F409"/>
  <c r="G409"/>
  <c r="H409"/>
  <c r="I409"/>
  <c r="J409"/>
  <c r="O409" s="1"/>
  <c r="U409" s="1"/>
  <c r="K409"/>
  <c r="L409"/>
  <c r="M409"/>
  <c r="N409"/>
  <c r="P409"/>
  <c r="Q409"/>
  <c r="B410"/>
  <c r="C410"/>
  <c r="D410"/>
  <c r="F410"/>
  <c r="G410"/>
  <c r="H410"/>
  <c r="I410"/>
  <c r="J410"/>
  <c r="O410" s="1"/>
  <c r="U410" s="1"/>
  <c r="K410"/>
  <c r="L410"/>
  <c r="M410"/>
  <c r="N410"/>
  <c r="P410"/>
  <c r="Q410"/>
  <c r="B411"/>
  <c r="C411"/>
  <c r="D411"/>
  <c r="F411"/>
  <c r="G411"/>
  <c r="H411"/>
  <c r="I411"/>
  <c r="J411"/>
  <c r="O411" s="1"/>
  <c r="U411" s="1"/>
  <c r="K411"/>
  <c r="L411"/>
  <c r="M411"/>
  <c r="N411"/>
  <c r="P411"/>
  <c r="Q411"/>
  <c r="B412"/>
  <c r="C412"/>
  <c r="D412"/>
  <c r="F412"/>
  <c r="G412"/>
  <c r="H412"/>
  <c r="I412"/>
  <c r="J412"/>
  <c r="O412" s="1"/>
  <c r="U412" s="1"/>
  <c r="K412"/>
  <c r="L412"/>
  <c r="M412"/>
  <c r="N412"/>
  <c r="P412"/>
  <c r="Q412"/>
  <c r="B413"/>
  <c r="C413"/>
  <c r="D413"/>
  <c r="F413"/>
  <c r="G413"/>
  <c r="H413"/>
  <c r="I413"/>
  <c r="J413"/>
  <c r="O413" s="1"/>
  <c r="U413" s="1"/>
  <c r="K413"/>
  <c r="L413"/>
  <c r="M413"/>
  <c r="N413"/>
  <c r="P413"/>
  <c r="Q413"/>
  <c r="B414"/>
  <c r="C414"/>
  <c r="D414"/>
  <c r="F414"/>
  <c r="G414"/>
  <c r="H414"/>
  <c r="I414"/>
  <c r="J414"/>
  <c r="O414" s="1"/>
  <c r="U414" s="1"/>
  <c r="K414"/>
  <c r="L414"/>
  <c r="M414"/>
  <c r="N414"/>
  <c r="P414"/>
  <c r="Q414"/>
  <c r="B415"/>
  <c r="C415"/>
  <c r="D415"/>
  <c r="F415"/>
  <c r="G415"/>
  <c r="H415"/>
  <c r="I415"/>
  <c r="J415"/>
  <c r="O415" s="1"/>
  <c r="U415" s="1"/>
  <c r="K415"/>
  <c r="L415"/>
  <c r="M415"/>
  <c r="N415"/>
  <c r="P415"/>
  <c r="Q415"/>
  <c r="B416"/>
  <c r="C416"/>
  <c r="D416"/>
  <c r="F416"/>
  <c r="G416"/>
  <c r="H416"/>
  <c r="I416"/>
  <c r="J416"/>
  <c r="O416" s="1"/>
  <c r="U416" s="1"/>
  <c r="K416"/>
  <c r="L416"/>
  <c r="M416"/>
  <c r="N416"/>
  <c r="P416"/>
  <c r="Q416"/>
  <c r="B417"/>
  <c r="C417"/>
  <c r="D417"/>
  <c r="F417"/>
  <c r="G417"/>
  <c r="H417"/>
  <c r="I417"/>
  <c r="J417"/>
  <c r="O417" s="1"/>
  <c r="U417" s="1"/>
  <c r="K417"/>
  <c r="L417"/>
  <c r="M417"/>
  <c r="N417"/>
  <c r="P417"/>
  <c r="Q417"/>
  <c r="B418"/>
  <c r="C418"/>
  <c r="D418"/>
  <c r="F418"/>
  <c r="G418"/>
  <c r="H418"/>
  <c r="A418" s="1"/>
  <c r="I418"/>
  <c r="J418"/>
  <c r="O418" s="1"/>
  <c r="U418" s="1"/>
  <c r="K418"/>
  <c r="L418"/>
  <c r="M418"/>
  <c r="N418"/>
  <c r="P418"/>
  <c r="Q418"/>
  <c r="B419"/>
  <c r="C419"/>
  <c r="D419"/>
  <c r="F419"/>
  <c r="G419"/>
  <c r="H419"/>
  <c r="I419"/>
  <c r="J419"/>
  <c r="O419" s="1"/>
  <c r="U419" s="1"/>
  <c r="K419"/>
  <c r="L419"/>
  <c r="M419"/>
  <c r="N419"/>
  <c r="P419"/>
  <c r="Q419"/>
  <c r="B420"/>
  <c r="C420"/>
  <c r="D420"/>
  <c r="F420"/>
  <c r="G420"/>
  <c r="H420"/>
  <c r="I420"/>
  <c r="J420"/>
  <c r="O420" s="1"/>
  <c r="U420" s="1"/>
  <c r="K420"/>
  <c r="L420"/>
  <c r="M420"/>
  <c r="N420"/>
  <c r="P420"/>
  <c r="Q420"/>
  <c r="B421"/>
  <c r="C421"/>
  <c r="D421"/>
  <c r="F421"/>
  <c r="G421"/>
  <c r="H421"/>
  <c r="I421"/>
  <c r="J421"/>
  <c r="O421" s="1"/>
  <c r="U421" s="1"/>
  <c r="K421"/>
  <c r="L421"/>
  <c r="M421"/>
  <c r="N421"/>
  <c r="P421"/>
  <c r="Q421"/>
  <c r="B422"/>
  <c r="C422"/>
  <c r="D422"/>
  <c r="F422"/>
  <c r="G422"/>
  <c r="H422"/>
  <c r="I422"/>
  <c r="J422"/>
  <c r="O422" s="1"/>
  <c r="U422" s="1"/>
  <c r="K422"/>
  <c r="L422"/>
  <c r="M422"/>
  <c r="N422"/>
  <c r="P422"/>
  <c r="Q422"/>
  <c r="B423"/>
  <c r="C423"/>
  <c r="D423"/>
  <c r="F423"/>
  <c r="G423"/>
  <c r="H423"/>
  <c r="I423"/>
  <c r="J423"/>
  <c r="O423" s="1"/>
  <c r="U423" s="1"/>
  <c r="K423"/>
  <c r="L423"/>
  <c r="M423"/>
  <c r="N423"/>
  <c r="P423"/>
  <c r="Q423"/>
  <c r="B424"/>
  <c r="C424"/>
  <c r="D424"/>
  <c r="F424"/>
  <c r="G424"/>
  <c r="H424"/>
  <c r="I424"/>
  <c r="J424"/>
  <c r="O424" s="1"/>
  <c r="U424" s="1"/>
  <c r="K424"/>
  <c r="L424"/>
  <c r="M424"/>
  <c r="N424"/>
  <c r="P424"/>
  <c r="Q424"/>
  <c r="B425"/>
  <c r="C425"/>
  <c r="D425"/>
  <c r="F425"/>
  <c r="G425"/>
  <c r="H425"/>
  <c r="I425"/>
  <c r="J425"/>
  <c r="O425" s="1"/>
  <c r="U425" s="1"/>
  <c r="K425"/>
  <c r="L425"/>
  <c r="M425"/>
  <c r="N425"/>
  <c r="P425"/>
  <c r="Q425"/>
  <c r="B426"/>
  <c r="C426"/>
  <c r="D426"/>
  <c r="F426"/>
  <c r="G426"/>
  <c r="H426"/>
  <c r="A426" s="1"/>
  <c r="I426"/>
  <c r="J426"/>
  <c r="O426" s="1"/>
  <c r="U426" s="1"/>
  <c r="K426"/>
  <c r="L426"/>
  <c r="M426"/>
  <c r="N426"/>
  <c r="P426"/>
  <c r="Q426"/>
  <c r="B427"/>
  <c r="C427"/>
  <c r="D427"/>
  <c r="F427"/>
  <c r="G427"/>
  <c r="H427"/>
  <c r="I427"/>
  <c r="J427"/>
  <c r="O427" s="1"/>
  <c r="U427" s="1"/>
  <c r="K427"/>
  <c r="L427"/>
  <c r="M427"/>
  <c r="N427"/>
  <c r="P427"/>
  <c r="Q427"/>
  <c r="Q5"/>
  <c r="N5"/>
  <c r="P5"/>
  <c r="J5"/>
  <c r="K5"/>
  <c r="L5"/>
  <c r="M5"/>
  <c r="I5"/>
  <c r="H5"/>
  <c r="C5"/>
  <c r="D5"/>
  <c r="F5"/>
  <c r="G5"/>
  <c r="B5"/>
  <c r="A9" s="1"/>
  <c r="B4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7"/>
  <c r="A349"/>
  <c r="A353"/>
  <c r="A357"/>
  <c r="A361"/>
  <c r="A365"/>
  <c r="A369"/>
  <c r="A373"/>
  <c r="A377"/>
  <c r="A381"/>
  <c r="A385"/>
  <c r="A389"/>
  <c r="A393"/>
  <c r="A398"/>
  <c r="A410"/>
  <c r="T4"/>
  <c r="S4"/>
  <c r="R4"/>
  <c r="P4"/>
  <c r="Q4"/>
  <c r="J4"/>
  <c r="K4"/>
  <c r="L4"/>
  <c r="M4"/>
  <c r="N4"/>
  <c r="I4"/>
  <c r="H4"/>
  <c r="C4"/>
  <c r="D4"/>
  <c r="F4"/>
  <c r="A4"/>
  <c r="N4" i="24"/>
  <c r="A16" i="14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6"/>
  <c r="K6" s="1"/>
  <c r="DX95" i="7" l="1"/>
  <c r="DG17"/>
  <c r="DR17" s="1"/>
  <c r="F9" i="26"/>
  <c r="Q9"/>
  <c r="DX205" i="7"/>
  <c r="DX111"/>
  <c r="DX175"/>
  <c r="DX212"/>
  <c r="DX182"/>
  <c r="DX127"/>
  <c r="DX190"/>
  <c r="DX143"/>
  <c r="DX55"/>
  <c r="DX197"/>
  <c r="DX159"/>
  <c r="DG8"/>
  <c r="DK8"/>
  <c r="DO8"/>
  <c r="DS8"/>
  <c r="DG9"/>
  <c r="DK9"/>
  <c r="DO9"/>
  <c r="DS9"/>
  <c r="DG10"/>
  <c r="DK10"/>
  <c r="DO10"/>
  <c r="DS10"/>
  <c r="DG11"/>
  <c r="DK11"/>
  <c r="DO11"/>
  <c r="DS11"/>
  <c r="DG12"/>
  <c r="DK12"/>
  <c r="DO12"/>
  <c r="DS12"/>
  <c r="DG13"/>
  <c r="DR13" s="1"/>
  <c r="DO13"/>
  <c r="DS13"/>
  <c r="DG14"/>
  <c r="DK14"/>
  <c r="DO14"/>
  <c r="DS14"/>
  <c r="DG15"/>
  <c r="DK15"/>
  <c r="DO15"/>
  <c r="DS15"/>
  <c r="DG16"/>
  <c r="DR16" s="1"/>
  <c r="DK16"/>
  <c r="DO16"/>
  <c r="DS16"/>
  <c r="DF8"/>
  <c r="DJ8"/>
  <c r="DN8"/>
  <c r="DF9"/>
  <c r="DJ9"/>
  <c r="DN9"/>
  <c r="DF10"/>
  <c r="DJ10"/>
  <c r="DN10"/>
  <c r="DF11"/>
  <c r="DJ11"/>
  <c r="DN11"/>
  <c r="DF12"/>
  <c r="DJ12"/>
  <c r="DN12"/>
  <c r="DF13"/>
  <c r="DN13"/>
  <c r="DF14"/>
  <c r="DJ14"/>
  <c r="DN14"/>
  <c r="DF15"/>
  <c r="DJ15"/>
  <c r="DN15"/>
  <c r="DF16"/>
  <c r="DJ16"/>
  <c r="DN16"/>
  <c r="DE8"/>
  <c r="DI8"/>
  <c r="DM8"/>
  <c r="DQ8"/>
  <c r="DE9"/>
  <c r="DI9"/>
  <c r="DQ9"/>
  <c r="DE10"/>
  <c r="DI10"/>
  <c r="DQ10"/>
  <c r="DE11"/>
  <c r="DI11"/>
  <c r="DQ11"/>
  <c r="DE12"/>
  <c r="DI12"/>
  <c r="DQ12"/>
  <c r="DE13"/>
  <c r="DQ13"/>
  <c r="DE14"/>
  <c r="DI14"/>
  <c r="DQ14"/>
  <c r="DE15"/>
  <c r="DI15"/>
  <c r="DQ15"/>
  <c r="DE16"/>
  <c r="DI16"/>
  <c r="DQ16"/>
  <c r="DD8"/>
  <c r="DH8"/>
  <c r="DL8"/>
  <c r="DP8"/>
  <c r="DD9"/>
  <c r="DH9"/>
  <c r="DP9"/>
  <c r="DD10"/>
  <c r="DH10"/>
  <c r="DP10"/>
  <c r="DD11"/>
  <c r="DH11"/>
  <c r="DP11"/>
  <c r="DD12"/>
  <c r="DH12"/>
  <c r="DP12"/>
  <c r="DD13"/>
  <c r="DP13"/>
  <c r="DD14"/>
  <c r="DH14"/>
  <c r="DP14"/>
  <c r="DD15"/>
  <c r="DH15"/>
  <c r="DP15"/>
  <c r="DD16"/>
  <c r="DH16"/>
  <c r="DP16"/>
  <c r="DS7"/>
  <c r="DN7"/>
  <c r="DJ7"/>
  <c r="DF7"/>
  <c r="DO7"/>
  <c r="DK7"/>
  <c r="DG7"/>
  <c r="DP7"/>
  <c r="DL7"/>
  <c r="DH7"/>
  <c r="DD7"/>
  <c r="DQ7"/>
  <c r="DM7"/>
  <c r="DI7"/>
  <c r="DE7"/>
  <c r="A397" i="13"/>
  <c r="A352"/>
  <c r="A350"/>
  <c r="A348"/>
  <c r="A346"/>
  <c r="G8" i="26"/>
  <c r="G22"/>
  <c r="E21"/>
  <c r="Q19"/>
  <c r="O18"/>
  <c r="M17"/>
  <c r="K16"/>
  <c r="I15"/>
  <c r="R15" s="1"/>
  <c r="G14"/>
  <c r="E13"/>
  <c r="Q11"/>
  <c r="O10"/>
  <c r="J9"/>
  <c r="K8"/>
  <c r="F14" i="27" s="1"/>
  <c r="D22" i="26"/>
  <c r="P20"/>
  <c r="N19"/>
  <c r="L18"/>
  <c r="J17"/>
  <c r="H16"/>
  <c r="F15"/>
  <c r="D14"/>
  <c r="P12"/>
  <c r="N11"/>
  <c r="L10"/>
  <c r="K9"/>
  <c r="E8"/>
  <c r="B14" i="27" s="1"/>
  <c r="I22" i="26"/>
  <c r="R22" s="1"/>
  <c r="G21"/>
  <c r="E20"/>
  <c r="Q18"/>
  <c r="O17"/>
  <c r="M16"/>
  <c r="K15"/>
  <c r="I14"/>
  <c r="R14" s="1"/>
  <c r="G13"/>
  <c r="E12"/>
  <c r="Q10"/>
  <c r="P9"/>
  <c r="N8"/>
  <c r="N22"/>
  <c r="L21"/>
  <c r="J20"/>
  <c r="H19"/>
  <c r="F18"/>
  <c r="D17"/>
  <c r="P15"/>
  <c r="N14"/>
  <c r="L13"/>
  <c r="J12"/>
  <c r="H11"/>
  <c r="F10"/>
  <c r="E9"/>
  <c r="Q8"/>
  <c r="K22"/>
  <c r="I21"/>
  <c r="R21" s="1"/>
  <c r="G20"/>
  <c r="E19"/>
  <c r="Q17"/>
  <c r="O16"/>
  <c r="M15"/>
  <c r="K14"/>
  <c r="I13"/>
  <c r="R13" s="1"/>
  <c r="G12"/>
  <c r="E11"/>
  <c r="N9"/>
  <c r="F8"/>
  <c r="H22"/>
  <c r="F21"/>
  <c r="D20"/>
  <c r="P18"/>
  <c r="N17"/>
  <c r="L16"/>
  <c r="J15"/>
  <c r="H14"/>
  <c r="F13"/>
  <c r="D12"/>
  <c r="P10"/>
  <c r="O9"/>
  <c r="O8"/>
  <c r="M22"/>
  <c r="K21"/>
  <c r="I20"/>
  <c r="R20" s="1"/>
  <c r="G19"/>
  <c r="E18"/>
  <c r="Q16"/>
  <c r="O15"/>
  <c r="M14"/>
  <c r="K13"/>
  <c r="I12"/>
  <c r="R12" s="1"/>
  <c r="G11"/>
  <c r="E10"/>
  <c r="D9"/>
  <c r="M8"/>
  <c r="P21"/>
  <c r="N20"/>
  <c r="L19"/>
  <c r="J18"/>
  <c r="H17"/>
  <c r="F16"/>
  <c r="D15"/>
  <c r="P13"/>
  <c r="N12"/>
  <c r="L11"/>
  <c r="J10"/>
  <c r="I9"/>
  <c r="O22"/>
  <c r="M21"/>
  <c r="K20"/>
  <c r="I19"/>
  <c r="R19" s="1"/>
  <c r="G18"/>
  <c r="E17"/>
  <c r="Q15"/>
  <c r="O14"/>
  <c r="M13"/>
  <c r="K12"/>
  <c r="I11"/>
  <c r="R11" s="1"/>
  <c r="G10"/>
  <c r="P8"/>
  <c r="L22"/>
  <c r="J21"/>
  <c r="H20"/>
  <c r="F19"/>
  <c r="D18"/>
  <c r="P16"/>
  <c r="N15"/>
  <c r="L14"/>
  <c r="J13"/>
  <c r="H12"/>
  <c r="F11"/>
  <c r="D10"/>
  <c r="J8"/>
  <c r="E15" i="27" s="1"/>
  <c r="Q22" i="26"/>
  <c r="O21"/>
  <c r="M20"/>
  <c r="K19"/>
  <c r="I18"/>
  <c r="R18" s="1"/>
  <c r="G17"/>
  <c r="E16"/>
  <c r="Q14"/>
  <c r="O13"/>
  <c r="M12"/>
  <c r="K11"/>
  <c r="I10"/>
  <c r="H9"/>
  <c r="H8"/>
  <c r="F22"/>
  <c r="D21"/>
  <c r="P19"/>
  <c r="N18"/>
  <c r="L17"/>
  <c r="J16"/>
  <c r="H15"/>
  <c r="F14"/>
  <c r="D13"/>
  <c r="P11"/>
  <c r="N10"/>
  <c r="M9"/>
  <c r="L8"/>
  <c r="Q21"/>
  <c r="O20"/>
  <c r="M19"/>
  <c r="K18"/>
  <c r="I17"/>
  <c r="R17" s="1"/>
  <c r="G16"/>
  <c r="E15"/>
  <c r="Q13"/>
  <c r="O12"/>
  <c r="M11"/>
  <c r="K10"/>
  <c r="P22"/>
  <c r="N21"/>
  <c r="L20"/>
  <c r="J19"/>
  <c r="H18"/>
  <c r="F17"/>
  <c r="D16"/>
  <c r="P14"/>
  <c r="N13"/>
  <c r="L12"/>
  <c r="J11"/>
  <c r="H10"/>
  <c r="G9"/>
  <c r="I8"/>
  <c r="B15" i="27" s="1"/>
  <c r="E22" i="26"/>
  <c r="Q20"/>
  <c r="O19"/>
  <c r="M18"/>
  <c r="K17"/>
  <c r="I16"/>
  <c r="R16" s="1"/>
  <c r="G15"/>
  <c r="E14"/>
  <c r="Q12"/>
  <c r="O11"/>
  <c r="M10"/>
  <c r="L9"/>
  <c r="D8"/>
  <c r="J22"/>
  <c r="H21"/>
  <c r="F20"/>
  <c r="D19"/>
  <c r="P17"/>
  <c r="N16"/>
  <c r="L15"/>
  <c r="J14"/>
  <c r="H13"/>
  <c r="F12"/>
  <c r="D11"/>
  <c r="EX212" i="7"/>
  <c r="EX208"/>
  <c r="EB208" s="1"/>
  <c r="EX204"/>
  <c r="EB204" s="1"/>
  <c r="EX200"/>
  <c r="EB200" s="1"/>
  <c r="EX196"/>
  <c r="EB196" s="1"/>
  <c r="EX192"/>
  <c r="EB192" s="1"/>
  <c r="EX188"/>
  <c r="EB188" s="1"/>
  <c r="EX184"/>
  <c r="EB184" s="1"/>
  <c r="EX180"/>
  <c r="EB180" s="1"/>
  <c r="EX176"/>
  <c r="EB176" s="1"/>
  <c r="EX172"/>
  <c r="EB172" s="1"/>
  <c r="EX168"/>
  <c r="EB168" s="1"/>
  <c r="EX164"/>
  <c r="EB164" s="1"/>
  <c r="EX160"/>
  <c r="EB160" s="1"/>
  <c r="EX156"/>
  <c r="EB156" s="1"/>
  <c r="EX152"/>
  <c r="EB152" s="1"/>
  <c r="EX148"/>
  <c r="EB148" s="1"/>
  <c r="EX144"/>
  <c r="EB144" s="1"/>
  <c r="EX140"/>
  <c r="EB140" s="1"/>
  <c r="EX136"/>
  <c r="EB136" s="1"/>
  <c r="EX132"/>
  <c r="EB132" s="1"/>
  <c r="EX128"/>
  <c r="EB128" s="1"/>
  <c r="EX124"/>
  <c r="EB124" s="1"/>
  <c r="EX120"/>
  <c r="EB120" s="1"/>
  <c r="EX116"/>
  <c r="EB116" s="1"/>
  <c r="EX112"/>
  <c r="EB112" s="1"/>
  <c r="EX108"/>
  <c r="EB108" s="1"/>
  <c r="EX104"/>
  <c r="EB104" s="1"/>
  <c r="EX100"/>
  <c r="EB100" s="1"/>
  <c r="EX96"/>
  <c r="EB96" s="1"/>
  <c r="EX92"/>
  <c r="EB92" s="1"/>
  <c r="EX88"/>
  <c r="EB88" s="1"/>
  <c r="EX84"/>
  <c r="EB84" s="1"/>
  <c r="EX80"/>
  <c r="EB80" s="1"/>
  <c r="EX76"/>
  <c r="EB76" s="1"/>
  <c r="EX72"/>
  <c r="EB72" s="1"/>
  <c r="EX68"/>
  <c r="EB68" s="1"/>
  <c r="EX64"/>
  <c r="EB64" s="1"/>
  <c r="EX60"/>
  <c r="EB60" s="1"/>
  <c r="EX56"/>
  <c r="EB56" s="1"/>
  <c r="EX52"/>
  <c r="EB52" s="1"/>
  <c r="EX48"/>
  <c r="EB48" s="1"/>
  <c r="EX44"/>
  <c r="EB44" s="1"/>
  <c r="EX40"/>
  <c r="EB40" s="1"/>
  <c r="EX36"/>
  <c r="EB36" s="1"/>
  <c r="EX32"/>
  <c r="EB32" s="1"/>
  <c r="EX28"/>
  <c r="EB28" s="1"/>
  <c r="EX24"/>
  <c r="EB24" s="1"/>
  <c r="EX20"/>
  <c r="EB20" s="1"/>
  <c r="EX209"/>
  <c r="EB209" s="1"/>
  <c r="EX205"/>
  <c r="EB205" s="1"/>
  <c r="EX201"/>
  <c r="EB201" s="1"/>
  <c r="EX197"/>
  <c r="EB197" s="1"/>
  <c r="EX193"/>
  <c r="EB193" s="1"/>
  <c r="EX189"/>
  <c r="EB189" s="1"/>
  <c r="EX185"/>
  <c r="EB185" s="1"/>
  <c r="EX181"/>
  <c r="EB181" s="1"/>
  <c r="EX177"/>
  <c r="EB177" s="1"/>
  <c r="EX173"/>
  <c r="EB173" s="1"/>
  <c r="EX169"/>
  <c r="EB169" s="1"/>
  <c r="EX165"/>
  <c r="EB165" s="1"/>
  <c r="EX161"/>
  <c r="EB161" s="1"/>
  <c r="EX157"/>
  <c r="EB157" s="1"/>
  <c r="EX153"/>
  <c r="EB153" s="1"/>
  <c r="EX149"/>
  <c r="EB149" s="1"/>
  <c r="EX145"/>
  <c r="EB145" s="1"/>
  <c r="EX141"/>
  <c r="EB141" s="1"/>
  <c r="EX137"/>
  <c r="EB137" s="1"/>
  <c r="EX133"/>
  <c r="EB133" s="1"/>
  <c r="EX129"/>
  <c r="EB129" s="1"/>
  <c r="EX125"/>
  <c r="EB125" s="1"/>
  <c r="EX121"/>
  <c r="EB121" s="1"/>
  <c r="EX117"/>
  <c r="EB117" s="1"/>
  <c r="EX113"/>
  <c r="EB113" s="1"/>
  <c r="EX109"/>
  <c r="EB109" s="1"/>
  <c r="EX105"/>
  <c r="EB105" s="1"/>
  <c r="EX101"/>
  <c r="EB101" s="1"/>
  <c r="EX97"/>
  <c r="EB97" s="1"/>
  <c r="EX93"/>
  <c r="EB93" s="1"/>
  <c r="EX89"/>
  <c r="EB89" s="1"/>
  <c r="EX85"/>
  <c r="EB85" s="1"/>
  <c r="EX81"/>
  <c r="EB81" s="1"/>
  <c r="EX77"/>
  <c r="EB77" s="1"/>
  <c r="EX73"/>
  <c r="EB73" s="1"/>
  <c r="EX69"/>
  <c r="EB69" s="1"/>
  <c r="EX65"/>
  <c r="EB65" s="1"/>
  <c r="EX61"/>
  <c r="EB61" s="1"/>
  <c r="EX57"/>
  <c r="EB57" s="1"/>
  <c r="EX53"/>
  <c r="EB53" s="1"/>
  <c r="EX49"/>
  <c r="EB49" s="1"/>
  <c r="EX45"/>
  <c r="EB45" s="1"/>
  <c r="EX41"/>
  <c r="EB41" s="1"/>
  <c r="EX37"/>
  <c r="EB37" s="1"/>
  <c r="EX33"/>
  <c r="EB33" s="1"/>
  <c r="EX29"/>
  <c r="EB29" s="1"/>
  <c r="EX25"/>
  <c r="EB25" s="1"/>
  <c r="EX21"/>
  <c r="EB21" s="1"/>
  <c r="EX17"/>
  <c r="EX210"/>
  <c r="EB210" s="1"/>
  <c r="EX206"/>
  <c r="EB206" s="1"/>
  <c r="EX202"/>
  <c r="EB202" s="1"/>
  <c r="EX198"/>
  <c r="EB198" s="1"/>
  <c r="EX194"/>
  <c r="EB194" s="1"/>
  <c r="EX190"/>
  <c r="EB190" s="1"/>
  <c r="EX186"/>
  <c r="EB186" s="1"/>
  <c r="EX182"/>
  <c r="EB182" s="1"/>
  <c r="EX178"/>
  <c r="EB178" s="1"/>
  <c r="EX174"/>
  <c r="EB174" s="1"/>
  <c r="EX170"/>
  <c r="EB170" s="1"/>
  <c r="EX166"/>
  <c r="EB166" s="1"/>
  <c r="EX162"/>
  <c r="EB162" s="1"/>
  <c r="EX158"/>
  <c r="EB158" s="1"/>
  <c r="EX154"/>
  <c r="EB154" s="1"/>
  <c r="EX150"/>
  <c r="EB150" s="1"/>
  <c r="EX146"/>
  <c r="EB146" s="1"/>
  <c r="EX142"/>
  <c r="EB142" s="1"/>
  <c r="EX138"/>
  <c r="EB138" s="1"/>
  <c r="EX134"/>
  <c r="EB134" s="1"/>
  <c r="EX130"/>
  <c r="EB130" s="1"/>
  <c r="EX126"/>
  <c r="EB126" s="1"/>
  <c r="EX122"/>
  <c r="EB122" s="1"/>
  <c r="EX118"/>
  <c r="EB118" s="1"/>
  <c r="EX114"/>
  <c r="EB114" s="1"/>
  <c r="EX110"/>
  <c r="EB110" s="1"/>
  <c r="EX106"/>
  <c r="EB106" s="1"/>
  <c r="EX102"/>
  <c r="EB102" s="1"/>
  <c r="EX98"/>
  <c r="EB98" s="1"/>
  <c r="EX94"/>
  <c r="EB94" s="1"/>
  <c r="EX90"/>
  <c r="EB90" s="1"/>
  <c r="EX86"/>
  <c r="EB86" s="1"/>
  <c r="EX82"/>
  <c r="EB82" s="1"/>
  <c r="EX78"/>
  <c r="EB78" s="1"/>
  <c r="EX74"/>
  <c r="EB74" s="1"/>
  <c r="EX70"/>
  <c r="EB70" s="1"/>
  <c r="EX66"/>
  <c r="EB66" s="1"/>
  <c r="EX62"/>
  <c r="EB62" s="1"/>
  <c r="EX58"/>
  <c r="EB58" s="1"/>
  <c r="EX54"/>
  <c r="EB54" s="1"/>
  <c r="EX50"/>
  <c r="EB50" s="1"/>
  <c r="EX46"/>
  <c r="EB46" s="1"/>
  <c r="EX42"/>
  <c r="EB42" s="1"/>
  <c r="EX38"/>
  <c r="EB38" s="1"/>
  <c r="EX34"/>
  <c r="EB34" s="1"/>
  <c r="EX30"/>
  <c r="EB30" s="1"/>
  <c r="EX26"/>
  <c r="EB26" s="1"/>
  <c r="EX22"/>
  <c r="EB22" s="1"/>
  <c r="EX18"/>
  <c r="EB18" s="1"/>
  <c r="EX211"/>
  <c r="EB211" s="1"/>
  <c r="EX207"/>
  <c r="EB207" s="1"/>
  <c r="EX203"/>
  <c r="EB203" s="1"/>
  <c r="EX199"/>
  <c r="EB199" s="1"/>
  <c r="EX195"/>
  <c r="EB195" s="1"/>
  <c r="EX191"/>
  <c r="EB191" s="1"/>
  <c r="EX187"/>
  <c r="EB187" s="1"/>
  <c r="EX183"/>
  <c r="EB183" s="1"/>
  <c r="EX179"/>
  <c r="EB179" s="1"/>
  <c r="EX175"/>
  <c r="EB175" s="1"/>
  <c r="EX171"/>
  <c r="EB171" s="1"/>
  <c r="EX167"/>
  <c r="EB167" s="1"/>
  <c r="EX163"/>
  <c r="EB163" s="1"/>
  <c r="EX159"/>
  <c r="EB159" s="1"/>
  <c r="EX155"/>
  <c r="EB155" s="1"/>
  <c r="EX151"/>
  <c r="EB151" s="1"/>
  <c r="EX147"/>
  <c r="EB147" s="1"/>
  <c r="EX143"/>
  <c r="EB143" s="1"/>
  <c r="EX139"/>
  <c r="EB139" s="1"/>
  <c r="EX135"/>
  <c r="EB135" s="1"/>
  <c r="EX131"/>
  <c r="EB131" s="1"/>
  <c r="EX127"/>
  <c r="EB127" s="1"/>
  <c r="EX123"/>
  <c r="EB123" s="1"/>
  <c r="EX119"/>
  <c r="EB119" s="1"/>
  <c r="EX115"/>
  <c r="EB115" s="1"/>
  <c r="EX111"/>
  <c r="EB111" s="1"/>
  <c r="EX107"/>
  <c r="EB107" s="1"/>
  <c r="EX103"/>
  <c r="EB103" s="1"/>
  <c r="EX99"/>
  <c r="EB99" s="1"/>
  <c r="EX95"/>
  <c r="EB95" s="1"/>
  <c r="EX91"/>
  <c r="EB91" s="1"/>
  <c r="EX87"/>
  <c r="EB87" s="1"/>
  <c r="EX83"/>
  <c r="EB83" s="1"/>
  <c r="EX79"/>
  <c r="EB79" s="1"/>
  <c r="EX75"/>
  <c r="EB75" s="1"/>
  <c r="EX71"/>
  <c r="EB71" s="1"/>
  <c r="EX67"/>
  <c r="EB67" s="1"/>
  <c r="EX63"/>
  <c r="EB63" s="1"/>
  <c r="EX59"/>
  <c r="EB59" s="1"/>
  <c r="EX55"/>
  <c r="EB55" s="1"/>
  <c r="EX51"/>
  <c r="EB51" s="1"/>
  <c r="EX47"/>
  <c r="EB47" s="1"/>
  <c r="EX43"/>
  <c r="EB43" s="1"/>
  <c r="EX39"/>
  <c r="EB39" s="1"/>
  <c r="EX35"/>
  <c r="EB35" s="1"/>
  <c r="EX31"/>
  <c r="EB31" s="1"/>
  <c r="EX27"/>
  <c r="EB27" s="1"/>
  <c r="EX23"/>
  <c r="EB23" s="1"/>
  <c r="EX19"/>
  <c r="EB19" s="1"/>
  <c r="EX15"/>
  <c r="EX8"/>
  <c r="EX12"/>
  <c r="EX9"/>
  <c r="EX10"/>
  <c r="EX16"/>
  <c r="EB16" s="1"/>
  <c r="EX13"/>
  <c r="EX14"/>
  <c r="EX11"/>
  <c r="EX7"/>
  <c r="EB7" s="1"/>
  <c r="DX16"/>
  <c r="A7" i="14"/>
  <c r="A8" s="1"/>
  <c r="A9" s="1"/>
  <c r="A10" s="1"/>
  <c r="A11" s="1"/>
  <c r="A12" s="1"/>
  <c r="A13" s="1"/>
  <c r="A14" s="1"/>
  <c r="A15" s="1"/>
  <c r="A403" i="13"/>
  <c r="A399"/>
  <c r="A25"/>
  <c r="A422"/>
  <c r="A414"/>
  <c r="A406"/>
  <c r="A401"/>
  <c r="A395"/>
  <c r="A8"/>
  <c r="A409"/>
  <c r="A161"/>
  <c r="A159"/>
  <c r="A157"/>
  <c r="A155"/>
  <c r="A153"/>
  <c r="A151"/>
  <c r="A118"/>
  <c r="A116"/>
  <c r="A114"/>
  <c r="DX206" i="7"/>
  <c r="DX198"/>
  <c r="DX193"/>
  <c r="DX185"/>
  <c r="DX177"/>
  <c r="DX161"/>
  <c r="DX145"/>
  <c r="DX129"/>
  <c r="DX113"/>
  <c r="DX97"/>
  <c r="DX71"/>
  <c r="DX209"/>
  <c r="DX201"/>
  <c r="DX194"/>
  <c r="DX186"/>
  <c r="DX180"/>
  <c r="DX167"/>
  <c r="DX151"/>
  <c r="DX135"/>
  <c r="DX119"/>
  <c r="DX103"/>
  <c r="DX87"/>
  <c r="DX23"/>
  <c r="DX210"/>
  <c r="DX202"/>
  <c r="DX196"/>
  <c r="DX189"/>
  <c r="DX181"/>
  <c r="DX169"/>
  <c r="DX153"/>
  <c r="DX137"/>
  <c r="DX121"/>
  <c r="DX105"/>
  <c r="DX89"/>
  <c r="DX39"/>
  <c r="DX208"/>
  <c r="DX204"/>
  <c r="DX200"/>
  <c r="DX192"/>
  <c r="DX188"/>
  <c r="DX184"/>
  <c r="DX176"/>
  <c r="DX171"/>
  <c r="DX163"/>
  <c r="DX155"/>
  <c r="DX147"/>
  <c r="DX139"/>
  <c r="DX131"/>
  <c r="DX123"/>
  <c r="DX115"/>
  <c r="DX107"/>
  <c r="DX99"/>
  <c r="DX91"/>
  <c r="DX79"/>
  <c r="DX75"/>
  <c r="DX63"/>
  <c r="DX59"/>
  <c r="DX47"/>
  <c r="DX43"/>
  <c r="DX31"/>
  <c r="DX27"/>
  <c r="DX211"/>
  <c r="DX207"/>
  <c r="DX203"/>
  <c r="DX199"/>
  <c r="DX195"/>
  <c r="DX191"/>
  <c r="DX187"/>
  <c r="DX183"/>
  <c r="DX179"/>
  <c r="DX173"/>
  <c r="DX165"/>
  <c r="DX157"/>
  <c r="DX149"/>
  <c r="DX141"/>
  <c r="DX133"/>
  <c r="DX125"/>
  <c r="DX117"/>
  <c r="DX109"/>
  <c r="DX101"/>
  <c r="DX93"/>
  <c r="DX83"/>
  <c r="DX67"/>
  <c r="DX51"/>
  <c r="DX35"/>
  <c r="DX19"/>
  <c r="O14" i="13"/>
  <c r="DX178" i="7"/>
  <c r="DX174"/>
  <c r="DX170"/>
  <c r="DX166"/>
  <c r="DX162"/>
  <c r="DX158"/>
  <c r="DX154"/>
  <c r="DX150"/>
  <c r="DX146"/>
  <c r="DX142"/>
  <c r="DX138"/>
  <c r="DX134"/>
  <c r="DX130"/>
  <c r="DX126"/>
  <c r="DX122"/>
  <c r="DX118"/>
  <c r="DX114"/>
  <c r="DX110"/>
  <c r="DX106"/>
  <c r="DX102"/>
  <c r="DX98"/>
  <c r="DX94"/>
  <c r="DX90"/>
  <c r="DX85"/>
  <c r="DX77"/>
  <c r="DX69"/>
  <c r="DX61"/>
  <c r="DX53"/>
  <c r="DX45"/>
  <c r="DX37"/>
  <c r="DX29"/>
  <c r="DX21"/>
  <c r="DX172"/>
  <c r="DX168"/>
  <c r="DX164"/>
  <c r="DX160"/>
  <c r="DX156"/>
  <c r="DX152"/>
  <c r="DX148"/>
  <c r="DX144"/>
  <c r="DX140"/>
  <c r="DX136"/>
  <c r="DX132"/>
  <c r="DX128"/>
  <c r="DX124"/>
  <c r="DX120"/>
  <c r="DX116"/>
  <c r="DX112"/>
  <c r="DX108"/>
  <c r="DX104"/>
  <c r="DX100"/>
  <c r="DX96"/>
  <c r="DX92"/>
  <c r="DX88"/>
  <c r="DX81"/>
  <c r="DX73"/>
  <c r="DX65"/>
  <c r="DX57"/>
  <c r="DX49"/>
  <c r="DX41"/>
  <c r="DX33"/>
  <c r="DX25"/>
  <c r="DX17"/>
  <c r="DX86"/>
  <c r="DX82"/>
  <c r="DX78"/>
  <c r="DX74"/>
  <c r="DX70"/>
  <c r="DX66"/>
  <c r="DX62"/>
  <c r="DX58"/>
  <c r="DX54"/>
  <c r="DX50"/>
  <c r="DX46"/>
  <c r="DX42"/>
  <c r="DX38"/>
  <c r="DX34"/>
  <c r="DX30"/>
  <c r="DX26"/>
  <c r="DX22"/>
  <c r="DX18"/>
  <c r="DX84"/>
  <c r="DX80"/>
  <c r="DX76"/>
  <c r="DX72"/>
  <c r="DX68"/>
  <c r="DX64"/>
  <c r="DX60"/>
  <c r="DX56"/>
  <c r="DX52"/>
  <c r="DX48"/>
  <c r="DX44"/>
  <c r="DX40"/>
  <c r="DX36"/>
  <c r="DX32"/>
  <c r="DX28"/>
  <c r="DX24"/>
  <c r="DX20"/>
  <c r="DR7"/>
  <c r="DX7"/>
  <c r="DB7" s="1"/>
  <c r="DX15"/>
  <c r="DX11"/>
  <c r="DX14"/>
  <c r="DX10"/>
  <c r="DA9"/>
  <c r="DX13"/>
  <c r="DX9"/>
  <c r="DX12"/>
  <c r="DA11"/>
  <c r="DX8"/>
  <c r="A183" i="13"/>
  <c r="A181"/>
  <c r="A179"/>
  <c r="A144"/>
  <c r="A142"/>
  <c r="A140"/>
  <c r="A138"/>
  <c r="A136"/>
  <c r="A101"/>
  <c r="A57"/>
  <c r="A55"/>
  <c r="A53"/>
  <c r="A51"/>
  <c r="A16"/>
  <c r="A14"/>
  <c r="O10"/>
  <c r="A416"/>
  <c r="A415"/>
  <c r="A413"/>
  <c r="A411"/>
  <c r="A174"/>
  <c r="A172"/>
  <c r="A170"/>
  <c r="A133"/>
  <c r="A36"/>
  <c r="A34"/>
  <c r="O5"/>
  <c r="A198"/>
  <c r="A196"/>
  <c r="A194"/>
  <c r="A82"/>
  <c r="A80"/>
  <c r="A78"/>
  <c r="A76"/>
  <c r="A74"/>
  <c r="A72"/>
  <c r="A423"/>
  <c r="A421"/>
  <c r="A420"/>
  <c r="A419"/>
  <c r="A209"/>
  <c r="A207"/>
  <c r="A205"/>
  <c r="A203"/>
  <c r="A201"/>
  <c r="A192"/>
  <c r="A190"/>
  <c r="A188"/>
  <c r="A186"/>
  <c r="A184"/>
  <c r="A177"/>
  <c r="A168"/>
  <c r="A166"/>
  <c r="A164"/>
  <c r="A162"/>
  <c r="A149"/>
  <c r="A147"/>
  <c r="A145"/>
  <c r="A131"/>
  <c r="A129"/>
  <c r="A127"/>
  <c r="A125"/>
  <c r="A123"/>
  <c r="A121"/>
  <c r="A119"/>
  <c r="A112"/>
  <c r="A110"/>
  <c r="A108"/>
  <c r="A106"/>
  <c r="A104"/>
  <c r="A99"/>
  <c r="A97"/>
  <c r="A94"/>
  <c r="A91"/>
  <c r="A89"/>
  <c r="A87"/>
  <c r="A85"/>
  <c r="A83"/>
  <c r="A70"/>
  <c r="A68"/>
  <c r="A66"/>
  <c r="A64"/>
  <c r="A62"/>
  <c r="A60"/>
  <c r="A35"/>
  <c r="A26"/>
  <c r="A24"/>
  <c r="A15"/>
  <c r="A13"/>
  <c r="O12"/>
  <c r="A11"/>
  <c r="A417"/>
  <c r="A412"/>
  <c r="A408"/>
  <c r="A49"/>
  <c r="A47"/>
  <c r="A45"/>
  <c r="A43"/>
  <c r="A41"/>
  <c r="A39"/>
  <c r="A37"/>
  <c r="A32"/>
  <c r="A30"/>
  <c r="A28"/>
  <c r="A23"/>
  <c r="A21"/>
  <c r="A19"/>
  <c r="A17"/>
  <c r="A407"/>
  <c r="A405"/>
  <c r="A208"/>
  <c r="A206"/>
  <c r="A204"/>
  <c r="A202"/>
  <c r="A200"/>
  <c r="A193"/>
  <c r="A191"/>
  <c r="A189"/>
  <c r="A187"/>
  <c r="A185"/>
  <c r="A176"/>
  <c r="A169"/>
  <c r="A167"/>
  <c r="A165"/>
  <c r="A163"/>
  <c r="A148"/>
  <c r="A146"/>
  <c r="A135"/>
  <c r="A132"/>
  <c r="A130"/>
  <c r="A128"/>
  <c r="A126"/>
  <c r="A124"/>
  <c r="A122"/>
  <c r="A120"/>
  <c r="A111"/>
  <c r="A109"/>
  <c r="A107"/>
  <c r="A105"/>
  <c r="A103"/>
  <c r="A100"/>
  <c r="A98"/>
  <c r="A96"/>
  <c r="A93"/>
  <c r="A90"/>
  <c r="A88"/>
  <c r="A86"/>
  <c r="A84"/>
  <c r="A71"/>
  <c r="A69"/>
  <c r="A67"/>
  <c r="A65"/>
  <c r="A63"/>
  <c r="A61"/>
  <c r="A59"/>
  <c r="A12"/>
  <c r="A10"/>
  <c r="A427"/>
  <c r="A425"/>
  <c r="A424"/>
  <c r="A210"/>
  <c r="A199"/>
  <c r="A197"/>
  <c r="A195"/>
  <c r="A182"/>
  <c r="A180"/>
  <c r="A178"/>
  <c r="A175"/>
  <c r="A173"/>
  <c r="A171"/>
  <c r="A160"/>
  <c r="A158"/>
  <c r="A156"/>
  <c r="A154"/>
  <c r="A152"/>
  <c r="A150"/>
  <c r="A143"/>
  <c r="A141"/>
  <c r="A139"/>
  <c r="A137"/>
  <c r="A134"/>
  <c r="A117"/>
  <c r="A115"/>
  <c r="A113"/>
  <c r="A102"/>
  <c r="A95"/>
  <c r="A92"/>
  <c r="A81"/>
  <c r="A79"/>
  <c r="A77"/>
  <c r="A75"/>
  <c r="A73"/>
  <c r="A58"/>
  <c r="A56"/>
  <c r="A54"/>
  <c r="A52"/>
  <c r="A50"/>
  <c r="A48"/>
  <c r="A46"/>
  <c r="A44"/>
  <c r="A42"/>
  <c r="A40"/>
  <c r="A38"/>
  <c r="A33"/>
  <c r="A31"/>
  <c r="A29"/>
  <c r="A27"/>
  <c r="A22"/>
  <c r="A20"/>
  <c r="A18"/>
  <c r="A5"/>
  <c r="A6"/>
  <c r="A7"/>
  <c r="O8"/>
  <c r="O7"/>
  <c r="O13"/>
  <c r="M26" i="24"/>
  <c r="BZ17" i="7"/>
  <c r="BZ18"/>
  <c r="BZ19"/>
  <c r="BZ20"/>
  <c r="BZ21"/>
  <c r="BZ22"/>
  <c r="BZ23"/>
  <c r="BZ24"/>
  <c r="BZ25"/>
  <c r="BZ26"/>
  <c r="BZ27"/>
  <c r="BZ28"/>
  <c r="BZ29"/>
  <c r="BZ30"/>
  <c r="BZ31"/>
  <c r="BZ32"/>
  <c r="BZ33"/>
  <c r="BZ34"/>
  <c r="BZ35"/>
  <c r="BZ36"/>
  <c r="BZ37"/>
  <c r="BZ38"/>
  <c r="BZ39"/>
  <c r="BZ40"/>
  <c r="BZ41"/>
  <c r="BZ42"/>
  <c r="BZ43"/>
  <c r="BZ44"/>
  <c r="BZ45"/>
  <c r="BZ46"/>
  <c r="BZ47"/>
  <c r="BZ48"/>
  <c r="BZ49"/>
  <c r="BZ50"/>
  <c r="BZ51"/>
  <c r="BZ52"/>
  <c r="BZ53"/>
  <c r="BZ54"/>
  <c r="BZ55"/>
  <c r="BZ56"/>
  <c r="BZ57"/>
  <c r="BZ58"/>
  <c r="BZ59"/>
  <c r="BZ60"/>
  <c r="BZ61"/>
  <c r="BZ62"/>
  <c r="BZ63"/>
  <c r="BZ64"/>
  <c r="BZ65"/>
  <c r="BZ66"/>
  <c r="BZ67"/>
  <c r="BZ68"/>
  <c r="BZ69"/>
  <c r="BZ70"/>
  <c r="BZ71"/>
  <c r="BZ72"/>
  <c r="BZ73"/>
  <c r="BZ74"/>
  <c r="BZ75"/>
  <c r="BZ76"/>
  <c r="BZ77"/>
  <c r="BZ78"/>
  <c r="BZ79"/>
  <c r="BZ80"/>
  <c r="BZ81"/>
  <c r="BZ82"/>
  <c r="BZ83"/>
  <c r="BZ84"/>
  <c r="BZ85"/>
  <c r="BZ86"/>
  <c r="BZ87"/>
  <c r="BZ88"/>
  <c r="BZ89"/>
  <c r="BZ90"/>
  <c r="BZ91"/>
  <c r="BZ92"/>
  <c r="BZ93"/>
  <c r="BZ94"/>
  <c r="BZ95"/>
  <c r="BZ96"/>
  <c r="BZ97"/>
  <c r="BZ98"/>
  <c r="BZ99"/>
  <c r="BZ100"/>
  <c r="BZ101"/>
  <c r="BZ102"/>
  <c r="BZ103"/>
  <c r="BZ104"/>
  <c r="BZ105"/>
  <c r="BZ106"/>
  <c r="BZ107"/>
  <c r="BZ108"/>
  <c r="BZ109"/>
  <c r="BZ110"/>
  <c r="BZ111"/>
  <c r="BZ112"/>
  <c r="BZ113"/>
  <c r="BZ114"/>
  <c r="BZ115"/>
  <c r="BZ116"/>
  <c r="BZ117"/>
  <c r="BZ118"/>
  <c r="BZ119"/>
  <c r="BZ120"/>
  <c r="BZ121"/>
  <c r="BZ122"/>
  <c r="BZ123"/>
  <c r="BZ124"/>
  <c r="BZ125"/>
  <c r="BZ126"/>
  <c r="BZ127"/>
  <c r="BZ128"/>
  <c r="BZ129"/>
  <c r="BZ130"/>
  <c r="BZ131"/>
  <c r="BZ132"/>
  <c r="BZ133"/>
  <c r="BZ134"/>
  <c r="BZ135"/>
  <c r="BZ136"/>
  <c r="BZ137"/>
  <c r="BZ138"/>
  <c r="BZ139"/>
  <c r="BZ140"/>
  <c r="BZ141"/>
  <c r="BZ142"/>
  <c r="BZ143"/>
  <c r="BZ144"/>
  <c r="BZ145"/>
  <c r="BZ146"/>
  <c r="BZ147"/>
  <c r="BZ148"/>
  <c r="BZ149"/>
  <c r="BZ150"/>
  <c r="BZ151"/>
  <c r="BZ152"/>
  <c r="BZ153"/>
  <c r="BZ154"/>
  <c r="BZ155"/>
  <c r="BZ156"/>
  <c r="BZ157"/>
  <c r="BZ158"/>
  <c r="BZ159"/>
  <c r="BZ160"/>
  <c r="BZ161"/>
  <c r="BZ162"/>
  <c r="BZ163"/>
  <c r="BZ164"/>
  <c r="BZ165"/>
  <c r="BZ166"/>
  <c r="BZ167"/>
  <c r="BZ168"/>
  <c r="BZ169"/>
  <c r="BZ170"/>
  <c r="BZ171"/>
  <c r="BZ172"/>
  <c r="BZ173"/>
  <c r="BZ174"/>
  <c r="BZ175"/>
  <c r="BZ176"/>
  <c r="BZ177"/>
  <c r="BZ178"/>
  <c r="BZ179"/>
  <c r="BZ180"/>
  <c r="BZ181"/>
  <c r="BZ182"/>
  <c r="BZ183"/>
  <c r="BZ184"/>
  <c r="BZ185"/>
  <c r="BZ186"/>
  <c r="BZ187"/>
  <c r="BZ188"/>
  <c r="BZ189"/>
  <c r="BZ190"/>
  <c r="BZ191"/>
  <c r="BZ192"/>
  <c r="BZ193"/>
  <c r="BZ194"/>
  <c r="BZ195"/>
  <c r="BZ196"/>
  <c r="BZ197"/>
  <c r="BZ198"/>
  <c r="BZ199"/>
  <c r="BZ200"/>
  <c r="BZ201"/>
  <c r="BZ202"/>
  <c r="BZ203"/>
  <c r="BZ204"/>
  <c r="BZ205"/>
  <c r="BZ206"/>
  <c r="BZ207"/>
  <c r="BZ208"/>
  <c r="BZ209"/>
  <c r="BZ210"/>
  <c r="BZ211"/>
  <c r="CD4"/>
  <c r="D4"/>
  <c r="T212"/>
  <c r="B1" i="24"/>
  <c r="S212" i="7" l="1"/>
  <c r="P17"/>
  <c r="F17"/>
  <c r="CQ17"/>
  <c r="CF17"/>
  <c r="CP17" s="1"/>
  <c r="DR15"/>
  <c r="DR14"/>
  <c r="DR12"/>
  <c r="DR11"/>
  <c r="C6" i="27"/>
  <c r="H13"/>
  <c r="R10" i="26"/>
  <c r="M8" i="7"/>
  <c r="M14"/>
  <c r="M12"/>
  <c r="M13"/>
  <c r="M9"/>
  <c r="C7"/>
  <c r="M11"/>
  <c r="M15"/>
  <c r="M10"/>
  <c r="V19" i="26"/>
  <c r="S19"/>
  <c r="A19" s="1"/>
  <c r="S12"/>
  <c r="A12" s="1"/>
  <c r="V12"/>
  <c r="V16"/>
  <c r="S16"/>
  <c r="A16" s="1"/>
  <c r="V20"/>
  <c r="S20"/>
  <c r="A20" s="1"/>
  <c r="V13"/>
  <c r="S13"/>
  <c r="A13" s="1"/>
  <c r="S14"/>
  <c r="A14" s="1"/>
  <c r="V14"/>
  <c r="V17"/>
  <c r="S17"/>
  <c r="A17" s="1"/>
  <c r="V21"/>
  <c r="S21"/>
  <c r="A21" s="1"/>
  <c r="S22"/>
  <c r="A22" s="1"/>
  <c r="V22"/>
  <c r="V15"/>
  <c r="S15"/>
  <c r="A15" s="1"/>
  <c r="S18"/>
  <c r="A18" s="1"/>
  <c r="V18"/>
  <c r="S11"/>
  <c r="A11" s="1"/>
  <c r="V11"/>
  <c r="R9"/>
  <c r="CG7" i="7"/>
  <c r="CE7"/>
  <c r="CH7"/>
  <c r="CF7"/>
  <c r="CF15"/>
  <c r="CP15" s="1"/>
  <c r="CI15"/>
  <c r="CH15"/>
  <c r="CE11"/>
  <c r="CD11"/>
  <c r="CG11"/>
  <c r="CO16"/>
  <c r="CE16"/>
  <c r="CD16"/>
  <c r="CO12"/>
  <c r="CE12"/>
  <c r="CD12"/>
  <c r="CN8"/>
  <c r="CQ8"/>
  <c r="CC8"/>
  <c r="CD13"/>
  <c r="CM13"/>
  <c r="CO9"/>
  <c r="CE9"/>
  <c r="CD9"/>
  <c r="CM14"/>
  <c r="CO14"/>
  <c r="CH10"/>
  <c r="CG10"/>
  <c r="CJ10"/>
  <c r="CM10"/>
  <c r="CJ7"/>
  <c r="CK7"/>
  <c r="CL7"/>
  <c r="CI7"/>
  <c r="CE15"/>
  <c r="CD15"/>
  <c r="CG15"/>
  <c r="CN11"/>
  <c r="CQ11"/>
  <c r="CC11"/>
  <c r="CN16"/>
  <c r="CQ16"/>
  <c r="CN12"/>
  <c r="CQ12"/>
  <c r="CJ8"/>
  <c r="CM8"/>
  <c r="CL8"/>
  <c r="CO8"/>
  <c r="CC13"/>
  <c r="CF13"/>
  <c r="CP13" s="1"/>
  <c r="CN9"/>
  <c r="CQ9"/>
  <c r="CI14"/>
  <c r="CH14"/>
  <c r="CN14"/>
  <c r="CD10"/>
  <c r="CC10"/>
  <c r="CF10"/>
  <c r="CP10" s="1"/>
  <c r="CI10"/>
  <c r="CN7"/>
  <c r="CO7"/>
  <c r="CQ7"/>
  <c r="CM7"/>
  <c r="CN15"/>
  <c r="CQ15"/>
  <c r="CC15"/>
  <c r="CJ11"/>
  <c r="CM11"/>
  <c r="CO11"/>
  <c r="CG16"/>
  <c r="CJ16"/>
  <c r="CM16"/>
  <c r="CG12"/>
  <c r="CJ12"/>
  <c r="CM12"/>
  <c r="CF8"/>
  <c r="CI8"/>
  <c r="CH8"/>
  <c r="CK8"/>
  <c r="CO13"/>
  <c r="CE13"/>
  <c r="CG9"/>
  <c r="CJ9"/>
  <c r="CM9"/>
  <c r="CE14"/>
  <c r="CD14"/>
  <c r="CG14"/>
  <c r="CJ14"/>
  <c r="CQ10"/>
  <c r="CO10"/>
  <c r="CE10"/>
  <c r="CC7"/>
  <c r="CD7"/>
  <c r="CJ15"/>
  <c r="CM15"/>
  <c r="CO15"/>
  <c r="CF11"/>
  <c r="CP11" s="1"/>
  <c r="CI11"/>
  <c r="CH11"/>
  <c r="CC16"/>
  <c r="CF16"/>
  <c r="CP16" s="1"/>
  <c r="CI16"/>
  <c r="CH16"/>
  <c r="CC12"/>
  <c r="CF12"/>
  <c r="CP12" s="1"/>
  <c r="CI12"/>
  <c r="CH12"/>
  <c r="CE8"/>
  <c r="CD8"/>
  <c r="CG8"/>
  <c r="CN13"/>
  <c r="CQ13"/>
  <c r="CC9"/>
  <c r="CF9"/>
  <c r="CI9"/>
  <c r="CH9"/>
  <c r="CQ14"/>
  <c r="CC14"/>
  <c r="CF14"/>
  <c r="CP14" s="1"/>
  <c r="CN10"/>
  <c r="EB8"/>
  <c r="EB9" s="1"/>
  <c r="DR9"/>
  <c r="DR8"/>
  <c r="DR10"/>
  <c r="R8" i="26"/>
  <c r="F8" i="7"/>
  <c r="J8"/>
  <c r="N8"/>
  <c r="D9"/>
  <c r="H9"/>
  <c r="P9"/>
  <c r="F10"/>
  <c r="J10"/>
  <c r="N10"/>
  <c r="D11"/>
  <c r="H11"/>
  <c r="P11"/>
  <c r="F12"/>
  <c r="J12"/>
  <c r="N12"/>
  <c r="D13"/>
  <c r="P13"/>
  <c r="F14"/>
  <c r="J14"/>
  <c r="N14"/>
  <c r="D15"/>
  <c r="H15"/>
  <c r="P15"/>
  <c r="F16"/>
  <c r="S16" s="1"/>
  <c r="J16"/>
  <c r="N16"/>
  <c r="M7"/>
  <c r="I7"/>
  <c r="E7"/>
  <c r="E8"/>
  <c r="I8"/>
  <c r="C9"/>
  <c r="G9"/>
  <c r="O9"/>
  <c r="E10"/>
  <c r="I10"/>
  <c r="C11"/>
  <c r="G11"/>
  <c r="O11"/>
  <c r="E12"/>
  <c r="I12"/>
  <c r="C13"/>
  <c r="O13"/>
  <c r="E14"/>
  <c r="I14"/>
  <c r="C15"/>
  <c r="G15"/>
  <c r="O15"/>
  <c r="E16"/>
  <c r="I16"/>
  <c r="M16"/>
  <c r="N7"/>
  <c r="J7"/>
  <c r="F7"/>
  <c r="D8"/>
  <c r="H8"/>
  <c r="L8"/>
  <c r="P8"/>
  <c r="F9"/>
  <c r="J9"/>
  <c r="N9"/>
  <c r="D10"/>
  <c r="H10"/>
  <c r="P10"/>
  <c r="F11"/>
  <c r="J11"/>
  <c r="N11"/>
  <c r="D12"/>
  <c r="H12"/>
  <c r="P12"/>
  <c r="F13"/>
  <c r="N13"/>
  <c r="D14"/>
  <c r="H14"/>
  <c r="P14"/>
  <c r="F15"/>
  <c r="J15"/>
  <c r="N15"/>
  <c r="D16"/>
  <c r="H16"/>
  <c r="P16"/>
  <c r="O7"/>
  <c r="K7"/>
  <c r="G7"/>
  <c r="C8"/>
  <c r="G8"/>
  <c r="K8"/>
  <c r="O8"/>
  <c r="E9"/>
  <c r="I9"/>
  <c r="C10"/>
  <c r="G10"/>
  <c r="O10"/>
  <c r="E11"/>
  <c r="I11"/>
  <c r="C12"/>
  <c r="G12"/>
  <c r="O12"/>
  <c r="E13"/>
  <c r="C14"/>
  <c r="G14"/>
  <c r="O14"/>
  <c r="E15"/>
  <c r="I15"/>
  <c r="C16"/>
  <c r="G16"/>
  <c r="O16"/>
  <c r="P7"/>
  <c r="L7"/>
  <c r="H7"/>
  <c r="D7"/>
  <c r="DA7"/>
  <c r="U14" i="13"/>
  <c r="U13"/>
  <c r="DB8" i="7"/>
  <c r="DB9" s="1"/>
  <c r="DA16"/>
  <c r="U5" i="13"/>
  <c r="U6"/>
  <c r="DA15" i="7"/>
  <c r="DA14"/>
  <c r="DA10"/>
  <c r="DA12"/>
  <c r="DA13"/>
  <c r="DA8"/>
  <c r="CW116"/>
  <c r="U8" i="13"/>
  <c r="U9"/>
  <c r="U7"/>
  <c r="U12"/>
  <c r="U10"/>
  <c r="CW209" i="7"/>
  <c r="CW205"/>
  <c r="CW201"/>
  <c r="CW197"/>
  <c r="CW193"/>
  <c r="CW189"/>
  <c r="CW185"/>
  <c r="CW181"/>
  <c r="CW177"/>
  <c r="CW173"/>
  <c r="CW169"/>
  <c r="CW165"/>
  <c r="CW161"/>
  <c r="CW157"/>
  <c r="CW153"/>
  <c r="CW149"/>
  <c r="CW145"/>
  <c r="CW141"/>
  <c r="CW137"/>
  <c r="CW133"/>
  <c r="CW129"/>
  <c r="CW125"/>
  <c r="CW120"/>
  <c r="CW210"/>
  <c r="CW206"/>
  <c r="CW202"/>
  <c r="CW198"/>
  <c r="CW194"/>
  <c r="CW190"/>
  <c r="CW186"/>
  <c r="CW182"/>
  <c r="CW178"/>
  <c r="CW174"/>
  <c r="CW170"/>
  <c r="CW166"/>
  <c r="CW162"/>
  <c r="CW158"/>
  <c r="CW154"/>
  <c r="CW150"/>
  <c r="CW146"/>
  <c r="CW142"/>
  <c r="CW138"/>
  <c r="CW134"/>
  <c r="CW130"/>
  <c r="CW126"/>
  <c r="CW122"/>
  <c r="CW211"/>
  <c r="CW207"/>
  <c r="CW203"/>
  <c r="CW199"/>
  <c r="CW195"/>
  <c r="CW191"/>
  <c r="CW187"/>
  <c r="CW183"/>
  <c r="CW179"/>
  <c r="CW175"/>
  <c r="CW171"/>
  <c r="CW167"/>
  <c r="CW163"/>
  <c r="CW159"/>
  <c r="CW155"/>
  <c r="CW151"/>
  <c r="CW147"/>
  <c r="CW143"/>
  <c r="CW139"/>
  <c r="CW135"/>
  <c r="CW131"/>
  <c r="CW127"/>
  <c r="CW123"/>
  <c r="CW17"/>
  <c r="CW21"/>
  <c r="CW25"/>
  <c r="CW29"/>
  <c r="CW33"/>
  <c r="CW37"/>
  <c r="CW41"/>
  <c r="CW45"/>
  <c r="CW49"/>
  <c r="CW53"/>
  <c r="CW57"/>
  <c r="CW61"/>
  <c r="CW65"/>
  <c r="CW69"/>
  <c r="CW73"/>
  <c r="CW77"/>
  <c r="CW81"/>
  <c r="CW85"/>
  <c r="CW89"/>
  <c r="CW93"/>
  <c r="CW97"/>
  <c r="CW101"/>
  <c r="CW105"/>
  <c r="CW109"/>
  <c r="CW113"/>
  <c r="CW117"/>
  <c r="CW121"/>
  <c r="CW16"/>
  <c r="CW20"/>
  <c r="CW24"/>
  <c r="CW28"/>
  <c r="CW32"/>
  <c r="CW36"/>
  <c r="CW40"/>
  <c r="CW44"/>
  <c r="CW48"/>
  <c r="CW52"/>
  <c r="CW56"/>
  <c r="CW60"/>
  <c r="CW64"/>
  <c r="CW68"/>
  <c r="CW72"/>
  <c r="CW76"/>
  <c r="CW80"/>
  <c r="CW84"/>
  <c r="CW88"/>
  <c r="CW92"/>
  <c r="CW96"/>
  <c r="CW100"/>
  <c r="CW104"/>
  <c r="CW108"/>
  <c r="CW112"/>
  <c r="CW19"/>
  <c r="CW23"/>
  <c r="CW27"/>
  <c r="CW31"/>
  <c r="CW35"/>
  <c r="CW39"/>
  <c r="CW43"/>
  <c r="CW47"/>
  <c r="CW51"/>
  <c r="CW55"/>
  <c r="CW59"/>
  <c r="CW63"/>
  <c r="CW67"/>
  <c r="CW71"/>
  <c r="CW75"/>
  <c r="CW79"/>
  <c r="CW83"/>
  <c r="CW87"/>
  <c r="CW91"/>
  <c r="CW95"/>
  <c r="CW99"/>
  <c r="CW103"/>
  <c r="CW107"/>
  <c r="CW111"/>
  <c r="CW115"/>
  <c r="CW119"/>
  <c r="CW18"/>
  <c r="CW22"/>
  <c r="CW26"/>
  <c r="CW30"/>
  <c r="CW34"/>
  <c r="CW38"/>
  <c r="CW42"/>
  <c r="CW46"/>
  <c r="CW50"/>
  <c r="CW54"/>
  <c r="CW58"/>
  <c r="CW62"/>
  <c r="CW66"/>
  <c r="CW70"/>
  <c r="CW74"/>
  <c r="CW78"/>
  <c r="CW82"/>
  <c r="CW86"/>
  <c r="CW90"/>
  <c r="CW94"/>
  <c r="CW98"/>
  <c r="CW102"/>
  <c r="CW106"/>
  <c r="CW110"/>
  <c r="CW114"/>
  <c r="CW212"/>
  <c r="CW208"/>
  <c r="CW204"/>
  <c r="CW200"/>
  <c r="CW196"/>
  <c r="CW192"/>
  <c r="CW188"/>
  <c r="CW184"/>
  <c r="CW180"/>
  <c r="CW176"/>
  <c r="CW172"/>
  <c r="CW168"/>
  <c r="CW164"/>
  <c r="CW160"/>
  <c r="CW156"/>
  <c r="CW152"/>
  <c r="CW148"/>
  <c r="CW144"/>
  <c r="CW140"/>
  <c r="CW136"/>
  <c r="CW132"/>
  <c r="CW128"/>
  <c r="CW124"/>
  <c r="CW118"/>
  <c r="T211"/>
  <c r="S211" s="1"/>
  <c r="T210"/>
  <c r="S210" s="1"/>
  <c r="T209"/>
  <c r="S209" s="1"/>
  <c r="T208"/>
  <c r="S208" s="1"/>
  <c r="T207"/>
  <c r="S207" s="1"/>
  <c r="T206"/>
  <c r="S206" s="1"/>
  <c r="T205"/>
  <c r="S205" s="1"/>
  <c r="T204"/>
  <c r="S204" s="1"/>
  <c r="T203"/>
  <c r="S203" s="1"/>
  <c r="T202"/>
  <c r="S202" s="1"/>
  <c r="T201"/>
  <c r="S201" s="1"/>
  <c r="T200"/>
  <c r="S200" s="1"/>
  <c r="T199"/>
  <c r="S199" s="1"/>
  <c r="T198"/>
  <c r="S198" s="1"/>
  <c r="T197"/>
  <c r="S197" s="1"/>
  <c r="T196"/>
  <c r="S196" s="1"/>
  <c r="T195"/>
  <c r="S195" s="1"/>
  <c r="T194"/>
  <c r="S194" s="1"/>
  <c r="T193"/>
  <c r="S193" s="1"/>
  <c r="T192"/>
  <c r="S192" s="1"/>
  <c r="T191"/>
  <c r="S191" s="1"/>
  <c r="T190"/>
  <c r="S190" s="1"/>
  <c r="T189"/>
  <c r="S189" s="1"/>
  <c r="T188"/>
  <c r="S188" s="1"/>
  <c r="T187"/>
  <c r="S187" s="1"/>
  <c r="T186"/>
  <c r="S186" s="1"/>
  <c r="T185"/>
  <c r="S185" s="1"/>
  <c r="T184"/>
  <c r="S184" s="1"/>
  <c r="T183"/>
  <c r="S183" s="1"/>
  <c r="T182"/>
  <c r="S182" s="1"/>
  <c r="T181"/>
  <c r="S181" s="1"/>
  <c r="T180"/>
  <c r="S180" s="1"/>
  <c r="T179"/>
  <c r="S179" s="1"/>
  <c r="T178"/>
  <c r="S178" s="1"/>
  <c r="T177"/>
  <c r="S177" s="1"/>
  <c r="T176"/>
  <c r="S176" s="1"/>
  <c r="T175"/>
  <c r="S175" s="1"/>
  <c r="T174"/>
  <c r="S174" s="1"/>
  <c r="T173"/>
  <c r="S173" s="1"/>
  <c r="T172"/>
  <c r="S172" s="1"/>
  <c r="T171"/>
  <c r="S171" s="1"/>
  <c r="T170"/>
  <c r="S170" s="1"/>
  <c r="T169"/>
  <c r="S169" s="1"/>
  <c r="T168"/>
  <c r="S168" s="1"/>
  <c r="T167"/>
  <c r="S167" s="1"/>
  <c r="T166"/>
  <c r="S166" s="1"/>
  <c r="T165"/>
  <c r="S165" s="1"/>
  <c r="T164"/>
  <c r="S164" s="1"/>
  <c r="T163"/>
  <c r="S163" s="1"/>
  <c r="T162"/>
  <c r="S162" s="1"/>
  <c r="T161"/>
  <c r="S161" s="1"/>
  <c r="T160"/>
  <c r="S160" s="1"/>
  <c r="T159"/>
  <c r="S159" s="1"/>
  <c r="T158"/>
  <c r="S158" s="1"/>
  <c r="T157"/>
  <c r="S157" s="1"/>
  <c r="T156"/>
  <c r="S156" s="1"/>
  <c r="T155"/>
  <c r="S155" s="1"/>
  <c r="T154"/>
  <c r="S154" s="1"/>
  <c r="T153"/>
  <c r="S153" s="1"/>
  <c r="T152"/>
  <c r="S152" s="1"/>
  <c r="T151"/>
  <c r="S151" s="1"/>
  <c r="T150"/>
  <c r="S150" s="1"/>
  <c r="T149"/>
  <c r="S149" s="1"/>
  <c r="T148"/>
  <c r="S148" s="1"/>
  <c r="T147"/>
  <c r="S147" s="1"/>
  <c r="T146"/>
  <c r="S146" s="1"/>
  <c r="T145"/>
  <c r="S145" s="1"/>
  <c r="T144"/>
  <c r="S144" s="1"/>
  <c r="T143"/>
  <c r="S143" s="1"/>
  <c r="T142"/>
  <c r="S142" s="1"/>
  <c r="T141"/>
  <c r="S141" s="1"/>
  <c r="T140"/>
  <c r="S140" s="1"/>
  <c r="T139"/>
  <c r="S139" s="1"/>
  <c r="T138"/>
  <c r="S138" s="1"/>
  <c r="T137"/>
  <c r="S137" s="1"/>
  <c r="T136"/>
  <c r="S136" s="1"/>
  <c r="T135"/>
  <c r="S135" s="1"/>
  <c r="T134"/>
  <c r="S134" s="1"/>
  <c r="T133"/>
  <c r="S133" s="1"/>
  <c r="T132"/>
  <c r="S132" s="1"/>
  <c r="T131"/>
  <c r="S131" s="1"/>
  <c r="T130"/>
  <c r="S130" s="1"/>
  <c r="T129"/>
  <c r="S129" s="1"/>
  <c r="T128"/>
  <c r="S128" s="1"/>
  <c r="T127"/>
  <c r="S127" s="1"/>
  <c r="T126"/>
  <c r="S126" s="1"/>
  <c r="T125"/>
  <c r="S125" s="1"/>
  <c r="T124"/>
  <c r="S124" s="1"/>
  <c r="T123"/>
  <c r="S123" s="1"/>
  <c r="T122"/>
  <c r="S122" s="1"/>
  <c r="T121"/>
  <c r="S121" s="1"/>
  <c r="T120"/>
  <c r="S120" s="1"/>
  <c r="T119"/>
  <c r="S119" s="1"/>
  <c r="T118"/>
  <c r="S118" s="1"/>
  <c r="T117"/>
  <c r="S117" s="1"/>
  <c r="T116"/>
  <c r="S116" s="1"/>
  <c r="T115"/>
  <c r="S115" s="1"/>
  <c r="T114"/>
  <c r="S114" s="1"/>
  <c r="T113"/>
  <c r="S113" s="1"/>
  <c r="T112"/>
  <c r="S112" s="1"/>
  <c r="T111"/>
  <c r="S111" s="1"/>
  <c r="T110"/>
  <c r="S110" s="1"/>
  <c r="T109"/>
  <c r="S109" s="1"/>
  <c r="T108"/>
  <c r="S108" s="1"/>
  <c r="T107"/>
  <c r="S107" s="1"/>
  <c r="T106"/>
  <c r="S106" s="1"/>
  <c r="T105"/>
  <c r="S105" s="1"/>
  <c r="T104"/>
  <c r="S104" s="1"/>
  <c r="T103"/>
  <c r="S103" s="1"/>
  <c r="T102"/>
  <c r="S102" s="1"/>
  <c r="T101"/>
  <c r="S101" s="1"/>
  <c r="T100"/>
  <c r="S100" s="1"/>
  <c r="T99"/>
  <c r="S99" s="1"/>
  <c r="T98"/>
  <c r="S98" s="1"/>
  <c r="T97"/>
  <c r="S97" s="1"/>
  <c r="T96"/>
  <c r="S96" s="1"/>
  <c r="T95"/>
  <c r="S95" s="1"/>
  <c r="T94"/>
  <c r="S94" s="1"/>
  <c r="T93"/>
  <c r="S93" s="1"/>
  <c r="T92"/>
  <c r="S92" s="1"/>
  <c r="T91"/>
  <c r="S91" s="1"/>
  <c r="T90"/>
  <c r="S90" s="1"/>
  <c r="T89"/>
  <c r="S89" s="1"/>
  <c r="T88"/>
  <c r="S88" s="1"/>
  <c r="T87"/>
  <c r="S87" s="1"/>
  <c r="T86"/>
  <c r="S86" s="1"/>
  <c r="T85"/>
  <c r="S85" s="1"/>
  <c r="T84"/>
  <c r="S84" s="1"/>
  <c r="T83"/>
  <c r="S83" s="1"/>
  <c r="T82"/>
  <c r="S82" s="1"/>
  <c r="T81"/>
  <c r="S81" s="1"/>
  <c r="T80"/>
  <c r="S80" s="1"/>
  <c r="T79"/>
  <c r="S79" s="1"/>
  <c r="T78"/>
  <c r="S78" s="1"/>
  <c r="T77"/>
  <c r="S77" s="1"/>
  <c r="T76"/>
  <c r="S76" s="1"/>
  <c r="T75"/>
  <c r="S75" s="1"/>
  <c r="T74"/>
  <c r="S74" s="1"/>
  <c r="T73"/>
  <c r="S73" s="1"/>
  <c r="T72"/>
  <c r="S72" s="1"/>
  <c r="T71"/>
  <c r="S71" s="1"/>
  <c r="T70"/>
  <c r="S70" s="1"/>
  <c r="T69"/>
  <c r="S69" s="1"/>
  <c r="T68"/>
  <c r="S68" s="1"/>
  <c r="T67"/>
  <c r="S67" s="1"/>
  <c r="T66"/>
  <c r="S66" s="1"/>
  <c r="T65"/>
  <c r="S65" s="1"/>
  <c r="T64"/>
  <c r="S64" s="1"/>
  <c r="T63"/>
  <c r="S63" s="1"/>
  <c r="T62"/>
  <c r="S62" s="1"/>
  <c r="T61"/>
  <c r="S61" s="1"/>
  <c r="T60"/>
  <c r="S60" s="1"/>
  <c r="T59"/>
  <c r="S59" s="1"/>
  <c r="T58"/>
  <c r="S58" s="1"/>
  <c r="T57"/>
  <c r="S57" s="1"/>
  <c r="T56"/>
  <c r="S56" s="1"/>
  <c r="T55"/>
  <c r="S55" s="1"/>
  <c r="T54"/>
  <c r="S54" s="1"/>
  <c r="T53"/>
  <c r="S53" s="1"/>
  <c r="T52"/>
  <c r="S52" s="1"/>
  <c r="T51"/>
  <c r="S51" s="1"/>
  <c r="T50"/>
  <c r="S50" s="1"/>
  <c r="T49"/>
  <c r="S49" s="1"/>
  <c r="T48"/>
  <c r="S48" s="1"/>
  <c r="T47"/>
  <c r="S47" s="1"/>
  <c r="T46"/>
  <c r="S46" s="1"/>
  <c r="T45"/>
  <c r="S45" s="1"/>
  <c r="T44"/>
  <c r="S44" s="1"/>
  <c r="T43"/>
  <c r="S43" s="1"/>
  <c r="T42"/>
  <c r="S42" s="1"/>
  <c r="T41"/>
  <c r="S41" s="1"/>
  <c r="T40"/>
  <c r="S40" s="1"/>
  <c r="T39"/>
  <c r="S39" s="1"/>
  <c r="T38"/>
  <c r="S38" s="1"/>
  <c r="T37"/>
  <c r="S37" s="1"/>
  <c r="T36"/>
  <c r="S36" s="1"/>
  <c r="T35"/>
  <c r="S35" s="1"/>
  <c r="T34"/>
  <c r="S34" s="1"/>
  <c r="T33"/>
  <c r="S33" s="1"/>
  <c r="T32"/>
  <c r="S32" s="1"/>
  <c r="T31"/>
  <c r="S31" s="1"/>
  <c r="T30"/>
  <c r="S30" s="1"/>
  <c r="T29"/>
  <c r="S29" s="1"/>
  <c r="T28"/>
  <c r="S28" s="1"/>
  <c r="T27"/>
  <c r="S27" s="1"/>
  <c r="T26"/>
  <c r="S26" s="1"/>
  <c r="T25"/>
  <c r="S25" s="1"/>
  <c r="T24"/>
  <c r="S24" s="1"/>
  <c r="T23"/>
  <c r="S23" s="1"/>
  <c r="T22"/>
  <c r="S22" s="1"/>
  <c r="T21"/>
  <c r="S21" s="1"/>
  <c r="T20"/>
  <c r="S20" s="1"/>
  <c r="T19"/>
  <c r="S19" s="1"/>
  <c r="T18"/>
  <c r="S18" s="1"/>
  <c r="T17"/>
  <c r="T16"/>
  <c r="E6" i="10"/>
  <c r="E7"/>
  <c r="E8"/>
  <c r="E9"/>
  <c r="E10"/>
  <c r="E5"/>
  <c r="S17" i="7" l="1"/>
  <c r="EB10"/>
  <c r="U21" i="26"/>
  <c r="U11"/>
  <c r="U15"/>
  <c r="U16"/>
  <c r="U19"/>
  <c r="U14"/>
  <c r="U18"/>
  <c r="U22"/>
  <c r="U17"/>
  <c r="U13"/>
  <c r="U12"/>
  <c r="U20"/>
  <c r="S9"/>
  <c r="A9" s="1"/>
  <c r="S8"/>
  <c r="S10"/>
  <c r="A10" s="1"/>
  <c r="CP9" i="7"/>
  <c r="CP8"/>
  <c r="EB14"/>
  <c r="I9" i="25"/>
  <c r="I13"/>
  <c r="I17"/>
  <c r="I21"/>
  <c r="I8"/>
  <c r="I12"/>
  <c r="I16"/>
  <c r="I20"/>
  <c r="I11"/>
  <c r="I15"/>
  <c r="I19"/>
  <c r="H7"/>
  <c r="I10"/>
  <c r="I14"/>
  <c r="I18"/>
  <c r="I7"/>
  <c r="C7"/>
  <c r="DB10" i="7"/>
  <c r="DB11" s="1"/>
  <c r="BZ16"/>
  <c r="CW7"/>
  <c r="CP7"/>
  <c r="F8" i="25"/>
  <c r="K8"/>
  <c r="O8"/>
  <c r="E9"/>
  <c r="J9"/>
  <c r="O9"/>
  <c r="E10"/>
  <c r="J10"/>
  <c r="N10"/>
  <c r="D11"/>
  <c r="H11"/>
  <c r="M11"/>
  <c r="C12"/>
  <c r="G12"/>
  <c r="L12"/>
  <c r="P12"/>
  <c r="F13"/>
  <c r="K13"/>
  <c r="O13"/>
  <c r="E14"/>
  <c r="J14"/>
  <c r="N14"/>
  <c r="C15"/>
  <c r="G15"/>
  <c r="L15"/>
  <c r="P15"/>
  <c r="E16"/>
  <c r="J16"/>
  <c r="N16"/>
  <c r="F17"/>
  <c r="K17"/>
  <c r="O17"/>
  <c r="D18"/>
  <c r="H18"/>
  <c r="Q18" s="1"/>
  <c r="R18" s="1"/>
  <c r="M18"/>
  <c r="F19"/>
  <c r="K19"/>
  <c r="O19"/>
  <c r="D20"/>
  <c r="H20"/>
  <c r="Q20" s="1"/>
  <c r="R20" s="1"/>
  <c r="M20"/>
  <c r="F21"/>
  <c r="K21"/>
  <c r="O21"/>
  <c r="P7"/>
  <c r="L7"/>
  <c r="E8"/>
  <c r="J8"/>
  <c r="N8"/>
  <c r="D9"/>
  <c r="H9"/>
  <c r="N9"/>
  <c r="D10"/>
  <c r="H10"/>
  <c r="M10"/>
  <c r="C11"/>
  <c r="G11"/>
  <c r="L11"/>
  <c r="P11"/>
  <c r="F12"/>
  <c r="K12"/>
  <c r="O12"/>
  <c r="E13"/>
  <c r="J13"/>
  <c r="N13"/>
  <c r="D14"/>
  <c r="H14"/>
  <c r="M14"/>
  <c r="F15"/>
  <c r="K15"/>
  <c r="O15"/>
  <c r="D16"/>
  <c r="H16"/>
  <c r="M16"/>
  <c r="E17"/>
  <c r="J17"/>
  <c r="N17"/>
  <c r="C18"/>
  <c r="B18" s="1"/>
  <c r="G18"/>
  <c r="L18"/>
  <c r="P18"/>
  <c r="E19"/>
  <c r="J19"/>
  <c r="N19"/>
  <c r="C20"/>
  <c r="B20" s="1"/>
  <c r="G20"/>
  <c r="L20"/>
  <c r="P20"/>
  <c r="E21"/>
  <c r="J21"/>
  <c r="N21"/>
  <c r="K7"/>
  <c r="D8"/>
  <c r="H8"/>
  <c r="M8"/>
  <c r="C9"/>
  <c r="G9"/>
  <c r="M9"/>
  <c r="C10"/>
  <c r="G10"/>
  <c r="L10"/>
  <c r="P10"/>
  <c r="F11"/>
  <c r="K11"/>
  <c r="O11"/>
  <c r="E12"/>
  <c r="J12"/>
  <c r="N12"/>
  <c r="D13"/>
  <c r="H13"/>
  <c r="M13"/>
  <c r="C14"/>
  <c r="G14"/>
  <c r="L14"/>
  <c r="P14"/>
  <c r="E15"/>
  <c r="J15"/>
  <c r="N15"/>
  <c r="C16"/>
  <c r="G16"/>
  <c r="L16"/>
  <c r="P16"/>
  <c r="D17"/>
  <c r="H17"/>
  <c r="Q17" s="1"/>
  <c r="R17" s="1"/>
  <c r="M17"/>
  <c r="F18"/>
  <c r="K18"/>
  <c r="O18"/>
  <c r="D19"/>
  <c r="H19"/>
  <c r="Q19" s="1"/>
  <c r="R19" s="1"/>
  <c r="M19"/>
  <c r="F20"/>
  <c r="K20"/>
  <c r="O20"/>
  <c r="D21"/>
  <c r="H21"/>
  <c r="Q21" s="1"/>
  <c r="R21" s="1"/>
  <c r="M21"/>
  <c r="M7"/>
  <c r="C8"/>
  <c r="G8"/>
  <c r="L8"/>
  <c r="P8"/>
  <c r="F9"/>
  <c r="K9"/>
  <c r="P9"/>
  <c r="F10"/>
  <c r="K10"/>
  <c r="O10"/>
  <c r="E11"/>
  <c r="J11"/>
  <c r="N11"/>
  <c r="D12"/>
  <c r="H12"/>
  <c r="M12"/>
  <c r="C13"/>
  <c r="G13"/>
  <c r="L13"/>
  <c r="P13"/>
  <c r="F14"/>
  <c r="K14"/>
  <c r="O14"/>
  <c r="D15"/>
  <c r="H15"/>
  <c r="Q15" s="1"/>
  <c r="R15" s="1"/>
  <c r="M15"/>
  <c r="F16"/>
  <c r="K16"/>
  <c r="O16"/>
  <c r="C17"/>
  <c r="B17" s="1"/>
  <c r="G17"/>
  <c r="L17"/>
  <c r="P17"/>
  <c r="E18"/>
  <c r="J18"/>
  <c r="N18"/>
  <c r="C19"/>
  <c r="B19" s="1"/>
  <c r="G19"/>
  <c r="L19"/>
  <c r="P19"/>
  <c r="E20"/>
  <c r="J20"/>
  <c r="N20"/>
  <c r="C21"/>
  <c r="B21" s="1"/>
  <c r="G21"/>
  <c r="L21"/>
  <c r="P21"/>
  <c r="N7"/>
  <c r="O7"/>
  <c r="L9"/>
  <c r="F7"/>
  <c r="B7"/>
  <c r="G7"/>
  <c r="D7"/>
  <c r="J7"/>
  <c r="E7"/>
  <c r="DB12" i="7"/>
  <c r="DB13" s="1"/>
  <c r="CW12"/>
  <c r="CW13"/>
  <c r="BZ15"/>
  <c r="BZ13"/>
  <c r="BZ12"/>
  <c r="CS7"/>
  <c r="BZ14"/>
  <c r="BZ8"/>
  <c r="BZ7"/>
  <c r="BZ11"/>
  <c r="BZ10"/>
  <c r="BZ9"/>
  <c r="CS8"/>
  <c r="CW15"/>
  <c r="CS15"/>
  <c r="CS12"/>
  <c r="CW9"/>
  <c r="CS31"/>
  <c r="CS47"/>
  <c r="CS63"/>
  <c r="CS79"/>
  <c r="CS95"/>
  <c r="CS111"/>
  <c r="CS127"/>
  <c r="CS143"/>
  <c r="CS159"/>
  <c r="CS175"/>
  <c r="CS191"/>
  <c r="CS207"/>
  <c r="CS22"/>
  <c r="CS38"/>
  <c r="CS54"/>
  <c r="CS70"/>
  <c r="CS86"/>
  <c r="CS102"/>
  <c r="CS118"/>
  <c r="CS134"/>
  <c r="CS150"/>
  <c r="CS166"/>
  <c r="CS182"/>
  <c r="CS198"/>
  <c r="CS17"/>
  <c r="CS33"/>
  <c r="CS49"/>
  <c r="CS65"/>
  <c r="CS81"/>
  <c r="CS97"/>
  <c r="CS113"/>
  <c r="CS129"/>
  <c r="CS145"/>
  <c r="CS161"/>
  <c r="CS177"/>
  <c r="CS193"/>
  <c r="CS209"/>
  <c r="CS16"/>
  <c r="CS32"/>
  <c r="CS48"/>
  <c r="CS64"/>
  <c r="CS80"/>
  <c r="CS96"/>
  <c r="CS112"/>
  <c r="CS128"/>
  <c r="CS144"/>
  <c r="CS160"/>
  <c r="CS176"/>
  <c r="CS192"/>
  <c r="CS208"/>
  <c r="CS11"/>
  <c r="CS10"/>
  <c r="CS13"/>
  <c r="CS27"/>
  <c r="CS43"/>
  <c r="CS59"/>
  <c r="CS75"/>
  <c r="CS91"/>
  <c r="CS107"/>
  <c r="CS123"/>
  <c r="CS139"/>
  <c r="CS155"/>
  <c r="CS171"/>
  <c r="CS187"/>
  <c r="CS203"/>
  <c r="CS18"/>
  <c r="CS34"/>
  <c r="CS50"/>
  <c r="CS66"/>
  <c r="CS82"/>
  <c r="CS98"/>
  <c r="CS114"/>
  <c r="CS130"/>
  <c r="CS146"/>
  <c r="CS162"/>
  <c r="CS178"/>
  <c r="CS194"/>
  <c r="CS210"/>
  <c r="CS29"/>
  <c r="CS45"/>
  <c r="CS61"/>
  <c r="CS77"/>
  <c r="CS93"/>
  <c r="CS109"/>
  <c r="CS125"/>
  <c r="CS141"/>
  <c r="CS157"/>
  <c r="CS173"/>
  <c r="CS189"/>
  <c r="CS205"/>
  <c r="CS28"/>
  <c r="CS44"/>
  <c r="CS60"/>
  <c r="CS76"/>
  <c r="CS92"/>
  <c r="CS108"/>
  <c r="CS124"/>
  <c r="CS140"/>
  <c r="CS156"/>
  <c r="CS172"/>
  <c r="CS188"/>
  <c r="CS204"/>
  <c r="CW8"/>
  <c r="CW10"/>
  <c r="CW14"/>
  <c r="CS23"/>
  <c r="CS39"/>
  <c r="CS55"/>
  <c r="CS71"/>
  <c r="CS87"/>
  <c r="CS103"/>
  <c r="CS119"/>
  <c r="CS135"/>
  <c r="CS151"/>
  <c r="CS167"/>
  <c r="CS183"/>
  <c r="CS199"/>
  <c r="CS30"/>
  <c r="CS46"/>
  <c r="CS62"/>
  <c r="CS78"/>
  <c r="CS94"/>
  <c r="CS110"/>
  <c r="CS126"/>
  <c r="CS142"/>
  <c r="CS158"/>
  <c r="CS174"/>
  <c r="CS190"/>
  <c r="CS206"/>
  <c r="CS25"/>
  <c r="CS41"/>
  <c r="CS57"/>
  <c r="CS73"/>
  <c r="CS89"/>
  <c r="CS105"/>
  <c r="CS121"/>
  <c r="CS137"/>
  <c r="CS153"/>
  <c r="CS169"/>
  <c r="CS185"/>
  <c r="CS201"/>
  <c r="CS24"/>
  <c r="CS40"/>
  <c r="CS56"/>
  <c r="CS72"/>
  <c r="CS88"/>
  <c r="CS104"/>
  <c r="CS120"/>
  <c r="CS136"/>
  <c r="CS152"/>
  <c r="CS168"/>
  <c r="CS184"/>
  <c r="CS200"/>
  <c r="CS14"/>
  <c r="CS9"/>
  <c r="CS19"/>
  <c r="CS35"/>
  <c r="CS51"/>
  <c r="CS67"/>
  <c r="CS83"/>
  <c r="CS99"/>
  <c r="CS115"/>
  <c r="CS131"/>
  <c r="CS147"/>
  <c r="CS163"/>
  <c r="CS179"/>
  <c r="CS195"/>
  <c r="CS211"/>
  <c r="CS26"/>
  <c r="CS42"/>
  <c r="CS58"/>
  <c r="CS74"/>
  <c r="CS90"/>
  <c r="CS106"/>
  <c r="CS122"/>
  <c r="CS138"/>
  <c r="CS154"/>
  <c r="CS170"/>
  <c r="CS186"/>
  <c r="CS202"/>
  <c r="CS21"/>
  <c r="CS37"/>
  <c r="CS53"/>
  <c r="CS69"/>
  <c r="CS85"/>
  <c r="CS101"/>
  <c r="CS117"/>
  <c r="CS133"/>
  <c r="CS149"/>
  <c r="CS165"/>
  <c r="CS181"/>
  <c r="CS197"/>
  <c r="CS20"/>
  <c r="CS36"/>
  <c r="CS52"/>
  <c r="CS68"/>
  <c r="CS84"/>
  <c r="CS100"/>
  <c r="CS116"/>
  <c r="CS132"/>
  <c r="CS148"/>
  <c r="CS164"/>
  <c r="CS180"/>
  <c r="CS196"/>
  <c r="CW11"/>
  <c r="Q6" i="9"/>
  <c r="A1" i="13"/>
  <c r="AB30" i="7"/>
  <c r="AC30" s="1"/>
  <c r="AD30" s="1"/>
  <c r="AE30" s="1"/>
  <c r="AF30" s="1"/>
  <c r="AG30" s="1"/>
  <c r="AH30" s="1"/>
  <c r="AI30" s="1"/>
  <c r="AJ30" s="1"/>
  <c r="AK30" s="1"/>
  <c r="AL30" s="1"/>
  <c r="AM30" s="1"/>
  <c r="AN30" s="1"/>
  <c r="AO30" s="1"/>
  <c r="AP30" s="1"/>
  <c r="AQ30" s="1"/>
  <c r="AR30" s="1"/>
  <c r="AS30" s="1"/>
  <c r="AT30" s="1"/>
  <c r="AU30" s="1"/>
  <c r="AV30" s="1"/>
  <c r="AW30" s="1"/>
  <c r="AX30" s="1"/>
  <c r="AY30" s="1"/>
  <c r="AZ30" s="1"/>
  <c r="BA30" s="1"/>
  <c r="BB30" s="1"/>
  <c r="BC30" s="1"/>
  <c r="BD30" s="1"/>
  <c r="BE30" s="1"/>
  <c r="BF30" s="1"/>
  <c r="BG30" s="1"/>
  <c r="BH30" s="1"/>
  <c r="A1" i="10"/>
  <c r="A1" i="9"/>
  <c r="A1" i="14"/>
  <c r="EB11" i="7" l="1"/>
  <c r="EB13" s="1"/>
  <c r="EB15"/>
  <c r="Q16" i="25"/>
  <c r="R16" s="1"/>
  <c r="Q14"/>
  <c r="R14" s="1"/>
  <c r="CR11" i="7"/>
  <c r="I10" i="24"/>
  <c r="I14"/>
  <c r="I18"/>
  <c r="I7"/>
  <c r="I9"/>
  <c r="I13"/>
  <c r="I17"/>
  <c r="I21"/>
  <c r="I8"/>
  <c r="I12"/>
  <c r="I16"/>
  <c r="I20"/>
  <c r="I11"/>
  <c r="I15"/>
  <c r="I19"/>
  <c r="H7"/>
  <c r="B8" i="25"/>
  <c r="B9" s="1"/>
  <c r="B10" s="1"/>
  <c r="B11" s="1"/>
  <c r="B12" s="1"/>
  <c r="B13" s="1"/>
  <c r="B14" s="1"/>
  <c r="B15" s="1"/>
  <c r="B16" s="1"/>
  <c r="Q12"/>
  <c r="R12" s="1"/>
  <c r="Q7"/>
  <c r="C7" i="24"/>
  <c r="B7" s="1"/>
  <c r="K7"/>
  <c r="Q13" i="25"/>
  <c r="R13" s="1"/>
  <c r="Q8"/>
  <c r="Q10"/>
  <c r="R10" s="1"/>
  <c r="Q9"/>
  <c r="Q11"/>
  <c r="R11" s="1"/>
  <c r="DB14" i="7"/>
  <c r="DB15" s="1"/>
  <c r="E8" i="24"/>
  <c r="J8"/>
  <c r="N8"/>
  <c r="F9"/>
  <c r="K9"/>
  <c r="O9"/>
  <c r="F10"/>
  <c r="K10"/>
  <c r="C11"/>
  <c r="G11"/>
  <c r="L11"/>
  <c r="E12"/>
  <c r="J12"/>
  <c r="N12"/>
  <c r="E13"/>
  <c r="J13"/>
  <c r="N13"/>
  <c r="E14"/>
  <c r="J14"/>
  <c r="N14"/>
  <c r="E15"/>
  <c r="J15"/>
  <c r="N15"/>
  <c r="E16"/>
  <c r="J16"/>
  <c r="N16"/>
  <c r="E17"/>
  <c r="J17"/>
  <c r="N17"/>
  <c r="E18"/>
  <c r="J18"/>
  <c r="N18"/>
  <c r="E19"/>
  <c r="J19"/>
  <c r="N19"/>
  <c r="E20"/>
  <c r="J20"/>
  <c r="N20"/>
  <c r="E21"/>
  <c r="J21"/>
  <c r="N21"/>
  <c r="F7"/>
  <c r="D8"/>
  <c r="H8"/>
  <c r="M8"/>
  <c r="E9"/>
  <c r="J9"/>
  <c r="N9"/>
  <c r="E10"/>
  <c r="J10"/>
  <c r="N10"/>
  <c r="F11"/>
  <c r="K11"/>
  <c r="D12"/>
  <c r="H12"/>
  <c r="M12"/>
  <c r="D13"/>
  <c r="H13"/>
  <c r="M13"/>
  <c r="D14"/>
  <c r="H14"/>
  <c r="M14"/>
  <c r="D15"/>
  <c r="H15"/>
  <c r="M15"/>
  <c r="D16"/>
  <c r="H16"/>
  <c r="M16"/>
  <c r="D17"/>
  <c r="H17"/>
  <c r="M17"/>
  <c r="D18"/>
  <c r="H18"/>
  <c r="M18"/>
  <c r="D19"/>
  <c r="H19"/>
  <c r="M19"/>
  <c r="D20"/>
  <c r="H20"/>
  <c r="M20"/>
  <c r="D21"/>
  <c r="H21"/>
  <c r="M21"/>
  <c r="L7"/>
  <c r="G7"/>
  <c r="C8"/>
  <c r="G8"/>
  <c r="L8"/>
  <c r="D9"/>
  <c r="H9"/>
  <c r="M9"/>
  <c r="D10"/>
  <c r="H10"/>
  <c r="M10"/>
  <c r="E11"/>
  <c r="J11"/>
  <c r="C12"/>
  <c r="G12"/>
  <c r="L12"/>
  <c r="C13"/>
  <c r="G13"/>
  <c r="L13"/>
  <c r="C14"/>
  <c r="G14"/>
  <c r="L14"/>
  <c r="C15"/>
  <c r="G15"/>
  <c r="L15"/>
  <c r="C16"/>
  <c r="G16"/>
  <c r="L16"/>
  <c r="C17"/>
  <c r="G17"/>
  <c r="L17"/>
  <c r="C18"/>
  <c r="G18"/>
  <c r="L18"/>
  <c r="C19"/>
  <c r="G19"/>
  <c r="L19"/>
  <c r="C20"/>
  <c r="G20"/>
  <c r="L20"/>
  <c r="C21"/>
  <c r="G21"/>
  <c r="L21"/>
  <c r="N7"/>
  <c r="D7"/>
  <c r="F8"/>
  <c r="K8"/>
  <c r="C9"/>
  <c r="G9"/>
  <c r="L9"/>
  <c r="C10"/>
  <c r="G10"/>
  <c r="L10"/>
  <c r="D11"/>
  <c r="H11"/>
  <c r="N11"/>
  <c r="F12"/>
  <c r="K12"/>
  <c r="O12"/>
  <c r="F13"/>
  <c r="K13"/>
  <c r="O13"/>
  <c r="F14"/>
  <c r="K14"/>
  <c r="O14"/>
  <c r="F15"/>
  <c r="K15"/>
  <c r="O15"/>
  <c r="F16"/>
  <c r="K16"/>
  <c r="O16"/>
  <c r="F17"/>
  <c r="K17"/>
  <c r="O17"/>
  <c r="F18"/>
  <c r="K18"/>
  <c r="O18"/>
  <c r="F19"/>
  <c r="K19"/>
  <c r="O19"/>
  <c r="F20"/>
  <c r="K20"/>
  <c r="O20"/>
  <c r="F21"/>
  <c r="K21"/>
  <c r="O21"/>
  <c r="J7"/>
  <c r="E7"/>
  <c r="O8"/>
  <c r="O10"/>
  <c r="O7"/>
  <c r="M11"/>
  <c r="M7"/>
  <c r="O11"/>
  <c r="CR7" i="7"/>
  <c r="CR12"/>
  <c r="CR10"/>
  <c r="CR8"/>
  <c r="CR13"/>
  <c r="CR9"/>
  <c r="CR15"/>
  <c r="CR14"/>
  <c r="CR198"/>
  <c r="CR182"/>
  <c r="CR166"/>
  <c r="CR150"/>
  <c r="CR134"/>
  <c r="CR118"/>
  <c r="CR102"/>
  <c r="CR86"/>
  <c r="CR70"/>
  <c r="CR54"/>
  <c r="CR38"/>
  <c r="CR22"/>
  <c r="CR203"/>
  <c r="CR187"/>
  <c r="CR171"/>
  <c r="CR155"/>
  <c r="CR139"/>
  <c r="CR123"/>
  <c r="CR107"/>
  <c r="CR91"/>
  <c r="CR75"/>
  <c r="CR59"/>
  <c r="CR43"/>
  <c r="CR27"/>
  <c r="CR204"/>
  <c r="CR188"/>
  <c r="CR172"/>
  <c r="CR156"/>
  <c r="CR140"/>
  <c r="CR124"/>
  <c r="CR108"/>
  <c r="CR92"/>
  <c r="CR76"/>
  <c r="CR60"/>
  <c r="CR44"/>
  <c r="CR28"/>
  <c r="CR209"/>
  <c r="CR193"/>
  <c r="CR177"/>
  <c r="CR161"/>
  <c r="CR145"/>
  <c r="CR129"/>
  <c r="CR113"/>
  <c r="CR97"/>
  <c r="CR81"/>
  <c r="CR65"/>
  <c r="CR49"/>
  <c r="CR33"/>
  <c r="CR17"/>
  <c r="CR202"/>
  <c r="CR186"/>
  <c r="CR170"/>
  <c r="CR154"/>
  <c r="CR138"/>
  <c r="CR122"/>
  <c r="CR106"/>
  <c r="CR90"/>
  <c r="CR74"/>
  <c r="CR58"/>
  <c r="CR42"/>
  <c r="CR26"/>
  <c r="CR207"/>
  <c r="CR191"/>
  <c r="CR175"/>
  <c r="CR159"/>
  <c r="CR143"/>
  <c r="CR127"/>
  <c r="CR111"/>
  <c r="CR95"/>
  <c r="CR79"/>
  <c r="CR63"/>
  <c r="CR47"/>
  <c r="CR31"/>
  <c r="CR208"/>
  <c r="CR192"/>
  <c r="CR176"/>
  <c r="CR160"/>
  <c r="CR144"/>
  <c r="CR128"/>
  <c r="CR112"/>
  <c r="CR96"/>
  <c r="CR80"/>
  <c r="CR64"/>
  <c r="CR48"/>
  <c r="CR32"/>
  <c r="CR16"/>
  <c r="CR197"/>
  <c r="CR181"/>
  <c r="CR165"/>
  <c r="CR149"/>
  <c r="CR133"/>
  <c r="CR117"/>
  <c r="CR101"/>
  <c r="CR85"/>
  <c r="CR69"/>
  <c r="CR53"/>
  <c r="CR37"/>
  <c r="CR21"/>
  <c r="CR206"/>
  <c r="CR190"/>
  <c r="CR174"/>
  <c r="CR158"/>
  <c r="CR142"/>
  <c r="CR126"/>
  <c r="CR110"/>
  <c r="CR94"/>
  <c r="CR78"/>
  <c r="CR62"/>
  <c r="CR46"/>
  <c r="CR30"/>
  <c r="CR211"/>
  <c r="CR195"/>
  <c r="CR179"/>
  <c r="CR163"/>
  <c r="CR147"/>
  <c r="CR131"/>
  <c r="CR115"/>
  <c r="CR99"/>
  <c r="CR83"/>
  <c r="CR67"/>
  <c r="CR51"/>
  <c r="CR35"/>
  <c r="CR19"/>
  <c r="CR196"/>
  <c r="CR180"/>
  <c r="CR164"/>
  <c r="CR148"/>
  <c r="CR132"/>
  <c r="CR116"/>
  <c r="CR100"/>
  <c r="CR84"/>
  <c r="CR68"/>
  <c r="CR52"/>
  <c r="CR36"/>
  <c r="CR20"/>
  <c r="CR201"/>
  <c r="CR185"/>
  <c r="CR169"/>
  <c r="CR153"/>
  <c r="CR137"/>
  <c r="CR121"/>
  <c r="CR105"/>
  <c r="CR89"/>
  <c r="CR73"/>
  <c r="CR57"/>
  <c r="CR41"/>
  <c r="CR25"/>
  <c r="CR210"/>
  <c r="CR194"/>
  <c r="CR178"/>
  <c r="CR162"/>
  <c r="CR146"/>
  <c r="CR130"/>
  <c r="CR114"/>
  <c r="CR98"/>
  <c r="CR82"/>
  <c r="CR66"/>
  <c r="CR50"/>
  <c r="CR34"/>
  <c r="CR18"/>
  <c r="CR199"/>
  <c r="CR183"/>
  <c r="CR167"/>
  <c r="CR151"/>
  <c r="CR135"/>
  <c r="CR119"/>
  <c r="CR103"/>
  <c r="CR87"/>
  <c r="CR71"/>
  <c r="CR55"/>
  <c r="CR39"/>
  <c r="CR23"/>
  <c r="CR200"/>
  <c r="CR184"/>
  <c r="CR168"/>
  <c r="CR152"/>
  <c r="CR136"/>
  <c r="CR120"/>
  <c r="CR104"/>
  <c r="CR88"/>
  <c r="CR72"/>
  <c r="CR56"/>
  <c r="CR40"/>
  <c r="CR24"/>
  <c r="CR205"/>
  <c r="CR189"/>
  <c r="CR173"/>
  <c r="CR157"/>
  <c r="CR141"/>
  <c r="CR125"/>
  <c r="CR109"/>
  <c r="CR93"/>
  <c r="CR77"/>
  <c r="CR61"/>
  <c r="CR45"/>
  <c r="CR29"/>
  <c r="C11" i="10"/>
  <c r="EB12" i="7" l="1"/>
  <c r="EB17" s="1"/>
  <c r="R9" i="25"/>
  <c r="R8"/>
  <c r="R7"/>
  <c r="E23" i="27"/>
  <c r="I23"/>
  <c r="B8" i="24"/>
  <c r="P7"/>
  <c r="DB16" i="7"/>
  <c r="DB18" s="1"/>
  <c r="DB17"/>
  <c r="CA7"/>
  <c r="T8"/>
  <c r="S8" s="1"/>
  <c r="T7"/>
  <c r="S7" s="1"/>
  <c r="DB20" l="1"/>
  <c r="DB19"/>
  <c r="DB21" s="1"/>
  <c r="T12"/>
  <c r="S12" s="1"/>
  <c r="CA8"/>
  <c r="CA9" s="1"/>
  <c r="A7"/>
  <c r="T13"/>
  <c r="S13" s="1"/>
  <c r="T14"/>
  <c r="S14" s="1"/>
  <c r="T11"/>
  <c r="S11" s="1"/>
  <c r="T9"/>
  <c r="S9" s="1"/>
  <c r="T10"/>
  <c r="S10" s="1"/>
  <c r="T15"/>
  <c r="S15" s="1"/>
  <c r="DB22" l="1"/>
  <c r="CA10"/>
  <c r="P10" i="24"/>
  <c r="A8" i="7"/>
  <c r="R8" i="9"/>
  <c r="D8"/>
  <c r="Q8"/>
  <c r="G6"/>
  <c r="D11"/>
  <c r="Q11"/>
  <c r="R10"/>
  <c r="M9"/>
  <c r="G11"/>
  <c r="R11"/>
  <c r="P7"/>
  <c r="J9"/>
  <c r="J6"/>
  <c r="D6"/>
  <c r="B12"/>
  <c r="D9"/>
  <c r="Q9"/>
  <c r="M7"/>
  <c r="G9"/>
  <c r="P10"/>
  <c r="R9"/>
  <c r="J7"/>
  <c r="M10"/>
  <c r="R6"/>
  <c r="R12" s="1"/>
  <c r="M6"/>
  <c r="D7"/>
  <c r="Q7"/>
  <c r="G7"/>
  <c r="P8"/>
  <c r="J10"/>
  <c r="R7"/>
  <c r="M8"/>
  <c r="G10"/>
  <c r="P11"/>
  <c r="P6"/>
  <c r="D10"/>
  <c r="Q10"/>
  <c r="J8"/>
  <c r="M11"/>
  <c r="G8"/>
  <c r="P9"/>
  <c r="J11"/>
  <c r="G12" l="1"/>
  <c r="M12"/>
  <c r="J12"/>
  <c r="D12"/>
  <c r="P12"/>
  <c r="Q12"/>
  <c r="DB23" i="7"/>
  <c r="DB24" s="1"/>
  <c r="DB25" s="1"/>
  <c r="DB26" s="1"/>
  <c r="DB27" s="1"/>
  <c r="DB28" s="1"/>
  <c r="DB29" s="1"/>
  <c r="DB30" s="1"/>
  <c r="CA11"/>
  <c r="P9" i="24"/>
  <c r="P8"/>
  <c r="A9" i="7"/>
  <c r="S9" i="9"/>
  <c r="S10"/>
  <c r="S6"/>
  <c r="S7"/>
  <c r="S8"/>
  <c r="S11"/>
  <c r="CE7" i="14"/>
  <c r="CH7" s="1"/>
  <c r="CF7"/>
  <c r="CI7" s="1"/>
  <c r="CG7"/>
  <c r="CJ7" s="1"/>
  <c r="CE8"/>
  <c r="CH8" s="1"/>
  <c r="CF8"/>
  <c r="CI8" s="1"/>
  <c r="CG8"/>
  <c r="CJ8" s="1"/>
  <c r="CE9"/>
  <c r="CH9" s="1"/>
  <c r="CF9"/>
  <c r="CI9" s="1"/>
  <c r="CG9"/>
  <c r="CJ9" s="1"/>
  <c r="CE10"/>
  <c r="CH10" s="1"/>
  <c r="CF10"/>
  <c r="CI10" s="1"/>
  <c r="CG10"/>
  <c r="CJ10" s="1"/>
  <c r="CE11"/>
  <c r="CH11" s="1"/>
  <c r="CF11"/>
  <c r="CI11" s="1"/>
  <c r="CG11"/>
  <c r="CJ11" s="1"/>
  <c r="CE12"/>
  <c r="CH12" s="1"/>
  <c r="CF12"/>
  <c r="CI12" s="1"/>
  <c r="CG12"/>
  <c r="CJ12" s="1"/>
  <c r="CE13"/>
  <c r="CH13" s="1"/>
  <c r="CF13"/>
  <c r="CI13" s="1"/>
  <c r="CG13"/>
  <c r="CJ13" s="1"/>
  <c r="CE14"/>
  <c r="CH14" s="1"/>
  <c r="CF14"/>
  <c r="CI14" s="1"/>
  <c r="CG14"/>
  <c r="CJ14" s="1"/>
  <c r="CE15"/>
  <c r="CH15" s="1"/>
  <c r="CF15"/>
  <c r="CI15" s="1"/>
  <c r="CG15"/>
  <c r="CJ15" s="1"/>
  <c r="CE16"/>
  <c r="CH16" s="1"/>
  <c r="CF16"/>
  <c r="CI16" s="1"/>
  <c r="CG16"/>
  <c r="CJ16" s="1"/>
  <c r="CE17"/>
  <c r="CH17" s="1"/>
  <c r="CF17"/>
  <c r="CI17" s="1"/>
  <c r="CG17"/>
  <c r="CJ17" s="1"/>
  <c r="CE18"/>
  <c r="CH18" s="1"/>
  <c r="CF18"/>
  <c r="CI18" s="1"/>
  <c r="CG18"/>
  <c r="CJ18" s="1"/>
  <c r="CE19"/>
  <c r="CH19" s="1"/>
  <c r="CF19"/>
  <c r="CI19" s="1"/>
  <c r="CG19"/>
  <c r="CJ19" s="1"/>
  <c r="CE20"/>
  <c r="CH20" s="1"/>
  <c r="CF20"/>
  <c r="CI20" s="1"/>
  <c r="CG20"/>
  <c r="CJ20" s="1"/>
  <c r="CE21"/>
  <c r="CH21" s="1"/>
  <c r="CF21"/>
  <c r="CI21" s="1"/>
  <c r="CG21"/>
  <c r="CJ21" s="1"/>
  <c r="CE22"/>
  <c r="CH22" s="1"/>
  <c r="CF22"/>
  <c r="CI22" s="1"/>
  <c r="CG22"/>
  <c r="CJ22" s="1"/>
  <c r="CE23"/>
  <c r="CH23" s="1"/>
  <c r="CF23"/>
  <c r="CI23" s="1"/>
  <c r="CG23"/>
  <c r="CJ23" s="1"/>
  <c r="CE24"/>
  <c r="CH24" s="1"/>
  <c r="CF24"/>
  <c r="CI24" s="1"/>
  <c r="CG24"/>
  <c r="CJ24" s="1"/>
  <c r="CE25"/>
  <c r="CH25" s="1"/>
  <c r="CF25"/>
  <c r="CI25" s="1"/>
  <c r="CG25"/>
  <c r="CJ25" s="1"/>
  <c r="CE26"/>
  <c r="CH26" s="1"/>
  <c r="CF26"/>
  <c r="CI26" s="1"/>
  <c r="CG26"/>
  <c r="CJ26" s="1"/>
  <c r="CE27"/>
  <c r="CH27" s="1"/>
  <c r="CF27"/>
  <c r="CI27" s="1"/>
  <c r="CG27"/>
  <c r="CJ27" s="1"/>
  <c r="CE28"/>
  <c r="CH28" s="1"/>
  <c r="CF28"/>
  <c r="CI28" s="1"/>
  <c r="CG28"/>
  <c r="CJ28" s="1"/>
  <c r="CE29"/>
  <c r="CH29" s="1"/>
  <c r="CF29"/>
  <c r="CI29" s="1"/>
  <c r="CG29"/>
  <c r="CJ29" s="1"/>
  <c r="CE30"/>
  <c r="CH30" s="1"/>
  <c r="CF30"/>
  <c r="CI30" s="1"/>
  <c r="CG30"/>
  <c r="CJ30" s="1"/>
  <c r="CE31"/>
  <c r="CH31" s="1"/>
  <c r="CF31"/>
  <c r="CI31" s="1"/>
  <c r="CG31"/>
  <c r="CJ31" s="1"/>
  <c r="CE32"/>
  <c r="CH32" s="1"/>
  <c r="CF32"/>
  <c r="CI32" s="1"/>
  <c r="CG32"/>
  <c r="CJ32" s="1"/>
  <c r="CE33"/>
  <c r="CH33" s="1"/>
  <c r="CF33"/>
  <c r="CI33" s="1"/>
  <c r="CG33"/>
  <c r="CJ33" s="1"/>
  <c r="CE34"/>
  <c r="CH34" s="1"/>
  <c r="CF34"/>
  <c r="CI34" s="1"/>
  <c r="CG34"/>
  <c r="CJ34" s="1"/>
  <c r="CE35"/>
  <c r="CH35" s="1"/>
  <c r="CF35"/>
  <c r="CI35" s="1"/>
  <c r="CG35"/>
  <c r="CJ35" s="1"/>
  <c r="CE36"/>
  <c r="CH36" s="1"/>
  <c r="CF36"/>
  <c r="CI36" s="1"/>
  <c r="CG36"/>
  <c r="CJ36" s="1"/>
  <c r="CE37"/>
  <c r="CH37" s="1"/>
  <c r="CF37"/>
  <c r="CI37" s="1"/>
  <c r="CG37"/>
  <c r="CJ37" s="1"/>
  <c r="CE38"/>
  <c r="CH38" s="1"/>
  <c r="CF38"/>
  <c r="CI38" s="1"/>
  <c r="CG38"/>
  <c r="CJ38" s="1"/>
  <c r="CE39"/>
  <c r="CH39" s="1"/>
  <c r="CF39"/>
  <c r="CI39" s="1"/>
  <c r="CG39"/>
  <c r="CJ39" s="1"/>
  <c r="CE40"/>
  <c r="CH40" s="1"/>
  <c r="CF40"/>
  <c r="CI40" s="1"/>
  <c r="CG40"/>
  <c r="CJ40" s="1"/>
  <c r="CE41"/>
  <c r="CH41" s="1"/>
  <c r="CF41"/>
  <c r="CI41" s="1"/>
  <c r="CG41"/>
  <c r="CJ41" s="1"/>
  <c r="CE42"/>
  <c r="CH42" s="1"/>
  <c r="CF42"/>
  <c r="CI42" s="1"/>
  <c r="CG42"/>
  <c r="CJ42" s="1"/>
  <c r="CE43"/>
  <c r="CH43" s="1"/>
  <c r="CF43"/>
  <c r="CI43" s="1"/>
  <c r="CG43"/>
  <c r="CJ43" s="1"/>
  <c r="CE44"/>
  <c r="CH44" s="1"/>
  <c r="CF44"/>
  <c r="CI44" s="1"/>
  <c r="CG44"/>
  <c r="CJ44" s="1"/>
  <c r="CE45"/>
  <c r="CH45" s="1"/>
  <c r="CF45"/>
  <c r="CI45" s="1"/>
  <c r="CG45"/>
  <c r="CJ45" s="1"/>
  <c r="CE46"/>
  <c r="CH46" s="1"/>
  <c r="CF46"/>
  <c r="CI46" s="1"/>
  <c r="CG46"/>
  <c r="CJ46" s="1"/>
  <c r="CE47"/>
  <c r="CH47" s="1"/>
  <c r="CF47"/>
  <c r="CI47" s="1"/>
  <c r="CG47"/>
  <c r="CJ47" s="1"/>
  <c r="CE48"/>
  <c r="CH48" s="1"/>
  <c r="CF48"/>
  <c r="CI48" s="1"/>
  <c r="CG48"/>
  <c r="CJ48" s="1"/>
  <c r="CE49"/>
  <c r="CH49" s="1"/>
  <c r="CF49"/>
  <c r="CI49" s="1"/>
  <c r="CG49"/>
  <c r="CJ49" s="1"/>
  <c r="CE50"/>
  <c r="CH50" s="1"/>
  <c r="CF50"/>
  <c r="CI50" s="1"/>
  <c r="CG50"/>
  <c r="CJ50" s="1"/>
  <c r="CE51"/>
  <c r="CH51" s="1"/>
  <c r="CF51"/>
  <c r="CI51" s="1"/>
  <c r="CG51"/>
  <c r="CJ51" s="1"/>
  <c r="CE52"/>
  <c r="CH52" s="1"/>
  <c r="CF52"/>
  <c r="CI52" s="1"/>
  <c r="CG52"/>
  <c r="CJ52" s="1"/>
  <c r="CE53"/>
  <c r="CH53" s="1"/>
  <c r="CF53"/>
  <c r="CI53" s="1"/>
  <c r="CG53"/>
  <c r="CJ53" s="1"/>
  <c r="CE54"/>
  <c r="CH54" s="1"/>
  <c r="CF54"/>
  <c r="CI54" s="1"/>
  <c r="CG54"/>
  <c r="CJ54" s="1"/>
  <c r="CE55"/>
  <c r="CH55" s="1"/>
  <c r="CF55"/>
  <c r="CI55" s="1"/>
  <c r="CG55"/>
  <c r="CJ55" s="1"/>
  <c r="CE56"/>
  <c r="CH56" s="1"/>
  <c r="CF56"/>
  <c r="CI56" s="1"/>
  <c r="CG56"/>
  <c r="CJ56" s="1"/>
  <c r="CE57"/>
  <c r="CH57" s="1"/>
  <c r="CF57"/>
  <c r="CI57" s="1"/>
  <c r="CG57"/>
  <c r="CJ57" s="1"/>
  <c r="CE58"/>
  <c r="CH58" s="1"/>
  <c r="CF58"/>
  <c r="CI58" s="1"/>
  <c r="CG58"/>
  <c r="CJ58" s="1"/>
  <c r="CE59"/>
  <c r="CH59" s="1"/>
  <c r="CF59"/>
  <c r="CI59" s="1"/>
  <c r="CG59"/>
  <c r="CJ59" s="1"/>
  <c r="CE60"/>
  <c r="CH60" s="1"/>
  <c r="CF60"/>
  <c r="CI60" s="1"/>
  <c r="CG60"/>
  <c r="CJ60" s="1"/>
  <c r="CE61"/>
  <c r="CH61" s="1"/>
  <c r="CF61"/>
  <c r="CI61" s="1"/>
  <c r="CG61"/>
  <c r="CJ61" s="1"/>
  <c r="CE62"/>
  <c r="CH62" s="1"/>
  <c r="CF62"/>
  <c r="CI62" s="1"/>
  <c r="CG62"/>
  <c r="CJ62" s="1"/>
  <c r="CE63"/>
  <c r="CH63" s="1"/>
  <c r="CF63"/>
  <c r="CI63" s="1"/>
  <c r="CG63"/>
  <c r="CJ63" s="1"/>
  <c r="CE64"/>
  <c r="CH64" s="1"/>
  <c r="CF64"/>
  <c r="CI64" s="1"/>
  <c r="CG64"/>
  <c r="CJ64" s="1"/>
  <c r="CE65"/>
  <c r="CH65" s="1"/>
  <c r="CF65"/>
  <c r="CI65" s="1"/>
  <c r="CG65"/>
  <c r="CJ65" s="1"/>
  <c r="CE66"/>
  <c r="CH66" s="1"/>
  <c r="CF66"/>
  <c r="CI66" s="1"/>
  <c r="CG66"/>
  <c r="CJ66" s="1"/>
  <c r="CE67"/>
  <c r="CH67" s="1"/>
  <c r="CF67"/>
  <c r="CI67" s="1"/>
  <c r="CG67"/>
  <c r="CJ67" s="1"/>
  <c r="CE68"/>
  <c r="CH68" s="1"/>
  <c r="CF68"/>
  <c r="CI68" s="1"/>
  <c r="CG68"/>
  <c r="CJ68" s="1"/>
  <c r="CE69"/>
  <c r="CH69" s="1"/>
  <c r="CF69"/>
  <c r="CI69" s="1"/>
  <c r="CG69"/>
  <c r="CJ69" s="1"/>
  <c r="CE70"/>
  <c r="CH70" s="1"/>
  <c r="CF70"/>
  <c r="CI70" s="1"/>
  <c r="CG70"/>
  <c r="CJ70" s="1"/>
  <c r="CE71"/>
  <c r="CH71" s="1"/>
  <c r="CF71"/>
  <c r="CI71" s="1"/>
  <c r="CG71"/>
  <c r="CJ71" s="1"/>
  <c r="CE72"/>
  <c r="CH72" s="1"/>
  <c r="CF72"/>
  <c r="CI72" s="1"/>
  <c r="CG72"/>
  <c r="CJ72" s="1"/>
  <c r="CE73"/>
  <c r="CH73" s="1"/>
  <c r="CF73"/>
  <c r="CI73" s="1"/>
  <c r="CG73"/>
  <c r="CJ73" s="1"/>
  <c r="CE74"/>
  <c r="CH74" s="1"/>
  <c r="CF74"/>
  <c r="CI74" s="1"/>
  <c r="CG74"/>
  <c r="CJ74" s="1"/>
  <c r="CE75"/>
  <c r="CH75" s="1"/>
  <c r="CF75"/>
  <c r="CI75" s="1"/>
  <c r="CG75"/>
  <c r="CJ75" s="1"/>
  <c r="CE76"/>
  <c r="CH76" s="1"/>
  <c r="CF76"/>
  <c r="CI76" s="1"/>
  <c r="CG76"/>
  <c r="CJ76" s="1"/>
  <c r="CE77"/>
  <c r="CH77" s="1"/>
  <c r="CF77"/>
  <c r="CI77" s="1"/>
  <c r="CG77"/>
  <c r="CJ77" s="1"/>
  <c r="CE78"/>
  <c r="CH78" s="1"/>
  <c r="CF78"/>
  <c r="CI78" s="1"/>
  <c r="CG78"/>
  <c r="CJ78" s="1"/>
  <c r="CE79"/>
  <c r="CH79" s="1"/>
  <c r="CF79"/>
  <c r="CI79" s="1"/>
  <c r="CG79"/>
  <c r="CJ79" s="1"/>
  <c r="CE80"/>
  <c r="CH80" s="1"/>
  <c r="CF80"/>
  <c r="CI80" s="1"/>
  <c r="CG80"/>
  <c r="CJ80" s="1"/>
  <c r="CE81"/>
  <c r="CH81" s="1"/>
  <c r="CF81"/>
  <c r="CI81" s="1"/>
  <c r="CG81"/>
  <c r="CJ81" s="1"/>
  <c r="CE82"/>
  <c r="CH82" s="1"/>
  <c r="CF82"/>
  <c r="CI82" s="1"/>
  <c r="CG82"/>
  <c r="CJ82" s="1"/>
  <c r="CE83"/>
  <c r="CH83" s="1"/>
  <c r="CF83"/>
  <c r="CI83" s="1"/>
  <c r="CG83"/>
  <c r="CJ83" s="1"/>
  <c r="CE84"/>
  <c r="CH84" s="1"/>
  <c r="CF84"/>
  <c r="CI84" s="1"/>
  <c r="CG84"/>
  <c r="CJ84" s="1"/>
  <c r="CE85"/>
  <c r="CH85" s="1"/>
  <c r="CF85"/>
  <c r="CI85" s="1"/>
  <c r="CG85"/>
  <c r="CJ85" s="1"/>
  <c r="CE86"/>
  <c r="CH86" s="1"/>
  <c r="CF86"/>
  <c r="CI86" s="1"/>
  <c r="CG86"/>
  <c r="CJ86" s="1"/>
  <c r="CE87"/>
  <c r="CH87" s="1"/>
  <c r="CF87"/>
  <c r="CI87" s="1"/>
  <c r="CG87"/>
  <c r="CJ87" s="1"/>
  <c r="CE88"/>
  <c r="CH88" s="1"/>
  <c r="CF88"/>
  <c r="CI88" s="1"/>
  <c r="CG88"/>
  <c r="CJ88" s="1"/>
  <c r="CE89"/>
  <c r="CH89" s="1"/>
  <c r="CF89"/>
  <c r="CI89" s="1"/>
  <c r="CG89"/>
  <c r="CJ89" s="1"/>
  <c r="CE90"/>
  <c r="CH90" s="1"/>
  <c r="CF90"/>
  <c r="CI90" s="1"/>
  <c r="CG90"/>
  <c r="CJ90" s="1"/>
  <c r="CE91"/>
  <c r="CH91" s="1"/>
  <c r="CF91"/>
  <c r="CI91" s="1"/>
  <c r="CG91"/>
  <c r="CJ91" s="1"/>
  <c r="CE92"/>
  <c r="CH92" s="1"/>
  <c r="CF92"/>
  <c r="CI92" s="1"/>
  <c r="CG92"/>
  <c r="CJ92" s="1"/>
  <c r="CE93"/>
  <c r="CH93" s="1"/>
  <c r="CF93"/>
  <c r="CI93" s="1"/>
  <c r="CG93"/>
  <c r="CJ93" s="1"/>
  <c r="CE94"/>
  <c r="CH94" s="1"/>
  <c r="CF94"/>
  <c r="CI94" s="1"/>
  <c r="CG94"/>
  <c r="CJ94" s="1"/>
  <c r="CE95"/>
  <c r="CH95" s="1"/>
  <c r="CF95"/>
  <c r="CI95" s="1"/>
  <c r="CG95"/>
  <c r="CJ95" s="1"/>
  <c r="CE96"/>
  <c r="CH96" s="1"/>
  <c r="CF96"/>
  <c r="CI96" s="1"/>
  <c r="CG96"/>
  <c r="CJ96" s="1"/>
  <c r="CE97"/>
  <c r="CH97" s="1"/>
  <c r="CF97"/>
  <c r="CI97" s="1"/>
  <c r="CG97"/>
  <c r="CJ97" s="1"/>
  <c r="CE98"/>
  <c r="CH98" s="1"/>
  <c r="CF98"/>
  <c r="CI98" s="1"/>
  <c r="CG98"/>
  <c r="CJ98" s="1"/>
  <c r="CE99"/>
  <c r="CH99" s="1"/>
  <c r="CF99"/>
  <c r="CI99" s="1"/>
  <c r="CG99"/>
  <c r="CJ99" s="1"/>
  <c r="CE100"/>
  <c r="CH100" s="1"/>
  <c r="CF100"/>
  <c r="CI100" s="1"/>
  <c r="CG100"/>
  <c r="CJ100" s="1"/>
  <c r="CE101"/>
  <c r="CH101" s="1"/>
  <c r="CF101"/>
  <c r="CI101" s="1"/>
  <c r="CG101"/>
  <c r="CJ101" s="1"/>
  <c r="CE102"/>
  <c r="CH102" s="1"/>
  <c r="CF102"/>
  <c r="CI102" s="1"/>
  <c r="CG102"/>
  <c r="CJ102" s="1"/>
  <c r="CE103"/>
  <c r="CH103" s="1"/>
  <c r="CF103"/>
  <c r="CI103" s="1"/>
  <c r="CG103"/>
  <c r="CJ103" s="1"/>
  <c r="CE104"/>
  <c r="CH104" s="1"/>
  <c r="CF104"/>
  <c r="CI104" s="1"/>
  <c r="CG104"/>
  <c r="CJ104" s="1"/>
  <c r="CE105"/>
  <c r="CH105" s="1"/>
  <c r="CF105"/>
  <c r="CI105" s="1"/>
  <c r="CG105"/>
  <c r="CJ105" s="1"/>
  <c r="CE106"/>
  <c r="CH106" s="1"/>
  <c r="CF106"/>
  <c r="CI106" s="1"/>
  <c r="CG106"/>
  <c r="CJ106" s="1"/>
  <c r="CE107"/>
  <c r="CH107" s="1"/>
  <c r="CF107"/>
  <c r="CI107" s="1"/>
  <c r="CG107"/>
  <c r="CJ107" s="1"/>
  <c r="CE108"/>
  <c r="CH108" s="1"/>
  <c r="CF108"/>
  <c r="CI108" s="1"/>
  <c r="CG108"/>
  <c r="CJ108" s="1"/>
  <c r="CE109"/>
  <c r="CH109" s="1"/>
  <c r="CF109"/>
  <c r="CI109" s="1"/>
  <c r="CG109"/>
  <c r="CJ109" s="1"/>
  <c r="CE110"/>
  <c r="CH110" s="1"/>
  <c r="CF110"/>
  <c r="CI110" s="1"/>
  <c r="CG110"/>
  <c r="CJ110" s="1"/>
  <c r="CE111"/>
  <c r="CH111" s="1"/>
  <c r="CF111"/>
  <c r="CI111" s="1"/>
  <c r="CG111"/>
  <c r="CJ111" s="1"/>
  <c r="CE112"/>
  <c r="CH112" s="1"/>
  <c r="CF112"/>
  <c r="CI112" s="1"/>
  <c r="CG112"/>
  <c r="CJ112" s="1"/>
  <c r="CE113"/>
  <c r="CH113" s="1"/>
  <c r="CF113"/>
  <c r="CI113" s="1"/>
  <c r="CG113"/>
  <c r="CJ113" s="1"/>
  <c r="CE114"/>
  <c r="CH114" s="1"/>
  <c r="CF114"/>
  <c r="CI114" s="1"/>
  <c r="CG114"/>
  <c r="CJ114" s="1"/>
  <c r="CE115"/>
  <c r="CH115" s="1"/>
  <c r="CF115"/>
  <c r="CI115" s="1"/>
  <c r="CG115"/>
  <c r="CJ115" s="1"/>
  <c r="CE116"/>
  <c r="CH116" s="1"/>
  <c r="CF116"/>
  <c r="CI116" s="1"/>
  <c r="CG116"/>
  <c r="CJ116" s="1"/>
  <c r="CE117"/>
  <c r="CH117" s="1"/>
  <c r="CF117"/>
  <c r="CI117" s="1"/>
  <c r="CG117"/>
  <c r="CJ117" s="1"/>
  <c r="CE118"/>
  <c r="CH118" s="1"/>
  <c r="CF118"/>
  <c r="CI118" s="1"/>
  <c r="CG118"/>
  <c r="CJ118" s="1"/>
  <c r="CE119"/>
  <c r="CH119" s="1"/>
  <c r="CF119"/>
  <c r="CI119" s="1"/>
  <c r="CG119"/>
  <c r="CJ119" s="1"/>
  <c r="CE120"/>
  <c r="CH120" s="1"/>
  <c r="CF120"/>
  <c r="CI120" s="1"/>
  <c r="CG120"/>
  <c r="CJ120" s="1"/>
  <c r="CE121"/>
  <c r="CH121" s="1"/>
  <c r="CF121"/>
  <c r="CI121" s="1"/>
  <c r="CG121"/>
  <c r="CJ121" s="1"/>
  <c r="CE122"/>
  <c r="CH122" s="1"/>
  <c r="CF122"/>
  <c r="CI122" s="1"/>
  <c r="CG122"/>
  <c r="CJ122" s="1"/>
  <c r="CE123"/>
  <c r="CH123" s="1"/>
  <c r="CF123"/>
  <c r="CI123" s="1"/>
  <c r="CG123"/>
  <c r="CJ123" s="1"/>
  <c r="CE124"/>
  <c r="CH124" s="1"/>
  <c r="CF124"/>
  <c r="CI124" s="1"/>
  <c r="CG124"/>
  <c r="CJ124" s="1"/>
  <c r="CE125"/>
  <c r="CH125" s="1"/>
  <c r="CF125"/>
  <c r="CI125" s="1"/>
  <c r="CG125"/>
  <c r="CJ125" s="1"/>
  <c r="CE126"/>
  <c r="CH126" s="1"/>
  <c r="CF126"/>
  <c r="CI126" s="1"/>
  <c r="CG126"/>
  <c r="CJ126" s="1"/>
  <c r="CE127"/>
  <c r="CH127" s="1"/>
  <c r="CF127"/>
  <c r="CI127" s="1"/>
  <c r="CG127"/>
  <c r="CJ127" s="1"/>
  <c r="CE128"/>
  <c r="CH128" s="1"/>
  <c r="CF128"/>
  <c r="CI128" s="1"/>
  <c r="CG128"/>
  <c r="CJ128" s="1"/>
  <c r="CE129"/>
  <c r="CH129" s="1"/>
  <c r="CF129"/>
  <c r="CI129" s="1"/>
  <c r="CG129"/>
  <c r="CJ129" s="1"/>
  <c r="CE130"/>
  <c r="CH130" s="1"/>
  <c r="CF130"/>
  <c r="CI130" s="1"/>
  <c r="CG130"/>
  <c r="CJ130" s="1"/>
  <c r="CE131"/>
  <c r="CH131" s="1"/>
  <c r="CF131"/>
  <c r="CI131" s="1"/>
  <c r="CG131"/>
  <c r="CJ131" s="1"/>
  <c r="CE132"/>
  <c r="CH132" s="1"/>
  <c r="CF132"/>
  <c r="CI132" s="1"/>
  <c r="CG132"/>
  <c r="CJ132" s="1"/>
  <c r="CE133"/>
  <c r="CH133" s="1"/>
  <c r="CF133"/>
  <c r="CI133" s="1"/>
  <c r="CG133"/>
  <c r="CJ133" s="1"/>
  <c r="CE134"/>
  <c r="CH134" s="1"/>
  <c r="CF134"/>
  <c r="CI134" s="1"/>
  <c r="CG134"/>
  <c r="CJ134" s="1"/>
  <c r="CE135"/>
  <c r="CH135" s="1"/>
  <c r="CF135"/>
  <c r="CI135" s="1"/>
  <c r="CG135"/>
  <c r="CJ135" s="1"/>
  <c r="CE136"/>
  <c r="CH136" s="1"/>
  <c r="CF136"/>
  <c r="CI136" s="1"/>
  <c r="CG136"/>
  <c r="CJ136" s="1"/>
  <c r="CE137"/>
  <c r="CH137" s="1"/>
  <c r="CF137"/>
  <c r="CI137" s="1"/>
  <c r="CG137"/>
  <c r="CJ137" s="1"/>
  <c r="CE138"/>
  <c r="CH138" s="1"/>
  <c r="CF138"/>
  <c r="CI138" s="1"/>
  <c r="CG138"/>
  <c r="CJ138" s="1"/>
  <c r="CE139"/>
  <c r="CH139" s="1"/>
  <c r="CF139"/>
  <c r="CI139" s="1"/>
  <c r="CG139"/>
  <c r="CJ139" s="1"/>
  <c r="CE140"/>
  <c r="CH140" s="1"/>
  <c r="CF140"/>
  <c r="CI140" s="1"/>
  <c r="CG140"/>
  <c r="CJ140" s="1"/>
  <c r="CE141"/>
  <c r="CH141" s="1"/>
  <c r="CF141"/>
  <c r="CI141" s="1"/>
  <c r="CG141"/>
  <c r="CJ141" s="1"/>
  <c r="CE142"/>
  <c r="CH142" s="1"/>
  <c r="CF142"/>
  <c r="CI142" s="1"/>
  <c r="CG142"/>
  <c r="CJ142" s="1"/>
  <c r="CE143"/>
  <c r="CH143" s="1"/>
  <c r="CF143"/>
  <c r="CI143" s="1"/>
  <c r="CG143"/>
  <c r="CJ143" s="1"/>
  <c r="CE144"/>
  <c r="CH144" s="1"/>
  <c r="CF144"/>
  <c r="CI144" s="1"/>
  <c r="CG144"/>
  <c r="CJ144" s="1"/>
  <c r="CE145"/>
  <c r="CH145" s="1"/>
  <c r="CF145"/>
  <c r="CI145" s="1"/>
  <c r="CG145"/>
  <c r="CJ145" s="1"/>
  <c r="CE146"/>
  <c r="CH146" s="1"/>
  <c r="CF146"/>
  <c r="CI146" s="1"/>
  <c r="CG146"/>
  <c r="CJ146" s="1"/>
  <c r="CE147"/>
  <c r="CH147" s="1"/>
  <c r="CF147"/>
  <c r="CI147" s="1"/>
  <c r="CG147"/>
  <c r="CJ147" s="1"/>
  <c r="CE148"/>
  <c r="CH148" s="1"/>
  <c r="CF148"/>
  <c r="CI148" s="1"/>
  <c r="CG148"/>
  <c r="CJ148" s="1"/>
  <c r="CE149"/>
  <c r="CH149" s="1"/>
  <c r="CF149"/>
  <c r="CI149" s="1"/>
  <c r="CG149"/>
  <c r="CJ149" s="1"/>
  <c r="CE150"/>
  <c r="CH150" s="1"/>
  <c r="CF150"/>
  <c r="CI150" s="1"/>
  <c r="CG150"/>
  <c r="CJ150" s="1"/>
  <c r="CE151"/>
  <c r="CH151" s="1"/>
  <c r="CF151"/>
  <c r="CI151" s="1"/>
  <c r="CG151"/>
  <c r="CJ151" s="1"/>
  <c r="CE152"/>
  <c r="CH152" s="1"/>
  <c r="CF152"/>
  <c r="CI152" s="1"/>
  <c r="CG152"/>
  <c r="CJ152" s="1"/>
  <c r="CE153"/>
  <c r="CH153" s="1"/>
  <c r="CF153"/>
  <c r="CI153" s="1"/>
  <c r="CG153"/>
  <c r="CJ153" s="1"/>
  <c r="CE154"/>
  <c r="CH154" s="1"/>
  <c r="CF154"/>
  <c r="CI154" s="1"/>
  <c r="CG154"/>
  <c r="CJ154" s="1"/>
  <c r="CE155"/>
  <c r="CH155" s="1"/>
  <c r="CF155"/>
  <c r="CI155" s="1"/>
  <c r="CG155"/>
  <c r="CJ155" s="1"/>
  <c r="CE156"/>
  <c r="CH156" s="1"/>
  <c r="CF156"/>
  <c r="CI156" s="1"/>
  <c r="CG156"/>
  <c r="CJ156" s="1"/>
  <c r="CE157"/>
  <c r="CH157" s="1"/>
  <c r="CF157"/>
  <c r="CI157" s="1"/>
  <c r="CG157"/>
  <c r="CJ157" s="1"/>
  <c r="CE158"/>
  <c r="CH158" s="1"/>
  <c r="CF158"/>
  <c r="CI158" s="1"/>
  <c r="CG158"/>
  <c r="CJ158" s="1"/>
  <c r="CE159"/>
  <c r="CH159" s="1"/>
  <c r="CF159"/>
  <c r="CI159" s="1"/>
  <c r="CG159"/>
  <c r="CJ159" s="1"/>
  <c r="CE160"/>
  <c r="CH160" s="1"/>
  <c r="CF160"/>
  <c r="CI160" s="1"/>
  <c r="CG160"/>
  <c r="CJ160" s="1"/>
  <c r="CE161"/>
  <c r="CH161" s="1"/>
  <c r="CF161"/>
  <c r="CI161" s="1"/>
  <c r="CG161"/>
  <c r="CJ161" s="1"/>
  <c r="CE162"/>
  <c r="CH162" s="1"/>
  <c r="CF162"/>
  <c r="CI162" s="1"/>
  <c r="CG162"/>
  <c r="CJ162" s="1"/>
  <c r="CE163"/>
  <c r="CH163" s="1"/>
  <c r="CF163"/>
  <c r="CI163" s="1"/>
  <c r="CG163"/>
  <c r="CJ163" s="1"/>
  <c r="CE164"/>
  <c r="CH164" s="1"/>
  <c r="CF164"/>
  <c r="CI164" s="1"/>
  <c r="CG164"/>
  <c r="CJ164" s="1"/>
  <c r="CE165"/>
  <c r="CH165" s="1"/>
  <c r="CF165"/>
  <c r="CI165" s="1"/>
  <c r="CG165"/>
  <c r="CJ165" s="1"/>
  <c r="CE166"/>
  <c r="CH166" s="1"/>
  <c r="CF166"/>
  <c r="CI166" s="1"/>
  <c r="CG166"/>
  <c r="CJ166" s="1"/>
  <c r="CE167"/>
  <c r="CH167" s="1"/>
  <c r="CF167"/>
  <c r="CI167" s="1"/>
  <c r="CG167"/>
  <c r="CJ167" s="1"/>
  <c r="CE168"/>
  <c r="CH168" s="1"/>
  <c r="CF168"/>
  <c r="CI168" s="1"/>
  <c r="CG168"/>
  <c r="CJ168" s="1"/>
  <c r="CE169"/>
  <c r="CH169" s="1"/>
  <c r="CF169"/>
  <c r="CI169" s="1"/>
  <c r="CG169"/>
  <c r="CJ169" s="1"/>
  <c r="CE170"/>
  <c r="CH170" s="1"/>
  <c r="CF170"/>
  <c r="CI170" s="1"/>
  <c r="CG170"/>
  <c r="CJ170" s="1"/>
  <c r="CE171"/>
  <c r="CH171" s="1"/>
  <c r="CF171"/>
  <c r="CI171" s="1"/>
  <c r="CG171"/>
  <c r="CJ171" s="1"/>
  <c r="CE172"/>
  <c r="CH172" s="1"/>
  <c r="CF172"/>
  <c r="CI172" s="1"/>
  <c r="CG172"/>
  <c r="CJ172" s="1"/>
  <c r="CE173"/>
  <c r="CH173" s="1"/>
  <c r="CF173"/>
  <c r="CI173" s="1"/>
  <c r="CG173"/>
  <c r="CJ173" s="1"/>
  <c r="CE174"/>
  <c r="CH174" s="1"/>
  <c r="CF174"/>
  <c r="CI174" s="1"/>
  <c r="CG174"/>
  <c r="CJ174" s="1"/>
  <c r="CE175"/>
  <c r="CH175" s="1"/>
  <c r="CF175"/>
  <c r="CI175" s="1"/>
  <c r="CG175"/>
  <c r="CJ175" s="1"/>
  <c r="CE176"/>
  <c r="CH176" s="1"/>
  <c r="CF176"/>
  <c r="CI176" s="1"/>
  <c r="CG176"/>
  <c r="CJ176" s="1"/>
  <c r="CE177"/>
  <c r="CH177" s="1"/>
  <c r="CF177"/>
  <c r="CI177" s="1"/>
  <c r="CG177"/>
  <c r="CJ177" s="1"/>
  <c r="CE178"/>
  <c r="CH178" s="1"/>
  <c r="CF178"/>
  <c r="CI178" s="1"/>
  <c r="CG178"/>
  <c r="CJ178" s="1"/>
  <c r="CE179"/>
  <c r="CH179" s="1"/>
  <c r="CF179"/>
  <c r="CI179" s="1"/>
  <c r="CG179"/>
  <c r="CJ179" s="1"/>
  <c r="CE180"/>
  <c r="CH180" s="1"/>
  <c r="CF180"/>
  <c r="CI180" s="1"/>
  <c r="CG180"/>
  <c r="CJ180" s="1"/>
  <c r="CE181"/>
  <c r="CH181" s="1"/>
  <c r="CF181"/>
  <c r="CI181" s="1"/>
  <c r="CG181"/>
  <c r="CJ181" s="1"/>
  <c r="CE182"/>
  <c r="CH182" s="1"/>
  <c r="CF182"/>
  <c r="CI182" s="1"/>
  <c r="CG182"/>
  <c r="CJ182" s="1"/>
  <c r="CE183"/>
  <c r="CH183" s="1"/>
  <c r="CF183"/>
  <c r="CI183" s="1"/>
  <c r="CG183"/>
  <c r="CJ183" s="1"/>
  <c r="CE184"/>
  <c r="CH184" s="1"/>
  <c r="CF184"/>
  <c r="CI184" s="1"/>
  <c r="CG184"/>
  <c r="CJ184" s="1"/>
  <c r="CE185"/>
  <c r="CH185" s="1"/>
  <c r="CF185"/>
  <c r="CI185" s="1"/>
  <c r="CG185"/>
  <c r="CJ185" s="1"/>
  <c r="CE186"/>
  <c r="CH186" s="1"/>
  <c r="CF186"/>
  <c r="CI186" s="1"/>
  <c r="CG186"/>
  <c r="CJ186" s="1"/>
  <c r="CE187"/>
  <c r="CH187" s="1"/>
  <c r="CF187"/>
  <c r="CI187" s="1"/>
  <c r="CG187"/>
  <c r="CJ187" s="1"/>
  <c r="CE188"/>
  <c r="CH188" s="1"/>
  <c r="CF188"/>
  <c r="CI188" s="1"/>
  <c r="CG188"/>
  <c r="CJ188" s="1"/>
  <c r="CE189"/>
  <c r="CH189" s="1"/>
  <c r="CF189"/>
  <c r="CI189" s="1"/>
  <c r="CG189"/>
  <c r="CJ189" s="1"/>
  <c r="CE190"/>
  <c r="CH190" s="1"/>
  <c r="CF190"/>
  <c r="CI190" s="1"/>
  <c r="CG190"/>
  <c r="CJ190" s="1"/>
  <c r="CE191"/>
  <c r="CH191" s="1"/>
  <c r="CF191"/>
  <c r="CI191" s="1"/>
  <c r="CG191"/>
  <c r="CJ191" s="1"/>
  <c r="CE192"/>
  <c r="CH192" s="1"/>
  <c r="CF192"/>
  <c r="CI192" s="1"/>
  <c r="CG192"/>
  <c r="CJ192" s="1"/>
  <c r="CE193"/>
  <c r="CH193" s="1"/>
  <c r="CF193"/>
  <c r="CI193" s="1"/>
  <c r="CG193"/>
  <c r="CJ193" s="1"/>
  <c r="CE194"/>
  <c r="CH194" s="1"/>
  <c r="CF194"/>
  <c r="CI194" s="1"/>
  <c r="CG194"/>
  <c r="CJ194" s="1"/>
  <c r="CE195"/>
  <c r="CH195" s="1"/>
  <c r="CF195"/>
  <c r="CI195" s="1"/>
  <c r="CG195"/>
  <c r="CJ195" s="1"/>
  <c r="CE196"/>
  <c r="CH196" s="1"/>
  <c r="CF196"/>
  <c r="CI196" s="1"/>
  <c r="CG196"/>
  <c r="CJ196" s="1"/>
  <c r="CE197"/>
  <c r="CH197" s="1"/>
  <c r="CF197"/>
  <c r="CI197" s="1"/>
  <c r="CG197"/>
  <c r="CJ197" s="1"/>
  <c r="CE198"/>
  <c r="CH198" s="1"/>
  <c r="CF198"/>
  <c r="CI198" s="1"/>
  <c r="CG198"/>
  <c r="CJ198" s="1"/>
  <c r="CE199"/>
  <c r="CH199" s="1"/>
  <c r="CF199"/>
  <c r="CI199" s="1"/>
  <c r="CG199"/>
  <c r="CJ199" s="1"/>
  <c r="CE200"/>
  <c r="CH200" s="1"/>
  <c r="CF200"/>
  <c r="CI200" s="1"/>
  <c r="CG200"/>
  <c r="CJ200" s="1"/>
  <c r="CE201"/>
  <c r="CH201" s="1"/>
  <c r="CF201"/>
  <c r="CI201" s="1"/>
  <c r="CG201"/>
  <c r="CJ201" s="1"/>
  <c r="CG6"/>
  <c r="CJ6" s="1"/>
  <c r="CF6"/>
  <c r="CI6" s="1"/>
  <c r="CE6"/>
  <c r="CH6" s="1"/>
  <c r="DB31" i="7" l="1"/>
  <c r="DB32" s="1"/>
  <c r="DB33" s="1"/>
  <c r="DB34" s="1"/>
  <c r="DB35" s="1"/>
  <c r="DB36" s="1"/>
  <c r="DB37" s="1"/>
  <c r="DB38" s="1"/>
  <c r="DB39" s="1"/>
  <c r="DB40" s="1"/>
  <c r="DB41" s="1"/>
  <c r="DB42" s="1"/>
  <c r="DB43" s="1"/>
  <c r="DB44" s="1"/>
  <c r="DB45" s="1"/>
  <c r="DB46" s="1"/>
  <c r="DB47" s="1"/>
  <c r="DB48" s="1"/>
  <c r="DB49" s="1"/>
  <c r="DB50" s="1"/>
  <c r="DB51" s="1"/>
  <c r="DB52" s="1"/>
  <c r="DB53" s="1"/>
  <c r="DB54" s="1"/>
  <c r="DB55" s="1"/>
  <c r="DB56" s="1"/>
  <c r="DB57" s="1"/>
  <c r="DB58" s="1"/>
  <c r="DB59" s="1"/>
  <c r="DB60" s="1"/>
  <c r="DB61" s="1"/>
  <c r="DB62" s="1"/>
  <c r="DB63" s="1"/>
  <c r="DB64" s="1"/>
  <c r="DB65" s="1"/>
  <c r="DB66" s="1"/>
  <c r="DB67" s="1"/>
  <c r="DB68" s="1"/>
  <c r="DB69" s="1"/>
  <c r="DB70" s="1"/>
  <c r="DB71" s="1"/>
  <c r="DB72" s="1"/>
  <c r="DB73" s="1"/>
  <c r="DB74" s="1"/>
  <c r="DB75" s="1"/>
  <c r="DB76" s="1"/>
  <c r="DB77" s="1"/>
  <c r="DB78" s="1"/>
  <c r="DB79" s="1"/>
  <c r="DB80" s="1"/>
  <c r="DB81" s="1"/>
  <c r="DB82" s="1"/>
  <c r="DB83" s="1"/>
  <c r="DB84" s="1"/>
  <c r="DB85" s="1"/>
  <c r="DB86" s="1"/>
  <c r="DB87" s="1"/>
  <c r="DB88" s="1"/>
  <c r="DB89" s="1"/>
  <c r="DB90" s="1"/>
  <c r="DB91" s="1"/>
  <c r="DB92" s="1"/>
  <c r="DB93" s="1"/>
  <c r="DB94" s="1"/>
  <c r="DB95" s="1"/>
  <c r="DB96" s="1"/>
  <c r="DB97" s="1"/>
  <c r="DB98" s="1"/>
  <c r="DB99" s="1"/>
  <c r="DB100" s="1"/>
  <c r="DB101" s="1"/>
  <c r="DB102" s="1"/>
  <c r="DB103" s="1"/>
  <c r="DB104" s="1"/>
  <c r="DB105" s="1"/>
  <c r="DB106" s="1"/>
  <c r="DB107" s="1"/>
  <c r="DB108" s="1"/>
  <c r="DB109" s="1"/>
  <c r="DB110" s="1"/>
  <c r="DB111" s="1"/>
  <c r="DB112" s="1"/>
  <c r="DB113" s="1"/>
  <c r="DB114" s="1"/>
  <c r="DB115" s="1"/>
  <c r="DB116" s="1"/>
  <c r="DB117" s="1"/>
  <c r="DB118" s="1"/>
  <c r="DB119" s="1"/>
  <c r="DB120" s="1"/>
  <c r="DB121" s="1"/>
  <c r="DB122" s="1"/>
  <c r="DB123" s="1"/>
  <c r="DB124" s="1"/>
  <c r="DB125" s="1"/>
  <c r="DB126" s="1"/>
  <c r="DB127" s="1"/>
  <c r="DB128" s="1"/>
  <c r="DB129" s="1"/>
  <c r="DB130" s="1"/>
  <c r="DB131" s="1"/>
  <c r="DB132" s="1"/>
  <c r="DB133" s="1"/>
  <c r="DB134" s="1"/>
  <c r="DB135" s="1"/>
  <c r="DB136" s="1"/>
  <c r="DB137" s="1"/>
  <c r="DB138" s="1"/>
  <c r="DB139" s="1"/>
  <c r="DB140" s="1"/>
  <c r="DB141" s="1"/>
  <c r="DB142" s="1"/>
  <c r="DB143" s="1"/>
  <c r="DB144" s="1"/>
  <c r="DB145" s="1"/>
  <c r="DB146" s="1"/>
  <c r="DB147" s="1"/>
  <c r="DB148" s="1"/>
  <c r="DB149" s="1"/>
  <c r="DB150" s="1"/>
  <c r="DB151" s="1"/>
  <c r="DB152" s="1"/>
  <c r="DB153" s="1"/>
  <c r="DB154" s="1"/>
  <c r="DB155" s="1"/>
  <c r="DB156" s="1"/>
  <c r="DB157" s="1"/>
  <c r="DB158" s="1"/>
  <c r="DB159" s="1"/>
  <c r="DB160" s="1"/>
  <c r="DB161" s="1"/>
  <c r="DB162" s="1"/>
  <c r="DB163" s="1"/>
  <c r="DB164" s="1"/>
  <c r="DB165" s="1"/>
  <c r="DB166" s="1"/>
  <c r="DB167" s="1"/>
  <c r="DB168" s="1"/>
  <c r="DB169" s="1"/>
  <c r="DB170" s="1"/>
  <c r="DB171" s="1"/>
  <c r="DB172" s="1"/>
  <c r="DB173" s="1"/>
  <c r="DB174" s="1"/>
  <c r="DB175" s="1"/>
  <c r="DB176" s="1"/>
  <c r="DB177" s="1"/>
  <c r="DB178" s="1"/>
  <c r="DB179" s="1"/>
  <c r="DB180" s="1"/>
  <c r="DB181" s="1"/>
  <c r="DB182" s="1"/>
  <c r="DB183" s="1"/>
  <c r="DB184" s="1"/>
  <c r="DB185" s="1"/>
  <c r="DB186" s="1"/>
  <c r="DB187" s="1"/>
  <c r="DB188" s="1"/>
  <c r="DB189" s="1"/>
  <c r="DB190" s="1"/>
  <c r="DB191" s="1"/>
  <c r="DB192" s="1"/>
  <c r="DB193" s="1"/>
  <c r="DB194" s="1"/>
  <c r="DB195" s="1"/>
  <c r="DB196" s="1"/>
  <c r="DB197" s="1"/>
  <c r="DB198" s="1"/>
  <c r="DB199" s="1"/>
  <c r="DB200" s="1"/>
  <c r="DB201" s="1"/>
  <c r="DB202" s="1"/>
  <c r="DB203" s="1"/>
  <c r="DB204" s="1"/>
  <c r="DB205" s="1"/>
  <c r="DB206" s="1"/>
  <c r="DB207" s="1"/>
  <c r="DB208" s="1"/>
  <c r="DB209" s="1"/>
  <c r="DB210" s="1"/>
  <c r="DB211" s="1"/>
  <c r="CA12"/>
  <c r="B14" i="24"/>
  <c r="P15"/>
  <c r="Q15" s="1"/>
  <c r="B15"/>
  <c r="P16"/>
  <c r="Q16" s="1"/>
  <c r="B16"/>
  <c r="B17"/>
  <c r="P12"/>
  <c r="Q12" s="1"/>
  <c r="P21"/>
  <c r="Q21" s="1"/>
  <c r="B12"/>
  <c r="B13"/>
  <c r="P17"/>
  <c r="Q17" s="1"/>
  <c r="P18"/>
  <c r="Q18" s="1"/>
  <c r="B18"/>
  <c r="P19"/>
  <c r="Q19" s="1"/>
  <c r="B19"/>
  <c r="P20"/>
  <c r="Q20" s="1"/>
  <c r="P13"/>
  <c r="Q13" s="1"/>
  <c r="B20"/>
  <c r="P14"/>
  <c r="Q14" s="1"/>
  <c r="B21"/>
  <c r="A10" i="7"/>
  <c r="CK163" i="14"/>
  <c r="J163" s="1"/>
  <c r="CK182"/>
  <c r="J182" s="1"/>
  <c r="CK58"/>
  <c r="J58" s="1"/>
  <c r="CK198"/>
  <c r="J198" s="1"/>
  <c r="CK138"/>
  <c r="J138" s="1"/>
  <c r="CK166"/>
  <c r="J166" s="1"/>
  <c r="CK67"/>
  <c r="J67" s="1"/>
  <c r="CK62"/>
  <c r="J62" s="1"/>
  <c r="CK178"/>
  <c r="J178" s="1"/>
  <c r="CK90"/>
  <c r="J90" s="1"/>
  <c r="CK79"/>
  <c r="J79" s="1"/>
  <c r="CK190"/>
  <c r="J190" s="1"/>
  <c r="CK134"/>
  <c r="J134" s="1"/>
  <c r="CK102"/>
  <c r="J102" s="1"/>
  <c r="CK70"/>
  <c r="J70" s="1"/>
  <c r="CK45"/>
  <c r="J45" s="1"/>
  <c r="CK29"/>
  <c r="J29" s="1"/>
  <c r="CK174"/>
  <c r="J174" s="1"/>
  <c r="CK146"/>
  <c r="J146" s="1"/>
  <c r="CK114"/>
  <c r="J114" s="1"/>
  <c r="CK98"/>
  <c r="J98" s="1"/>
  <c r="CK80"/>
  <c r="J80" s="1"/>
  <c r="CK195"/>
  <c r="J195" s="1"/>
  <c r="CK175"/>
  <c r="J175" s="1"/>
  <c r="CK150"/>
  <c r="J150" s="1"/>
  <c r="CK142"/>
  <c r="J142" s="1"/>
  <c r="CK118"/>
  <c r="J118" s="1"/>
  <c r="CK110"/>
  <c r="J110" s="1"/>
  <c r="CK191"/>
  <c r="J191" s="1"/>
  <c r="CK162"/>
  <c r="J162" s="1"/>
  <c r="CK154"/>
  <c r="J154" s="1"/>
  <c r="CK144"/>
  <c r="J144" s="1"/>
  <c r="CK143"/>
  <c r="J143" s="1"/>
  <c r="CK126"/>
  <c r="J126" s="1"/>
  <c r="CK115"/>
  <c r="J115" s="1"/>
  <c r="CK99"/>
  <c r="J99" s="1"/>
  <c r="CK74"/>
  <c r="J74" s="1"/>
  <c r="CK63"/>
  <c r="J63" s="1"/>
  <c r="CK50"/>
  <c r="J50" s="1"/>
  <c r="CK43"/>
  <c r="J43" s="1"/>
  <c r="CK37"/>
  <c r="J37" s="1"/>
  <c r="CK194"/>
  <c r="J194" s="1"/>
  <c r="CK186"/>
  <c r="J186" s="1"/>
  <c r="CK176"/>
  <c r="J176" s="1"/>
  <c r="CK158"/>
  <c r="J158" s="1"/>
  <c r="CK147"/>
  <c r="J147" s="1"/>
  <c r="CK131"/>
  <c r="J131" s="1"/>
  <c r="CK106"/>
  <c r="J106" s="1"/>
  <c r="CK95"/>
  <c r="J95" s="1"/>
  <c r="CK82"/>
  <c r="J82" s="1"/>
  <c r="CK78"/>
  <c r="J78" s="1"/>
  <c r="CK66"/>
  <c r="J66" s="1"/>
  <c r="CK179"/>
  <c r="J179" s="1"/>
  <c r="CK127"/>
  <c r="J127" s="1"/>
  <c r="CK170"/>
  <c r="J170" s="1"/>
  <c r="CK159"/>
  <c r="J159" s="1"/>
  <c r="CK130"/>
  <c r="J130" s="1"/>
  <c r="CK122"/>
  <c r="J122" s="1"/>
  <c r="CK112"/>
  <c r="J112" s="1"/>
  <c r="CK111"/>
  <c r="J111" s="1"/>
  <c r="CK94"/>
  <c r="J94" s="1"/>
  <c r="CK86"/>
  <c r="J86" s="1"/>
  <c r="CK83"/>
  <c r="J83" s="1"/>
  <c r="CK54"/>
  <c r="J54" s="1"/>
  <c r="CK27"/>
  <c r="J27" s="1"/>
  <c r="CK21"/>
  <c r="J21" s="1"/>
  <c r="CK192"/>
  <c r="J192" s="1"/>
  <c r="CK160"/>
  <c r="J160" s="1"/>
  <c r="CK128"/>
  <c r="J128" s="1"/>
  <c r="CK96"/>
  <c r="J96" s="1"/>
  <c r="CK64"/>
  <c r="J64" s="1"/>
  <c r="CK51"/>
  <c r="J51" s="1"/>
  <c r="CK35"/>
  <c r="J35" s="1"/>
  <c r="CK19"/>
  <c r="J19" s="1"/>
  <c r="CK13"/>
  <c r="J13" s="1"/>
  <c r="S12" i="9"/>
  <c r="CK11" i="14"/>
  <c r="J11" s="1"/>
  <c r="CK6"/>
  <c r="J6" s="1"/>
  <c r="CK200"/>
  <c r="J200" s="1"/>
  <c r="CK199"/>
  <c r="J199" s="1"/>
  <c r="CK184"/>
  <c r="J184" s="1"/>
  <c r="CK183"/>
  <c r="J183" s="1"/>
  <c r="CK168"/>
  <c r="J168" s="1"/>
  <c r="CK167"/>
  <c r="J167" s="1"/>
  <c r="CK152"/>
  <c r="J152" s="1"/>
  <c r="CK151"/>
  <c r="J151" s="1"/>
  <c r="CK136"/>
  <c r="J136" s="1"/>
  <c r="CK135"/>
  <c r="J135" s="1"/>
  <c r="CK125"/>
  <c r="J125" s="1"/>
  <c r="CK120"/>
  <c r="J120" s="1"/>
  <c r="CK119"/>
  <c r="J119" s="1"/>
  <c r="CK104"/>
  <c r="J104" s="1"/>
  <c r="CK103"/>
  <c r="J103" s="1"/>
  <c r="CK88"/>
  <c r="J88" s="1"/>
  <c r="CK87"/>
  <c r="J87" s="1"/>
  <c r="CK72"/>
  <c r="J72" s="1"/>
  <c r="CK71"/>
  <c r="J71" s="1"/>
  <c r="CK56"/>
  <c r="J56" s="1"/>
  <c r="CK55"/>
  <c r="J55" s="1"/>
  <c r="CK196"/>
  <c r="J196" s="1"/>
  <c r="CK180"/>
  <c r="J180" s="1"/>
  <c r="CK164"/>
  <c r="J164" s="1"/>
  <c r="CK148"/>
  <c r="J148" s="1"/>
  <c r="CK132"/>
  <c r="J132" s="1"/>
  <c r="CK116"/>
  <c r="J116" s="1"/>
  <c r="CK100"/>
  <c r="J100" s="1"/>
  <c r="CK84"/>
  <c r="J84" s="1"/>
  <c r="CK68"/>
  <c r="J68" s="1"/>
  <c r="CK52"/>
  <c r="J52" s="1"/>
  <c r="CK48"/>
  <c r="J48" s="1"/>
  <c r="CK40"/>
  <c r="J40" s="1"/>
  <c r="CK32"/>
  <c r="J32" s="1"/>
  <c r="CK24"/>
  <c r="J24" s="1"/>
  <c r="CK16"/>
  <c r="J16" s="1"/>
  <c r="CK8"/>
  <c r="J8" s="1"/>
  <c r="CK42"/>
  <c r="J42" s="1"/>
  <c r="CK34"/>
  <c r="J34" s="1"/>
  <c r="CK26"/>
  <c r="J26" s="1"/>
  <c r="CK18"/>
  <c r="J18" s="1"/>
  <c r="CK10"/>
  <c r="J10" s="1"/>
  <c r="CK188"/>
  <c r="J188" s="1"/>
  <c r="CK187"/>
  <c r="J187" s="1"/>
  <c r="CK172"/>
  <c r="J172" s="1"/>
  <c r="CK171"/>
  <c r="J171" s="1"/>
  <c r="CK156"/>
  <c r="J156" s="1"/>
  <c r="CK155"/>
  <c r="J155" s="1"/>
  <c r="CK140"/>
  <c r="J140" s="1"/>
  <c r="CK139"/>
  <c r="J139" s="1"/>
  <c r="CK124"/>
  <c r="J124" s="1"/>
  <c r="CK123"/>
  <c r="J123" s="1"/>
  <c r="CK108"/>
  <c r="J108" s="1"/>
  <c r="CK107"/>
  <c r="J107" s="1"/>
  <c r="CK92"/>
  <c r="J92" s="1"/>
  <c r="CK91"/>
  <c r="J91" s="1"/>
  <c r="CK76"/>
  <c r="J76" s="1"/>
  <c r="CK75"/>
  <c r="J75" s="1"/>
  <c r="CK60"/>
  <c r="J60" s="1"/>
  <c r="CK59"/>
  <c r="J59" s="1"/>
  <c r="CK201"/>
  <c r="J201" s="1"/>
  <c r="CK197"/>
  <c r="J197" s="1"/>
  <c r="CK193"/>
  <c r="J193" s="1"/>
  <c r="CK189"/>
  <c r="J189" s="1"/>
  <c r="CK185"/>
  <c r="J185" s="1"/>
  <c r="CK181"/>
  <c r="J181" s="1"/>
  <c r="CK177"/>
  <c r="J177" s="1"/>
  <c r="CK173"/>
  <c r="J173" s="1"/>
  <c r="CK169"/>
  <c r="J169" s="1"/>
  <c r="CK165"/>
  <c r="J165" s="1"/>
  <c r="CK161"/>
  <c r="J161" s="1"/>
  <c r="CK157"/>
  <c r="J157" s="1"/>
  <c r="CK153"/>
  <c r="J153" s="1"/>
  <c r="CK149"/>
  <c r="J149" s="1"/>
  <c r="CK145"/>
  <c r="J145" s="1"/>
  <c r="CK141"/>
  <c r="J141" s="1"/>
  <c r="CK137"/>
  <c r="J137" s="1"/>
  <c r="CK133"/>
  <c r="J133" s="1"/>
  <c r="CK129"/>
  <c r="J129" s="1"/>
  <c r="CK121"/>
  <c r="J121" s="1"/>
  <c r="CK117"/>
  <c r="J117" s="1"/>
  <c r="CK113"/>
  <c r="J113" s="1"/>
  <c r="CK109"/>
  <c r="J109" s="1"/>
  <c r="CK105"/>
  <c r="J105" s="1"/>
  <c r="CK101"/>
  <c r="J101" s="1"/>
  <c r="CK97"/>
  <c r="J97" s="1"/>
  <c r="CK93"/>
  <c r="J93" s="1"/>
  <c r="CK89"/>
  <c r="J89" s="1"/>
  <c r="CK85"/>
  <c r="J85" s="1"/>
  <c r="CK81"/>
  <c r="J81" s="1"/>
  <c r="CK77"/>
  <c r="J77" s="1"/>
  <c r="CK73"/>
  <c r="J73" s="1"/>
  <c r="CK69"/>
  <c r="J69" s="1"/>
  <c r="CK65"/>
  <c r="J65" s="1"/>
  <c r="CK61"/>
  <c r="J61" s="1"/>
  <c r="CK57"/>
  <c r="J57" s="1"/>
  <c r="CK53"/>
  <c r="J53" s="1"/>
  <c r="CK49"/>
  <c r="J49" s="1"/>
  <c r="CK46"/>
  <c r="J46" s="1"/>
  <c r="CK41"/>
  <c r="J41" s="1"/>
  <c r="CK38"/>
  <c r="J38" s="1"/>
  <c r="CK33"/>
  <c r="J33" s="1"/>
  <c r="CK30"/>
  <c r="J30" s="1"/>
  <c r="CK25"/>
  <c r="J25" s="1"/>
  <c r="CK22"/>
  <c r="J22" s="1"/>
  <c r="CK17"/>
  <c r="J17" s="1"/>
  <c r="CK14"/>
  <c r="J14" s="1"/>
  <c r="CK9"/>
  <c r="J9" s="1"/>
  <c r="CK47"/>
  <c r="J47" s="1"/>
  <c r="CK44"/>
  <c r="J44" s="1"/>
  <c r="CK39"/>
  <c r="J39" s="1"/>
  <c r="CK36"/>
  <c r="J36" s="1"/>
  <c r="CK31"/>
  <c r="J31" s="1"/>
  <c r="CK28"/>
  <c r="J28" s="1"/>
  <c r="CK23"/>
  <c r="J23" s="1"/>
  <c r="CK20"/>
  <c r="J20" s="1"/>
  <c r="CK15"/>
  <c r="J15" s="1"/>
  <c r="CK12"/>
  <c r="J12" s="1"/>
  <c r="CK7"/>
  <c r="J7" s="1"/>
  <c r="A11" i="7" l="1"/>
  <c r="A12" s="1"/>
  <c r="CA13"/>
  <c r="CA14" s="1"/>
  <c r="CA15" s="1"/>
  <c r="CA16" s="1"/>
  <c r="CA17" s="1"/>
  <c r="CA18" s="1"/>
  <c r="CA19" s="1"/>
  <c r="CA20" s="1"/>
  <c r="CA21" s="1"/>
  <c r="CA22" s="1"/>
  <c r="CA23" s="1"/>
  <c r="CA24" s="1"/>
  <c r="CA25" s="1"/>
  <c r="CA26" s="1"/>
  <c r="CA27" s="1"/>
  <c r="CA28" s="1"/>
  <c r="CA29" s="1"/>
  <c r="CA30" s="1"/>
  <c r="CA31" s="1"/>
  <c r="CA32" s="1"/>
  <c r="CA33" s="1"/>
  <c r="CA34" s="1"/>
  <c r="CA35" s="1"/>
  <c r="CA36" s="1"/>
  <c r="CA37" s="1"/>
  <c r="CA38" s="1"/>
  <c r="CA39" s="1"/>
  <c r="CA40" s="1"/>
  <c r="CA41" s="1"/>
  <c r="CA42" s="1"/>
  <c r="CA43" s="1"/>
  <c r="CA44" s="1"/>
  <c r="CA45" s="1"/>
  <c r="CA46" s="1"/>
  <c r="CA47" s="1"/>
  <c r="CA48" s="1"/>
  <c r="CA49" s="1"/>
  <c r="CA50" s="1"/>
  <c r="CA51" s="1"/>
  <c r="CA52" s="1"/>
  <c r="CA53" s="1"/>
  <c r="CA54" s="1"/>
  <c r="CA55" s="1"/>
  <c r="CA56" s="1"/>
  <c r="CA57" s="1"/>
  <c r="CA58" s="1"/>
  <c r="CA59" s="1"/>
  <c r="CA60" s="1"/>
  <c r="CA61" s="1"/>
  <c r="CA62" s="1"/>
  <c r="CA63" s="1"/>
  <c r="CA64" s="1"/>
  <c r="CA65" s="1"/>
  <c r="CA66" s="1"/>
  <c r="CA67" s="1"/>
  <c r="CA68" s="1"/>
  <c r="CA69" s="1"/>
  <c r="CA70" s="1"/>
  <c r="CA71" s="1"/>
  <c r="CA72" s="1"/>
  <c r="CA73" s="1"/>
  <c r="CA74" s="1"/>
  <c r="CA75" s="1"/>
  <c r="CA76" s="1"/>
  <c r="CA77" s="1"/>
  <c r="CA78" s="1"/>
  <c r="CA79" s="1"/>
  <c r="CA80" s="1"/>
  <c r="CA81" s="1"/>
  <c r="CA82" s="1"/>
  <c r="CA83" s="1"/>
  <c r="CA84" s="1"/>
  <c r="CA85" s="1"/>
  <c r="CA86" s="1"/>
  <c r="CA87" s="1"/>
  <c r="CA88" s="1"/>
  <c r="CA89" s="1"/>
  <c r="CA90" s="1"/>
  <c r="CA91" s="1"/>
  <c r="CA92" s="1"/>
  <c r="CA93" s="1"/>
  <c r="CA94" s="1"/>
  <c r="CA95" s="1"/>
  <c r="CA96" s="1"/>
  <c r="CA97" s="1"/>
  <c r="CA98" s="1"/>
  <c r="CA99" s="1"/>
  <c r="CA100" s="1"/>
  <c r="CA101" s="1"/>
  <c r="CA102" s="1"/>
  <c r="CA103" s="1"/>
  <c r="CA104" s="1"/>
  <c r="CA105" s="1"/>
  <c r="CA106" s="1"/>
  <c r="CA107" s="1"/>
  <c r="CA108" s="1"/>
  <c r="CA109" s="1"/>
  <c r="CA110" s="1"/>
  <c r="CA111" s="1"/>
  <c r="CA112" s="1"/>
  <c r="CA113" s="1"/>
  <c r="CA114" s="1"/>
  <c r="CA115" s="1"/>
  <c r="CA116" s="1"/>
  <c r="CA117" s="1"/>
  <c r="CA118" s="1"/>
  <c r="CA119" s="1"/>
  <c r="CA120" s="1"/>
  <c r="CA121" s="1"/>
  <c r="CA122" s="1"/>
  <c r="CA123" s="1"/>
  <c r="CA124" s="1"/>
  <c r="CA125" s="1"/>
  <c r="CA126" s="1"/>
  <c r="CA127" s="1"/>
  <c r="CA128" s="1"/>
  <c r="CA129" s="1"/>
  <c r="CA130" s="1"/>
  <c r="CA131" s="1"/>
  <c r="CA132" s="1"/>
  <c r="CA133" s="1"/>
  <c r="CA134" s="1"/>
  <c r="CA135" s="1"/>
  <c r="CA136" s="1"/>
  <c r="CA137" s="1"/>
  <c r="CA138" s="1"/>
  <c r="CA139" s="1"/>
  <c r="CA140" s="1"/>
  <c r="CA141" s="1"/>
  <c r="CA142" s="1"/>
  <c r="CA143" s="1"/>
  <c r="CA144" s="1"/>
  <c r="CA145" s="1"/>
  <c r="CA146" s="1"/>
  <c r="CA147" s="1"/>
  <c r="CA148" s="1"/>
  <c r="CA149" s="1"/>
  <c r="CA150" s="1"/>
  <c r="CA151" s="1"/>
  <c r="CA152" s="1"/>
  <c r="CA153" s="1"/>
  <c r="CA154" s="1"/>
  <c r="CA155" s="1"/>
  <c r="CA156" s="1"/>
  <c r="CA157" s="1"/>
  <c r="CA158" s="1"/>
  <c r="CA159" s="1"/>
  <c r="CA160" s="1"/>
  <c r="CA161" s="1"/>
  <c r="CA162" s="1"/>
  <c r="CA163" s="1"/>
  <c r="CA164" s="1"/>
  <c r="CA165" s="1"/>
  <c r="CA166" s="1"/>
  <c r="CA167" s="1"/>
  <c r="CA168" s="1"/>
  <c r="CA169" s="1"/>
  <c r="CA170" s="1"/>
  <c r="CA171" s="1"/>
  <c r="CA172" s="1"/>
  <c r="CA173" s="1"/>
  <c r="CA174" s="1"/>
  <c r="CA175" s="1"/>
  <c r="CA176" s="1"/>
  <c r="CA177" s="1"/>
  <c r="CA178" s="1"/>
  <c r="CA179" s="1"/>
  <c r="CA180" s="1"/>
  <c r="CA181" s="1"/>
  <c r="CA182" s="1"/>
  <c r="CA183" s="1"/>
  <c r="CA184" s="1"/>
  <c r="CA185" s="1"/>
  <c r="CA186" s="1"/>
  <c r="CA187" s="1"/>
  <c r="CA188" s="1"/>
  <c r="CA189" s="1"/>
  <c r="CA190" s="1"/>
  <c r="CA191" s="1"/>
  <c r="CA192" s="1"/>
  <c r="CA193" s="1"/>
  <c r="CA194" s="1"/>
  <c r="CA195" s="1"/>
  <c r="CA196" s="1"/>
  <c r="CA197" s="1"/>
  <c r="CA198" s="1"/>
  <c r="CA199" s="1"/>
  <c r="CA200" s="1"/>
  <c r="CA201" s="1"/>
  <c r="CA202" s="1"/>
  <c r="CA203" s="1"/>
  <c r="CA204" s="1"/>
  <c r="CA205" s="1"/>
  <c r="CA206" s="1"/>
  <c r="CA207" s="1"/>
  <c r="CA208" s="1"/>
  <c r="CA209" s="1"/>
  <c r="CA210" s="1"/>
  <c r="CA211" s="1"/>
  <c r="P11" i="24"/>
  <c r="Q7" s="1"/>
  <c r="R7" s="1"/>
  <c r="E11" i="10"/>
  <c r="A13" i="7" l="1"/>
  <c r="M7" i="14"/>
  <c r="L7"/>
  <c r="K7"/>
  <c r="L6"/>
  <c r="M6"/>
  <c r="M199"/>
  <c r="L199"/>
  <c r="K199"/>
  <c r="M195"/>
  <c r="L195"/>
  <c r="K195"/>
  <c r="M191"/>
  <c r="L191"/>
  <c r="K191"/>
  <c r="M187"/>
  <c r="L187"/>
  <c r="K187"/>
  <c r="M183"/>
  <c r="L183"/>
  <c r="K183"/>
  <c r="M179"/>
  <c r="L179"/>
  <c r="K179"/>
  <c r="M175"/>
  <c r="L175"/>
  <c r="K175"/>
  <c r="M171"/>
  <c r="L171"/>
  <c r="K171"/>
  <c r="M167"/>
  <c r="L167"/>
  <c r="K167"/>
  <c r="M163"/>
  <c r="L163"/>
  <c r="K163"/>
  <c r="M159"/>
  <c r="L159"/>
  <c r="K159"/>
  <c r="M155"/>
  <c r="L155"/>
  <c r="K155"/>
  <c r="M151"/>
  <c r="L151"/>
  <c r="K151"/>
  <c r="M147"/>
  <c r="L147"/>
  <c r="K147"/>
  <c r="M143"/>
  <c r="L143"/>
  <c r="K143"/>
  <c r="M139"/>
  <c r="L139"/>
  <c r="K139"/>
  <c r="M135"/>
  <c r="L135"/>
  <c r="K135"/>
  <c r="M131"/>
  <c r="L131"/>
  <c r="K131"/>
  <c r="M127"/>
  <c r="L127"/>
  <c r="K127"/>
  <c r="M123"/>
  <c r="L123"/>
  <c r="K123"/>
  <c r="M119"/>
  <c r="L119"/>
  <c r="K119"/>
  <c r="M115"/>
  <c r="L115"/>
  <c r="K115"/>
  <c r="M111"/>
  <c r="L111"/>
  <c r="K111"/>
  <c r="M107"/>
  <c r="L107"/>
  <c r="K107"/>
  <c r="M103"/>
  <c r="L103"/>
  <c r="K103"/>
  <c r="M99"/>
  <c r="L99"/>
  <c r="K99"/>
  <c r="M95"/>
  <c r="L95"/>
  <c r="K95"/>
  <c r="M91"/>
  <c r="L91"/>
  <c r="K91"/>
  <c r="M87"/>
  <c r="L87"/>
  <c r="K87"/>
  <c r="M83"/>
  <c r="L83"/>
  <c r="K83"/>
  <c r="M79"/>
  <c r="L79"/>
  <c r="K79"/>
  <c r="M75"/>
  <c r="L75"/>
  <c r="K75"/>
  <c r="M71"/>
  <c r="L71"/>
  <c r="K71"/>
  <c r="M67"/>
  <c r="L67"/>
  <c r="K67"/>
  <c r="M63"/>
  <c r="L63"/>
  <c r="K63"/>
  <c r="M59"/>
  <c r="L59"/>
  <c r="K59"/>
  <c r="M55"/>
  <c r="L55"/>
  <c r="K55"/>
  <c r="M51"/>
  <c r="L51"/>
  <c r="K51"/>
  <c r="M47"/>
  <c r="L47"/>
  <c r="K47"/>
  <c r="M43"/>
  <c r="L43"/>
  <c r="K43"/>
  <c r="M39"/>
  <c r="L39"/>
  <c r="K39"/>
  <c r="M35"/>
  <c r="L35"/>
  <c r="K35"/>
  <c r="M31"/>
  <c r="L31"/>
  <c r="K31"/>
  <c r="M27"/>
  <c r="L27"/>
  <c r="K27"/>
  <c r="M23"/>
  <c r="L23"/>
  <c r="K23"/>
  <c r="M19"/>
  <c r="L19"/>
  <c r="K19"/>
  <c r="M15"/>
  <c r="L15"/>
  <c r="K15"/>
  <c r="K200"/>
  <c r="M200"/>
  <c r="L200"/>
  <c r="K196"/>
  <c r="M196"/>
  <c r="L196"/>
  <c r="K192"/>
  <c r="M192"/>
  <c r="L192"/>
  <c r="K188"/>
  <c r="M188"/>
  <c r="L188"/>
  <c r="K184"/>
  <c r="M184"/>
  <c r="L184"/>
  <c r="K180"/>
  <c r="M180"/>
  <c r="L180"/>
  <c r="K176"/>
  <c r="M176"/>
  <c r="L176"/>
  <c r="K172"/>
  <c r="M172"/>
  <c r="L172"/>
  <c r="K168"/>
  <c r="M168"/>
  <c r="L168"/>
  <c r="K164"/>
  <c r="M164"/>
  <c r="L164"/>
  <c r="K160"/>
  <c r="M160"/>
  <c r="L160"/>
  <c r="K156"/>
  <c r="M156"/>
  <c r="L156"/>
  <c r="K152"/>
  <c r="M152"/>
  <c r="L152"/>
  <c r="K148"/>
  <c r="M148"/>
  <c r="L148"/>
  <c r="K144"/>
  <c r="M144"/>
  <c r="L144"/>
  <c r="K140"/>
  <c r="M140"/>
  <c r="L140"/>
  <c r="K136"/>
  <c r="M136"/>
  <c r="L136"/>
  <c r="K132"/>
  <c r="M132"/>
  <c r="L132"/>
  <c r="K128"/>
  <c r="M128"/>
  <c r="L128"/>
  <c r="K124"/>
  <c r="M124"/>
  <c r="L124"/>
  <c r="K120"/>
  <c r="M120"/>
  <c r="L120"/>
  <c r="K116"/>
  <c r="M116"/>
  <c r="L116"/>
  <c r="K112"/>
  <c r="M112"/>
  <c r="L112"/>
  <c r="K108"/>
  <c r="M108"/>
  <c r="L108"/>
  <c r="K104"/>
  <c r="M104"/>
  <c r="L104"/>
  <c r="K100"/>
  <c r="M100"/>
  <c r="L100"/>
  <c r="K96"/>
  <c r="M96"/>
  <c r="L96"/>
  <c r="K92"/>
  <c r="M92"/>
  <c r="L92"/>
  <c r="K88"/>
  <c r="M88"/>
  <c r="L88"/>
  <c r="K84"/>
  <c r="M84"/>
  <c r="L84"/>
  <c r="K80"/>
  <c r="M80"/>
  <c r="L80"/>
  <c r="K76"/>
  <c r="M76"/>
  <c r="L76"/>
  <c r="K72"/>
  <c r="M72"/>
  <c r="L72"/>
  <c r="K68"/>
  <c r="M68"/>
  <c r="L68"/>
  <c r="K64"/>
  <c r="M64"/>
  <c r="L64"/>
  <c r="K60"/>
  <c r="M60"/>
  <c r="L60"/>
  <c r="K56"/>
  <c r="M56"/>
  <c r="L56"/>
  <c r="K52"/>
  <c r="M52"/>
  <c r="L52"/>
  <c r="K48"/>
  <c r="M48"/>
  <c r="L48"/>
  <c r="K44"/>
  <c r="M44"/>
  <c r="L44"/>
  <c r="K40"/>
  <c r="M40"/>
  <c r="L40"/>
  <c r="K36"/>
  <c r="M36"/>
  <c r="L36"/>
  <c r="K32"/>
  <c r="M32"/>
  <c r="L32"/>
  <c r="K28"/>
  <c r="M28"/>
  <c r="L28"/>
  <c r="K24"/>
  <c r="M24"/>
  <c r="L24"/>
  <c r="K20"/>
  <c r="M20"/>
  <c r="L20"/>
  <c r="K16"/>
  <c r="M16"/>
  <c r="L16"/>
  <c r="L201"/>
  <c r="K201"/>
  <c r="M201"/>
  <c r="L197"/>
  <c r="K197"/>
  <c r="M197"/>
  <c r="L193"/>
  <c r="K193"/>
  <c r="M193"/>
  <c r="L189"/>
  <c r="K189"/>
  <c r="M189"/>
  <c r="L185"/>
  <c r="K185"/>
  <c r="M185"/>
  <c r="L181"/>
  <c r="K181"/>
  <c r="M181"/>
  <c r="L177"/>
  <c r="K177"/>
  <c r="M177"/>
  <c r="L173"/>
  <c r="K173"/>
  <c r="M173"/>
  <c r="L169"/>
  <c r="K169"/>
  <c r="M169"/>
  <c r="L165"/>
  <c r="K165"/>
  <c r="M165"/>
  <c r="L161"/>
  <c r="K161"/>
  <c r="M161"/>
  <c r="L157"/>
  <c r="K157"/>
  <c r="M157"/>
  <c r="L153"/>
  <c r="K153"/>
  <c r="M153"/>
  <c r="L149"/>
  <c r="K149"/>
  <c r="M149"/>
  <c r="L145"/>
  <c r="K145"/>
  <c r="M145"/>
  <c r="L141"/>
  <c r="K141"/>
  <c r="M141"/>
  <c r="L137"/>
  <c r="K137"/>
  <c r="M137"/>
  <c r="L133"/>
  <c r="K133"/>
  <c r="M133"/>
  <c r="L129"/>
  <c r="K129"/>
  <c r="M129"/>
  <c r="L125"/>
  <c r="K125"/>
  <c r="M125"/>
  <c r="L121"/>
  <c r="K121"/>
  <c r="M121"/>
  <c r="L117"/>
  <c r="K117"/>
  <c r="M117"/>
  <c r="L113"/>
  <c r="K113"/>
  <c r="M113"/>
  <c r="L109"/>
  <c r="K109"/>
  <c r="M109"/>
  <c r="L105"/>
  <c r="K105"/>
  <c r="M105"/>
  <c r="L101"/>
  <c r="K101"/>
  <c r="M101"/>
  <c r="L97"/>
  <c r="K97"/>
  <c r="M97"/>
  <c r="L93"/>
  <c r="K93"/>
  <c r="M93"/>
  <c r="L89"/>
  <c r="K89"/>
  <c r="M89"/>
  <c r="L85"/>
  <c r="K85"/>
  <c r="M85"/>
  <c r="L81"/>
  <c r="K81"/>
  <c r="M81"/>
  <c r="L77"/>
  <c r="K77"/>
  <c r="M77"/>
  <c r="L73"/>
  <c r="K73"/>
  <c r="M73"/>
  <c r="L69"/>
  <c r="K69"/>
  <c r="M69"/>
  <c r="L65"/>
  <c r="K65"/>
  <c r="M65"/>
  <c r="L61"/>
  <c r="K61"/>
  <c r="M61"/>
  <c r="L57"/>
  <c r="K57"/>
  <c r="M57"/>
  <c r="L53"/>
  <c r="K53"/>
  <c r="M53"/>
  <c r="L49"/>
  <c r="K49"/>
  <c r="M49"/>
  <c r="L45"/>
  <c r="K45"/>
  <c r="M45"/>
  <c r="L41"/>
  <c r="K41"/>
  <c r="M41"/>
  <c r="L37"/>
  <c r="K37"/>
  <c r="M37"/>
  <c r="L33"/>
  <c r="K33"/>
  <c r="M33"/>
  <c r="L29"/>
  <c r="K29"/>
  <c r="M29"/>
  <c r="L25"/>
  <c r="K25"/>
  <c r="M25"/>
  <c r="L21"/>
  <c r="K21"/>
  <c r="M21"/>
  <c r="L17"/>
  <c r="K17"/>
  <c r="M17"/>
  <c r="M198"/>
  <c r="L198"/>
  <c r="K198"/>
  <c r="M194"/>
  <c r="L194"/>
  <c r="K194"/>
  <c r="M190"/>
  <c r="L190"/>
  <c r="K190"/>
  <c r="M186"/>
  <c r="L186"/>
  <c r="K186"/>
  <c r="M182"/>
  <c r="L182"/>
  <c r="K182"/>
  <c r="M178"/>
  <c r="L178"/>
  <c r="K178"/>
  <c r="M174"/>
  <c r="L174"/>
  <c r="K174"/>
  <c r="M170"/>
  <c r="L170"/>
  <c r="K170"/>
  <c r="M166"/>
  <c r="L166"/>
  <c r="K166"/>
  <c r="M162"/>
  <c r="L162"/>
  <c r="K162"/>
  <c r="M158"/>
  <c r="L158"/>
  <c r="K158"/>
  <c r="M154"/>
  <c r="L154"/>
  <c r="K154"/>
  <c r="M150"/>
  <c r="L150"/>
  <c r="K150"/>
  <c r="M146"/>
  <c r="L146"/>
  <c r="K146"/>
  <c r="M142"/>
  <c r="L142"/>
  <c r="K142"/>
  <c r="M138"/>
  <c r="L138"/>
  <c r="K138"/>
  <c r="M134"/>
  <c r="L134"/>
  <c r="K134"/>
  <c r="M130"/>
  <c r="L130"/>
  <c r="K130"/>
  <c r="M126"/>
  <c r="L126"/>
  <c r="K126"/>
  <c r="M122"/>
  <c r="L122"/>
  <c r="K122"/>
  <c r="M118"/>
  <c r="L118"/>
  <c r="K118"/>
  <c r="M114"/>
  <c r="L114"/>
  <c r="K114"/>
  <c r="M110"/>
  <c r="L110"/>
  <c r="K110"/>
  <c r="M106"/>
  <c r="L106"/>
  <c r="K106"/>
  <c r="M102"/>
  <c r="L102"/>
  <c r="K102"/>
  <c r="M98"/>
  <c r="L98"/>
  <c r="K98"/>
  <c r="M94"/>
  <c r="L94"/>
  <c r="K94"/>
  <c r="M90"/>
  <c r="L90"/>
  <c r="K90"/>
  <c r="M86"/>
  <c r="L86"/>
  <c r="K86"/>
  <c r="M82"/>
  <c r="L82"/>
  <c r="K82"/>
  <c r="M78"/>
  <c r="L78"/>
  <c r="K78"/>
  <c r="M74"/>
  <c r="L74"/>
  <c r="K74"/>
  <c r="M70"/>
  <c r="L70"/>
  <c r="K70"/>
  <c r="M66"/>
  <c r="L66"/>
  <c r="K66"/>
  <c r="M62"/>
  <c r="L62"/>
  <c r="K62"/>
  <c r="M58"/>
  <c r="L58"/>
  <c r="K58"/>
  <c r="M54"/>
  <c r="L54"/>
  <c r="K54"/>
  <c r="M50"/>
  <c r="L50"/>
  <c r="K50"/>
  <c r="M46"/>
  <c r="L46"/>
  <c r="K46"/>
  <c r="M42"/>
  <c r="L42"/>
  <c r="K42"/>
  <c r="M38"/>
  <c r="L38"/>
  <c r="K38"/>
  <c r="M34"/>
  <c r="L34"/>
  <c r="K34"/>
  <c r="M30"/>
  <c r="L30"/>
  <c r="K30"/>
  <c r="M26"/>
  <c r="L26"/>
  <c r="K26"/>
  <c r="M22"/>
  <c r="L22"/>
  <c r="K22"/>
  <c r="M18"/>
  <c r="L18"/>
  <c r="K18"/>
  <c r="A14" i="7" l="1"/>
  <c r="K8" i="14"/>
  <c r="M8"/>
  <c r="L8"/>
  <c r="A15" i="7" l="1"/>
  <c r="A16" s="1"/>
  <c r="A17" s="1"/>
  <c r="A18"/>
  <c r="D11" i="10"/>
  <c r="L9" i="14"/>
  <c r="K9"/>
  <c r="M9"/>
  <c r="Q10" i="24" l="1"/>
  <c r="R10" s="1"/>
  <c r="Q8"/>
  <c r="R8" s="1"/>
  <c r="Q9"/>
  <c r="R9" s="1"/>
  <c r="Q11"/>
  <c r="A19" i="7"/>
  <c r="L10" i="14"/>
  <c r="K10"/>
  <c r="M10"/>
  <c r="A20" i="7" l="1"/>
  <c r="A26"/>
  <c r="M11" i="14"/>
  <c r="K11"/>
  <c r="L11"/>
  <c r="A21" i="7" l="1"/>
  <c r="A27"/>
  <c r="M12" i="14"/>
  <c r="L12"/>
  <c r="K12"/>
  <c r="A22" i="7" l="1"/>
  <c r="A28"/>
  <c r="M13" i="14"/>
  <c r="L13"/>
  <c r="K13"/>
  <c r="A23" i="7" l="1"/>
  <c r="A29"/>
  <c r="M14" i="14"/>
  <c r="K14"/>
  <c r="L14"/>
  <c r="A24" i="7" l="1"/>
  <c r="A30"/>
  <c r="A25" l="1"/>
  <c r="A31"/>
  <c r="A32" l="1"/>
  <c r="A33" l="1"/>
  <c r="A34" l="1"/>
  <c r="A35" l="1"/>
  <c r="A36" l="1"/>
  <c r="A37" l="1"/>
  <c r="A38" l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/>
  <c r="A203" s="1"/>
  <c r="A204" s="1"/>
  <c r="A205" s="1"/>
  <c r="A206" s="1"/>
  <c r="A207" s="1"/>
  <c r="A208" s="1"/>
  <c r="A209" s="1"/>
  <c r="A210" s="1"/>
  <c r="A211" s="1"/>
  <c r="D8" i="8" l="1"/>
  <c r="I9"/>
  <c r="H8"/>
  <c r="I10"/>
  <c r="I8"/>
  <c r="I11"/>
  <c r="I12"/>
  <c r="I14"/>
  <c r="I13"/>
  <c r="I153"/>
  <c r="I24"/>
  <c r="I207"/>
  <c r="I26"/>
  <c r="I154"/>
  <c r="I113"/>
  <c r="I177"/>
  <c r="I92"/>
  <c r="I124"/>
  <c r="I89"/>
  <c r="I187"/>
  <c r="I121"/>
  <c r="I106"/>
  <c r="I202"/>
  <c r="I198"/>
  <c r="I206"/>
  <c r="I48"/>
  <c r="I114"/>
  <c r="I146"/>
  <c r="I53"/>
  <c r="I85"/>
  <c r="I157"/>
  <c r="I126"/>
  <c r="I144"/>
  <c r="I176"/>
  <c r="I71"/>
  <c r="I103"/>
  <c r="I181"/>
  <c r="I147"/>
  <c r="I36"/>
  <c r="I134"/>
  <c r="I38"/>
  <c r="I122"/>
  <c r="I152"/>
  <c r="I184"/>
  <c r="I79"/>
  <c r="I111"/>
  <c r="I30"/>
  <c r="I158"/>
  <c r="I73"/>
  <c r="I201"/>
  <c r="I132"/>
  <c r="I164"/>
  <c r="I145"/>
  <c r="I19"/>
  <c r="I16"/>
  <c r="I140"/>
  <c r="I172"/>
  <c r="I67"/>
  <c r="I99"/>
  <c r="I91"/>
  <c r="I56"/>
  <c r="I18"/>
  <c r="I45"/>
  <c r="I77"/>
  <c r="I173"/>
  <c r="I205"/>
  <c r="I51"/>
  <c r="I179"/>
  <c r="I74"/>
  <c r="I29"/>
  <c r="I195"/>
  <c r="I130"/>
  <c r="I46"/>
  <c r="I142"/>
  <c r="I31"/>
  <c r="I84"/>
  <c r="I41"/>
  <c r="I57"/>
  <c r="I150"/>
  <c r="I171"/>
  <c r="I129"/>
  <c r="I120"/>
  <c r="I182"/>
  <c r="I65"/>
  <c r="I127"/>
  <c r="I66"/>
  <c r="I110"/>
  <c r="I136"/>
  <c r="I141"/>
  <c r="I42"/>
  <c r="I88"/>
  <c r="I39"/>
  <c r="I200"/>
  <c r="I83"/>
  <c r="I143"/>
  <c r="I115"/>
  <c r="I59"/>
  <c r="I75"/>
  <c r="I37"/>
  <c r="I96"/>
  <c r="I63"/>
  <c r="I189"/>
  <c r="I135"/>
  <c r="I131"/>
  <c r="I123"/>
  <c r="I35"/>
  <c r="I49"/>
  <c r="I167"/>
  <c r="I204"/>
  <c r="I116"/>
  <c r="I33"/>
  <c r="I32"/>
  <c r="I203"/>
  <c r="I165"/>
  <c r="I62"/>
  <c r="I50"/>
  <c r="I117"/>
  <c r="I70"/>
  <c r="I102"/>
  <c r="I80"/>
  <c r="I190"/>
  <c r="I68"/>
  <c r="I125"/>
  <c r="I78"/>
  <c r="I139"/>
  <c r="I107"/>
  <c r="I52"/>
  <c r="I155"/>
  <c r="I186"/>
  <c r="I149"/>
  <c r="I138"/>
  <c r="I180"/>
  <c r="I178"/>
  <c r="I196"/>
  <c r="I21"/>
  <c r="I160"/>
  <c r="I98"/>
  <c r="I86"/>
  <c r="I17"/>
  <c r="I105"/>
  <c r="I193"/>
  <c r="I61"/>
  <c r="I175"/>
  <c r="I208"/>
  <c r="I60"/>
  <c r="I82"/>
  <c r="I27"/>
  <c r="I28"/>
  <c r="I199"/>
  <c r="I128"/>
  <c r="I43"/>
  <c r="I20"/>
  <c r="I119"/>
  <c r="I170"/>
  <c r="I112"/>
  <c r="I163"/>
  <c r="I100"/>
  <c r="I168"/>
  <c r="I58"/>
  <c r="I156"/>
  <c r="I90"/>
  <c r="I15"/>
  <c r="I97"/>
  <c r="I76"/>
  <c r="I40"/>
  <c r="I101"/>
  <c r="I94"/>
  <c r="I137"/>
  <c r="I188"/>
  <c r="I109"/>
  <c r="I183"/>
  <c r="I185"/>
  <c r="I93"/>
  <c r="I47"/>
  <c r="I72"/>
  <c r="I104"/>
  <c r="I159"/>
  <c r="I81"/>
  <c r="I161"/>
  <c r="I191"/>
  <c r="I166"/>
  <c r="I133"/>
  <c r="I25"/>
  <c r="I23"/>
  <c r="I194"/>
  <c r="I151"/>
  <c r="I55"/>
  <c r="I197"/>
  <c r="I169"/>
  <c r="I87"/>
  <c r="I192"/>
  <c r="I162"/>
  <c r="I148"/>
  <c r="I108"/>
  <c r="I95"/>
  <c r="I64"/>
  <c r="I118"/>
  <c r="I54"/>
  <c r="I22"/>
  <c r="I174"/>
  <c r="I69"/>
  <c r="I44"/>
  <c r="I34"/>
  <c r="M8"/>
  <c r="E8"/>
  <c r="L8"/>
  <c r="J8"/>
  <c r="O8"/>
  <c r="G8"/>
  <c r="K8"/>
  <c r="N8"/>
  <c r="F8"/>
  <c r="C8"/>
  <c r="B8" s="1"/>
  <c r="Z8" s="1"/>
  <c r="AA8" s="1"/>
  <c r="B9" i="24"/>
  <c r="B10" s="1"/>
  <c r="B11" s="1"/>
  <c r="F9" i="8"/>
  <c r="E9"/>
  <c r="D9"/>
  <c r="G9"/>
  <c r="M9"/>
  <c r="C9"/>
  <c r="N9"/>
  <c r="J9"/>
  <c r="L9"/>
  <c r="O9"/>
  <c r="H9"/>
  <c r="K9"/>
  <c r="H10"/>
  <c r="O10"/>
  <c r="F10"/>
  <c r="L10"/>
  <c r="K10"/>
  <c r="J10"/>
  <c r="G10"/>
  <c r="E10"/>
  <c r="M10"/>
  <c r="N10"/>
  <c r="D10"/>
  <c r="C10"/>
  <c r="M27"/>
  <c r="M84"/>
  <c r="E41"/>
  <c r="C205"/>
  <c r="N111"/>
  <c r="M142"/>
  <c r="N84"/>
  <c r="N193"/>
  <c r="H70"/>
  <c r="P70" s="1"/>
  <c r="L205"/>
  <c r="H178"/>
  <c r="P178" s="1"/>
  <c r="C28"/>
  <c r="O205"/>
  <c r="K175"/>
  <c r="H63"/>
  <c r="P63" s="1"/>
  <c r="M12"/>
  <c r="J58"/>
  <c r="E58"/>
  <c r="E20"/>
  <c r="D20"/>
  <c r="C75"/>
  <c r="M74"/>
  <c r="F24"/>
  <c r="H12"/>
  <c r="L35"/>
  <c r="H62"/>
  <c r="P62" s="1"/>
  <c r="H185"/>
  <c r="P185" s="1"/>
  <c r="G107"/>
  <c r="F76"/>
  <c r="H140"/>
  <c r="P140" s="1"/>
  <c r="E109"/>
  <c r="N158"/>
  <c r="L200"/>
  <c r="N170"/>
  <c r="M103"/>
  <c r="F130"/>
  <c r="G106"/>
  <c r="O49"/>
  <c r="J98"/>
  <c r="G109"/>
  <c r="C122"/>
  <c r="M16"/>
  <c r="M71"/>
  <c r="G71"/>
  <c r="G33"/>
  <c r="O75"/>
  <c r="G32"/>
  <c r="K51"/>
  <c r="K50"/>
  <c r="O48"/>
  <c r="K97"/>
  <c r="K98"/>
  <c r="G53"/>
  <c r="K145"/>
  <c r="L50"/>
  <c r="G174"/>
  <c r="H101"/>
  <c r="P101" s="1"/>
  <c r="L33"/>
  <c r="E111"/>
  <c r="D169"/>
  <c r="H193"/>
  <c r="P193" s="1"/>
  <c r="M171"/>
  <c r="J141"/>
  <c r="D55"/>
  <c r="J178"/>
  <c r="D202"/>
  <c r="M38"/>
  <c r="G178"/>
  <c r="D147"/>
  <c r="O65"/>
  <c r="O91"/>
  <c r="D87"/>
  <c r="D116"/>
  <c r="D14"/>
  <c r="O68"/>
  <c r="J68"/>
  <c r="H18"/>
  <c r="G73"/>
  <c r="K183"/>
  <c r="K22"/>
  <c r="N33"/>
  <c r="H33"/>
  <c r="P33" s="1"/>
  <c r="K68"/>
  <c r="G38"/>
  <c r="C38"/>
  <c r="K116"/>
  <c r="M159"/>
  <c r="M174"/>
  <c r="N188"/>
  <c r="E18"/>
  <c r="J198"/>
  <c r="L167"/>
  <c r="F100"/>
  <c r="M117"/>
  <c r="O103"/>
  <c r="N161"/>
  <c r="O178"/>
  <c r="H164"/>
  <c r="P164" s="1"/>
  <c r="O106"/>
  <c r="G110"/>
  <c r="M156"/>
  <c r="H133"/>
  <c r="P133" s="1"/>
  <c r="F28"/>
  <c r="K44"/>
  <c r="K40"/>
  <c r="O44"/>
  <c r="K92"/>
  <c r="K88"/>
  <c r="G49"/>
  <c r="F49"/>
  <c r="O13"/>
  <c r="M79"/>
  <c r="C79"/>
  <c r="M78"/>
  <c r="M40"/>
  <c r="L111"/>
  <c r="J168"/>
  <c r="O170"/>
  <c r="L67"/>
  <c r="C191"/>
  <c r="G83"/>
  <c r="F141"/>
  <c r="F106"/>
  <c r="L144"/>
  <c r="M113"/>
  <c r="M173"/>
  <c r="D205"/>
  <c r="J147"/>
  <c r="D109"/>
  <c r="D170"/>
  <c r="F201"/>
  <c r="E160"/>
  <c r="J109"/>
  <c r="L81"/>
  <c r="N63"/>
  <c r="C151"/>
  <c r="E145"/>
  <c r="E174"/>
  <c r="F69"/>
  <c r="D34"/>
  <c r="M33"/>
  <c r="K67"/>
  <c r="F38"/>
  <c r="O37"/>
  <c r="K115"/>
  <c r="K114"/>
  <c r="N54"/>
  <c r="K161"/>
  <c r="N49"/>
  <c r="N72"/>
  <c r="K19"/>
  <c r="G152"/>
  <c r="N62"/>
  <c r="F162"/>
  <c r="N144"/>
  <c r="E120"/>
  <c r="G147"/>
  <c r="E116"/>
  <c r="L178"/>
  <c r="F90"/>
  <c r="M177"/>
  <c r="M110"/>
  <c r="D158"/>
  <c r="D146"/>
  <c r="J172"/>
  <c r="M36"/>
  <c r="F194"/>
  <c r="K111"/>
  <c r="J54"/>
  <c r="E54"/>
  <c r="K194"/>
  <c r="C86"/>
  <c r="N57"/>
  <c r="M57"/>
  <c r="J22"/>
  <c r="E22"/>
  <c r="O61"/>
  <c r="C27"/>
  <c r="M26"/>
  <c r="J78"/>
  <c r="M114"/>
  <c r="O109"/>
  <c r="J161"/>
  <c r="C120"/>
  <c r="J185"/>
  <c r="C100"/>
  <c r="B100" s="1"/>
  <c r="Z100" s="1"/>
  <c r="AA100" s="1"/>
  <c r="E180"/>
  <c r="E114"/>
  <c r="L170"/>
  <c r="N116"/>
  <c r="J85"/>
  <c r="L204"/>
  <c r="N186"/>
  <c r="M119"/>
  <c r="M181"/>
  <c r="G122"/>
  <c r="O134"/>
  <c r="J124"/>
  <c r="F195"/>
  <c r="K82"/>
  <c r="C52"/>
  <c r="K129"/>
  <c r="K130"/>
  <c r="H79"/>
  <c r="P79" s="1"/>
  <c r="O51"/>
  <c r="N51"/>
  <c r="C20"/>
  <c r="G62"/>
  <c r="O14"/>
  <c r="J14"/>
  <c r="J66"/>
  <c r="H136"/>
  <c r="P136" s="1"/>
  <c r="N86"/>
  <c r="H165"/>
  <c r="P165" s="1"/>
  <c r="H41"/>
  <c r="P41" s="1"/>
  <c r="E175"/>
  <c r="G144"/>
  <c r="G60"/>
  <c r="G183"/>
  <c r="J80"/>
  <c r="J138"/>
  <c r="J96"/>
  <c r="D141"/>
  <c r="E73"/>
  <c r="N79"/>
  <c r="O202"/>
  <c r="E110"/>
  <c r="K173"/>
  <c r="O59"/>
  <c r="J59"/>
  <c r="J21"/>
  <c r="H64"/>
  <c r="P64" s="1"/>
  <c r="D64"/>
  <c r="D26"/>
  <c r="C26"/>
  <c r="K14"/>
  <c r="F80"/>
  <c r="H53"/>
  <c r="P53" s="1"/>
  <c r="O64"/>
  <c r="E14"/>
  <c r="O73"/>
  <c r="F197"/>
  <c r="F113"/>
  <c r="K160"/>
  <c r="C123"/>
  <c r="N91"/>
  <c r="E89"/>
  <c r="E183"/>
  <c r="G153"/>
  <c r="H78"/>
  <c r="P78" s="1"/>
  <c r="H201"/>
  <c r="P201" s="1"/>
  <c r="L88"/>
  <c r="O26"/>
  <c r="N189"/>
  <c r="L158"/>
  <c r="N89"/>
  <c r="E192"/>
  <c r="D185"/>
  <c r="L164"/>
  <c r="C107"/>
  <c r="J152"/>
  <c r="H109"/>
  <c r="P109" s="1"/>
  <c r="C176"/>
  <c r="F135"/>
  <c r="E166"/>
  <c r="M155"/>
  <c r="G193"/>
  <c r="O152"/>
  <c r="O208"/>
  <c r="O132"/>
  <c r="O127"/>
  <c r="L125"/>
  <c r="M127"/>
  <c r="M197"/>
  <c r="O150"/>
  <c r="C46"/>
  <c r="C14"/>
  <c r="H16"/>
  <c r="F56"/>
  <c r="G21"/>
  <c r="C21"/>
  <c r="F60"/>
  <c r="G25"/>
  <c r="C25"/>
  <c r="O76"/>
  <c r="J29"/>
  <c r="J52"/>
  <c r="D61"/>
  <c r="F97"/>
  <c r="J30"/>
  <c r="C92"/>
  <c r="J125"/>
  <c r="G197"/>
  <c r="L123"/>
  <c r="D186"/>
  <c r="D120"/>
  <c r="H182"/>
  <c r="P182" s="1"/>
  <c r="M122"/>
  <c r="H91"/>
  <c r="P91" s="1"/>
  <c r="N87"/>
  <c r="C91"/>
  <c r="H117"/>
  <c r="P117" s="1"/>
  <c r="D107"/>
  <c r="H150"/>
  <c r="P150" s="1"/>
  <c r="H69"/>
  <c r="P69" s="1"/>
  <c r="F34"/>
  <c r="O33"/>
  <c r="C74"/>
  <c r="D62"/>
  <c r="J34"/>
  <c r="H34"/>
  <c r="P34" s="1"/>
  <c r="K107"/>
  <c r="K103"/>
  <c r="L38"/>
  <c r="K155"/>
  <c r="K151"/>
  <c r="E55"/>
  <c r="G91"/>
  <c r="G42"/>
  <c r="E206"/>
  <c r="M96"/>
  <c r="M108"/>
  <c r="D188"/>
  <c r="O156"/>
  <c r="H88"/>
  <c r="P88" s="1"/>
  <c r="H208"/>
  <c r="P208" s="1"/>
  <c r="H93"/>
  <c r="P93" s="1"/>
  <c r="G151"/>
  <c r="L146"/>
  <c r="H163"/>
  <c r="P163" s="1"/>
  <c r="H96"/>
  <c r="P96" s="1"/>
  <c r="C101"/>
  <c r="C99"/>
  <c r="J111"/>
  <c r="E101"/>
  <c r="N126"/>
  <c r="J63"/>
  <c r="M28"/>
  <c r="G28"/>
  <c r="D68"/>
  <c r="E56"/>
  <c r="L28"/>
  <c r="J28"/>
  <c r="K43"/>
  <c r="K39"/>
  <c r="C33"/>
  <c r="K91"/>
  <c r="K87"/>
  <c r="L49"/>
  <c r="H85"/>
  <c r="P85" s="1"/>
  <c r="N53"/>
  <c r="O194"/>
  <c r="N90"/>
  <c r="C85"/>
  <c r="E182"/>
  <c r="F151"/>
  <c r="G76"/>
  <c r="G199"/>
  <c r="J87"/>
  <c r="H145"/>
  <c r="P145" s="1"/>
  <c r="G124"/>
  <c r="J157"/>
  <c r="F129"/>
  <c r="L118"/>
  <c r="H183"/>
  <c r="P183" s="1"/>
  <c r="K18"/>
  <c r="D46"/>
  <c r="K65"/>
  <c r="K66"/>
  <c r="F50"/>
  <c r="K113"/>
  <c r="K112"/>
  <c r="F54"/>
  <c r="O53"/>
  <c r="D27"/>
  <c r="J38"/>
  <c r="E38"/>
  <c r="K118"/>
  <c r="E126"/>
  <c r="M121"/>
  <c r="M189"/>
  <c r="H131"/>
  <c r="P131" s="1"/>
  <c r="H207"/>
  <c r="P207" s="1"/>
  <c r="F147"/>
  <c r="C192"/>
  <c r="C126"/>
  <c r="J193"/>
  <c r="F128"/>
  <c r="G97"/>
  <c r="H111"/>
  <c r="P111" s="1"/>
  <c r="F198"/>
  <c r="L184"/>
  <c r="N94"/>
  <c r="E93"/>
  <c r="H124"/>
  <c r="P124" s="1"/>
  <c r="L195"/>
  <c r="F144"/>
  <c r="C170"/>
  <c r="L159"/>
  <c r="D54"/>
  <c r="N31"/>
  <c r="G87"/>
  <c r="O35"/>
  <c r="G36"/>
  <c r="J91"/>
  <c r="H40"/>
  <c r="P40" s="1"/>
  <c r="G40"/>
  <c r="K171"/>
  <c r="K167"/>
  <c r="J44"/>
  <c r="L32"/>
  <c r="J55"/>
  <c r="O40"/>
  <c r="O166"/>
  <c r="H162"/>
  <c r="P162" s="1"/>
  <c r="J49"/>
  <c r="H195"/>
  <c r="P195" s="1"/>
  <c r="H128"/>
  <c r="P128" s="1"/>
  <c r="D199"/>
  <c r="C131"/>
  <c r="O100"/>
  <c r="G125"/>
  <c r="F192"/>
  <c r="G161"/>
  <c r="G79"/>
  <c r="L160"/>
  <c r="G187"/>
  <c r="C177"/>
  <c r="N30"/>
  <c r="K137"/>
  <c r="K133"/>
  <c r="M56"/>
  <c r="M32"/>
  <c r="L55"/>
  <c r="L17"/>
  <c r="E17"/>
  <c r="E72"/>
  <c r="L21"/>
  <c r="M21"/>
  <c r="M76"/>
  <c r="N25"/>
  <c r="M95"/>
  <c r="F98"/>
  <c r="N124"/>
  <c r="K32"/>
  <c r="J134"/>
  <c r="L103"/>
  <c r="J136"/>
  <c r="C195"/>
  <c r="D133"/>
  <c r="O101"/>
  <c r="J129"/>
  <c r="L193"/>
  <c r="D136"/>
  <c r="G85"/>
  <c r="M138"/>
  <c r="H107"/>
  <c r="P107" s="1"/>
  <c r="G120"/>
  <c r="F186"/>
  <c r="D177"/>
  <c r="E37"/>
  <c r="K139"/>
  <c r="K135"/>
  <c r="M41"/>
  <c r="K187"/>
  <c r="H29"/>
  <c r="P29" s="1"/>
  <c r="K141"/>
  <c r="D57"/>
  <c r="N56"/>
  <c r="N18"/>
  <c r="L61"/>
  <c r="F61"/>
  <c r="F23"/>
  <c r="O93"/>
  <c r="J97"/>
  <c r="N102"/>
  <c r="K61"/>
  <c r="D143"/>
  <c r="L190"/>
  <c r="J123"/>
  <c r="G189"/>
  <c r="E127"/>
  <c r="G96"/>
  <c r="F107"/>
  <c r="M187"/>
  <c r="E130"/>
  <c r="L133"/>
  <c r="L207"/>
  <c r="N208"/>
  <c r="L54"/>
  <c r="M19"/>
  <c r="G19"/>
  <c r="D59"/>
  <c r="O23"/>
  <c r="J23"/>
  <c r="M75"/>
  <c r="O27"/>
  <c r="J27"/>
  <c r="C13"/>
  <c r="F12"/>
  <c r="O11"/>
  <c r="C64"/>
  <c r="L134"/>
  <c r="M86"/>
  <c r="M92"/>
  <c r="E108"/>
  <c r="H187"/>
  <c r="P187" s="1"/>
  <c r="N146"/>
  <c r="C178"/>
  <c r="M205"/>
  <c r="F86"/>
  <c r="C160"/>
  <c r="B160" s="1"/>
  <c r="N119"/>
  <c r="E85"/>
  <c r="O203"/>
  <c r="H197"/>
  <c r="P197" s="1"/>
  <c r="K144"/>
  <c r="H60"/>
  <c r="P60" s="1"/>
  <c r="D60"/>
  <c r="N12"/>
  <c r="C68"/>
  <c r="D17"/>
  <c r="C17"/>
  <c r="C72"/>
  <c r="B72" s="1"/>
  <c r="Z72" s="1"/>
  <c r="AA72" s="1"/>
  <c r="L71"/>
  <c r="E21"/>
  <c r="E76"/>
  <c r="F32"/>
  <c r="J17"/>
  <c r="J143"/>
  <c r="D139"/>
  <c r="N80"/>
  <c r="E172"/>
  <c r="D105"/>
  <c r="N135"/>
  <c r="M107"/>
  <c r="M166"/>
  <c r="L188"/>
  <c r="F169"/>
  <c r="D138"/>
  <c r="L12"/>
  <c r="L137"/>
  <c r="D164"/>
  <c r="M153"/>
  <c r="G61"/>
  <c r="O25"/>
  <c r="H81"/>
  <c r="P81" s="1"/>
  <c r="G30"/>
  <c r="H30"/>
  <c r="P30" s="1"/>
  <c r="K181"/>
  <c r="K20"/>
  <c r="K15"/>
  <c r="N45"/>
  <c r="H45"/>
  <c r="P45" s="1"/>
  <c r="K63"/>
  <c r="G50"/>
  <c r="C50"/>
  <c r="M11"/>
  <c r="C138"/>
  <c r="E133"/>
  <c r="H89"/>
  <c r="P89" s="1"/>
  <c r="F143"/>
  <c r="O57"/>
  <c r="F181"/>
  <c r="H203"/>
  <c r="P203" s="1"/>
  <c r="H137"/>
  <c r="P137" s="1"/>
  <c r="G92"/>
  <c r="D140"/>
  <c r="O108"/>
  <c r="G157"/>
  <c r="D85"/>
  <c r="C143"/>
  <c r="E113"/>
  <c r="L145"/>
  <c r="E158"/>
  <c r="N147"/>
  <c r="M68"/>
  <c r="N65"/>
  <c r="H65"/>
  <c r="P65" s="1"/>
  <c r="H27"/>
  <c r="P27" s="1"/>
  <c r="G70"/>
  <c r="K152"/>
  <c r="F78"/>
  <c r="E78"/>
  <c r="F43"/>
  <c r="K33"/>
  <c r="K34"/>
  <c r="H47"/>
  <c r="P47" s="1"/>
  <c r="K81"/>
  <c r="D198"/>
  <c r="L155"/>
  <c r="J95"/>
  <c r="D45"/>
  <c r="L105"/>
  <c r="E163"/>
  <c r="G182"/>
  <c r="N165"/>
  <c r="C136"/>
  <c r="L43"/>
  <c r="C164"/>
  <c r="B164" s="1"/>
  <c r="E196"/>
  <c r="F44"/>
  <c r="H172"/>
  <c r="P172" s="1"/>
  <c r="J175"/>
  <c r="E165"/>
  <c r="G45"/>
  <c r="M37"/>
  <c r="F93"/>
  <c r="N41"/>
  <c r="K57"/>
  <c r="K53"/>
  <c r="G46"/>
  <c r="O45"/>
  <c r="D11"/>
  <c r="J13"/>
  <c r="N76"/>
  <c r="N88"/>
  <c r="L37"/>
  <c r="E107"/>
  <c r="E144"/>
  <c r="F136"/>
  <c r="M70"/>
  <c r="G146"/>
  <c r="D115"/>
  <c r="J176"/>
  <c r="O81"/>
  <c r="M176"/>
  <c r="L109"/>
  <c r="O153"/>
  <c r="O111"/>
  <c r="K157"/>
  <c r="E88"/>
  <c r="G138"/>
  <c r="C84"/>
  <c r="M135"/>
  <c r="N202"/>
  <c r="L189"/>
  <c r="G176"/>
  <c r="O120"/>
  <c r="F81"/>
  <c r="G74"/>
  <c r="C31"/>
  <c r="M30"/>
  <c r="K36"/>
  <c r="E35"/>
  <c r="O34"/>
  <c r="K84"/>
  <c r="K79"/>
  <c r="M51"/>
  <c r="G51"/>
  <c r="K162"/>
  <c r="O82"/>
  <c r="G78"/>
  <c r="O147"/>
  <c r="D134"/>
  <c r="F177"/>
  <c r="K189"/>
  <c r="N95"/>
  <c r="D179"/>
  <c r="D112"/>
  <c r="L163"/>
  <c r="M115"/>
  <c r="J84"/>
  <c r="J202"/>
  <c r="O175"/>
  <c r="C142"/>
  <c r="H168"/>
  <c r="P168" s="1"/>
  <c r="D192"/>
  <c r="J191"/>
  <c r="K80"/>
  <c r="H51"/>
  <c r="P51" s="1"/>
  <c r="D51"/>
  <c r="K159"/>
  <c r="K30"/>
  <c r="C15"/>
  <c r="M54"/>
  <c r="H19"/>
  <c r="P19" s="1"/>
  <c r="D19"/>
  <c r="F71"/>
  <c r="C24"/>
  <c r="B24" s="1"/>
  <c r="Z24" s="1"/>
  <c r="AA24" s="1"/>
  <c r="L23"/>
  <c r="H75"/>
  <c r="P75" s="1"/>
  <c r="H146"/>
  <c r="P146" s="1"/>
  <c r="H71"/>
  <c r="P71" s="1"/>
  <c r="L138"/>
  <c r="J115"/>
  <c r="G173"/>
  <c r="E118"/>
  <c r="F87"/>
  <c r="J206"/>
  <c r="M179"/>
  <c r="J148"/>
  <c r="C69"/>
  <c r="H192"/>
  <c r="P192" s="1"/>
  <c r="J93"/>
  <c r="E96"/>
  <c r="F185"/>
  <c r="D154"/>
  <c r="L166"/>
  <c r="C44"/>
  <c r="B44" s="1"/>
  <c r="Z44" s="1"/>
  <c r="AA44" s="1"/>
  <c r="D183"/>
  <c r="K47"/>
  <c r="L48"/>
  <c r="F48"/>
  <c r="K95"/>
  <c r="D53"/>
  <c r="D76"/>
  <c r="N48"/>
  <c r="O16"/>
  <c r="L19"/>
  <c r="G59"/>
  <c r="E24"/>
  <c r="N23"/>
  <c r="C76"/>
  <c r="C202"/>
  <c r="B202" s="1"/>
  <c r="E197"/>
  <c r="K134"/>
  <c r="G82"/>
  <c r="O139"/>
  <c r="D102"/>
  <c r="J142"/>
  <c r="M112"/>
  <c r="L171"/>
  <c r="D204"/>
  <c r="O172"/>
  <c r="J67"/>
  <c r="D149"/>
  <c r="F152"/>
  <c r="O141"/>
  <c r="G77"/>
  <c r="F14"/>
  <c r="G69"/>
  <c r="J18"/>
  <c r="L18"/>
  <c r="J73"/>
  <c r="C23"/>
  <c r="B23" s="1"/>
  <c r="Z23" s="1"/>
  <c r="AA23" s="1"/>
  <c r="L22"/>
  <c r="J77"/>
  <c r="E77"/>
  <c r="H50"/>
  <c r="P50" s="1"/>
  <c r="N61"/>
  <c r="H61"/>
  <c r="P61" s="1"/>
  <c r="H23"/>
  <c r="P23" s="1"/>
  <c r="H149"/>
  <c r="P149" s="1"/>
  <c r="C145"/>
  <c r="O72"/>
  <c r="N154"/>
  <c r="N81"/>
  <c r="F204"/>
  <c r="G90"/>
  <c r="F149"/>
  <c r="F138"/>
  <c r="J151"/>
  <c r="M120"/>
  <c r="L187"/>
  <c r="L96"/>
  <c r="J154"/>
  <c r="J160"/>
  <c r="D157"/>
  <c r="C102"/>
  <c r="B102" s="1"/>
  <c r="Z102" s="1"/>
  <c r="AA102" s="1"/>
  <c r="C169"/>
  <c r="B169" s="1"/>
  <c r="O199"/>
  <c r="C173"/>
  <c r="J89"/>
  <c r="F123"/>
  <c r="E103"/>
  <c r="D119"/>
  <c r="G100"/>
  <c r="L161"/>
  <c r="F173"/>
  <c r="C159"/>
  <c r="B159" s="1"/>
  <c r="D101"/>
  <c r="O128"/>
  <c r="C98"/>
  <c r="F193"/>
  <c r="L182"/>
  <c r="D22"/>
  <c r="K201"/>
  <c r="L13"/>
  <c r="E53"/>
  <c r="G18"/>
  <c r="C18"/>
  <c r="N69"/>
  <c r="G22"/>
  <c r="C22"/>
  <c r="B22" s="1"/>
  <c r="Z22" s="1"/>
  <c r="AA22" s="1"/>
  <c r="N73"/>
  <c r="J26"/>
  <c r="H49"/>
  <c r="P49" s="1"/>
  <c r="D58"/>
  <c r="C129"/>
  <c r="B129" s="1"/>
  <c r="Z129" s="1"/>
  <c r="AA129" s="1"/>
  <c r="H206"/>
  <c r="P206" s="1"/>
  <c r="C206"/>
  <c r="B206" s="1"/>
  <c r="H121"/>
  <c r="P121" s="1"/>
  <c r="E185"/>
  <c r="D124"/>
  <c r="O92"/>
  <c r="G93"/>
  <c r="L185"/>
  <c r="H154"/>
  <c r="P154" s="1"/>
  <c r="D81"/>
  <c r="J203"/>
  <c r="N122"/>
  <c r="E149"/>
  <c r="F67"/>
  <c r="H127"/>
  <c r="P127" s="1"/>
  <c r="H66"/>
  <c r="P66" s="1"/>
  <c r="E31"/>
  <c r="O30"/>
  <c r="L70"/>
  <c r="C59"/>
  <c r="K26"/>
  <c r="G31"/>
  <c r="K76"/>
  <c r="K72"/>
  <c r="C48"/>
  <c r="K124"/>
  <c r="K120"/>
  <c r="E52"/>
  <c r="D123"/>
  <c r="J192"/>
  <c r="J194"/>
  <c r="E91"/>
  <c r="M85"/>
  <c r="O94"/>
  <c r="N152"/>
  <c r="E152"/>
  <c r="H156"/>
  <c r="P156" s="1"/>
  <c r="E125"/>
  <c r="M196"/>
  <c r="F122"/>
  <c r="G159"/>
  <c r="C174"/>
  <c r="B174" s="1"/>
  <c r="C162"/>
  <c r="B162" s="1"/>
  <c r="N130"/>
  <c r="L143"/>
  <c r="F74"/>
  <c r="N103"/>
  <c r="J60"/>
  <c r="L25"/>
  <c r="F25"/>
  <c r="C65"/>
  <c r="B65" s="1"/>
  <c r="Z65" s="1"/>
  <c r="AA65" s="1"/>
  <c r="N29"/>
  <c r="N52"/>
  <c r="H25"/>
  <c r="P25" s="1"/>
  <c r="H80"/>
  <c r="P80" s="1"/>
  <c r="D80"/>
  <c r="D42"/>
  <c r="K60"/>
  <c r="K56"/>
  <c r="F46"/>
  <c r="E117"/>
  <c r="M180"/>
  <c r="M182"/>
  <c r="D79"/>
  <c r="E202"/>
  <c r="F89"/>
  <c r="O146"/>
  <c r="O129"/>
  <c r="J150"/>
  <c r="L119"/>
  <c r="O184"/>
  <c r="L98"/>
  <c r="H153"/>
  <c r="P153" s="1"/>
  <c r="C161"/>
  <c r="F51"/>
  <c r="F171"/>
  <c r="O77"/>
  <c r="C43"/>
  <c r="B43" s="1"/>
  <c r="Z43" s="1"/>
  <c r="AA43" s="1"/>
  <c r="M42"/>
  <c r="K31"/>
  <c r="E47"/>
  <c r="O46"/>
  <c r="K77"/>
  <c r="E51"/>
  <c r="O50"/>
  <c r="E36"/>
  <c r="H35"/>
  <c r="P35" s="1"/>
  <c r="D35"/>
  <c r="K83"/>
  <c r="O157"/>
  <c r="H55"/>
  <c r="P55" s="1"/>
  <c r="O176"/>
  <c r="G127"/>
  <c r="C197"/>
  <c r="B197" s="1"/>
  <c r="C130"/>
  <c r="N98"/>
  <c r="C117"/>
  <c r="E191"/>
  <c r="G160"/>
  <c r="L92"/>
  <c r="J88"/>
  <c r="G105"/>
  <c r="C181"/>
  <c r="B181" s="1"/>
  <c r="G119"/>
  <c r="H186"/>
  <c r="P186" s="1"/>
  <c r="C125"/>
  <c r="B125" s="1"/>
  <c r="Z125" s="1"/>
  <c r="AA125" s="1"/>
  <c r="N206"/>
  <c r="M199"/>
  <c r="M201"/>
  <c r="K38"/>
  <c r="F163"/>
  <c r="N28"/>
  <c r="K46"/>
  <c r="K42"/>
  <c r="F33"/>
  <c r="K94"/>
  <c r="K90"/>
  <c r="F37"/>
  <c r="K140"/>
  <c r="K136"/>
  <c r="J53"/>
  <c r="K188"/>
  <c r="E29"/>
  <c r="N37"/>
  <c r="L198"/>
  <c r="D77"/>
  <c r="O171"/>
  <c r="F102"/>
  <c r="G132"/>
  <c r="C194"/>
  <c r="B194" s="1"/>
  <c r="N162"/>
  <c r="N96"/>
  <c r="H102"/>
  <c r="P102" s="1"/>
  <c r="G99"/>
  <c r="F157"/>
  <c r="N169"/>
  <c r="M192"/>
  <c r="E94"/>
  <c r="O47"/>
  <c r="D201"/>
  <c r="E46"/>
  <c r="C11"/>
  <c r="L53"/>
  <c r="K185"/>
  <c r="F29"/>
  <c r="H14"/>
  <c r="G14"/>
  <c r="D69"/>
  <c r="N68"/>
  <c r="M18"/>
  <c r="L73"/>
  <c r="F73"/>
  <c r="F35"/>
  <c r="F161"/>
  <c r="J156"/>
  <c r="O56"/>
  <c r="F166"/>
  <c r="E99"/>
  <c r="E112"/>
  <c r="N101"/>
  <c r="O164"/>
  <c r="N97"/>
  <c r="L106"/>
  <c r="H100"/>
  <c r="P100" s="1"/>
  <c r="F15"/>
  <c r="L201"/>
  <c r="H170"/>
  <c r="P170" s="1"/>
  <c r="G103"/>
  <c r="O115"/>
  <c r="D174"/>
  <c r="G139"/>
  <c r="E34"/>
  <c r="K108"/>
  <c r="K104"/>
  <c r="N50"/>
  <c r="K156"/>
  <c r="H26"/>
  <c r="P26" s="1"/>
  <c r="N11"/>
  <c r="G11"/>
  <c r="F66"/>
  <c r="L15"/>
  <c r="M15"/>
  <c r="N70"/>
  <c r="O19"/>
  <c r="G86"/>
  <c r="G207"/>
  <c r="O118"/>
  <c r="K96"/>
  <c r="L128"/>
  <c r="M97"/>
  <c r="O112"/>
  <c r="D189"/>
  <c r="F159"/>
  <c r="J90"/>
  <c r="G84"/>
  <c r="J94"/>
  <c r="F21"/>
  <c r="M195"/>
  <c r="O198"/>
  <c r="N156"/>
  <c r="J51"/>
  <c r="L16"/>
  <c r="F16"/>
  <c r="E68"/>
  <c r="O20"/>
  <c r="J20"/>
  <c r="M72"/>
  <c r="F72"/>
  <c r="G37"/>
  <c r="C37"/>
  <c r="E33"/>
  <c r="K13"/>
  <c r="L60"/>
  <c r="J130"/>
  <c r="F203"/>
  <c r="J159"/>
  <c r="D104"/>
  <c r="L131"/>
  <c r="M106"/>
  <c r="F164"/>
  <c r="H184"/>
  <c r="P184" s="1"/>
  <c r="O167"/>
  <c r="C137"/>
  <c r="B137" s="1"/>
  <c r="Z137" s="1"/>
  <c r="AA137" s="1"/>
  <c r="M45"/>
  <c r="E168"/>
  <c r="D82"/>
  <c r="L197"/>
  <c r="H173"/>
  <c r="P173" s="1"/>
  <c r="F142"/>
  <c r="M152"/>
  <c r="J183"/>
  <c r="L90"/>
  <c r="E92"/>
  <c r="H171"/>
  <c r="P171" s="1"/>
  <c r="M207"/>
  <c r="C115"/>
  <c r="B115" s="1"/>
  <c r="Z115" s="1"/>
  <c r="AA115" s="1"/>
  <c r="C165"/>
  <c r="H112"/>
  <c r="P112" s="1"/>
  <c r="H179"/>
  <c r="P179" s="1"/>
  <c r="M116"/>
  <c r="M129"/>
  <c r="G68"/>
  <c r="M191"/>
  <c r="F104"/>
  <c r="K109"/>
  <c r="G57"/>
  <c r="C57"/>
  <c r="B57" s="1"/>
  <c r="Z57" s="1"/>
  <c r="AA57" s="1"/>
  <c r="C19"/>
  <c r="B19" s="1"/>
  <c r="Z19" s="1"/>
  <c r="AA19" s="1"/>
  <c r="L64"/>
  <c r="F64"/>
  <c r="N13"/>
  <c r="L68"/>
  <c r="F68"/>
  <c r="F30"/>
  <c r="D73"/>
  <c r="K184"/>
  <c r="M14"/>
  <c r="L175"/>
  <c r="E32"/>
  <c r="E81"/>
  <c r="D168"/>
  <c r="G191"/>
  <c r="M170"/>
  <c r="H139"/>
  <c r="P139" s="1"/>
  <c r="C53"/>
  <c r="B53" s="1"/>
  <c r="Z53" s="1"/>
  <c r="AA53" s="1"/>
  <c r="H176"/>
  <c r="P176" s="1"/>
  <c r="C201"/>
  <c r="C134"/>
  <c r="B134" s="1"/>
  <c r="Z134" s="1"/>
  <c r="AA134" s="1"/>
  <c r="C208"/>
  <c r="G169"/>
  <c r="N195"/>
  <c r="K166"/>
  <c r="L139"/>
  <c r="O22"/>
  <c r="N77"/>
  <c r="H77"/>
  <c r="P77" s="1"/>
  <c r="G27"/>
  <c r="G15"/>
  <c r="H38"/>
  <c r="P38" s="1"/>
  <c r="C78"/>
  <c r="B78" s="1"/>
  <c r="Z78" s="1"/>
  <c r="AA78" s="1"/>
  <c r="N42"/>
  <c r="H42"/>
  <c r="P42" s="1"/>
  <c r="K163"/>
  <c r="F47"/>
  <c r="L46"/>
  <c r="K11"/>
  <c r="M169"/>
  <c r="H39"/>
  <c r="P39" s="1"/>
  <c r="J200"/>
  <c r="O138"/>
  <c r="O97"/>
  <c r="H141"/>
  <c r="P141" s="1"/>
  <c r="F110"/>
  <c r="G164"/>
  <c r="C203"/>
  <c r="B203" s="1"/>
  <c r="N171"/>
  <c r="N104"/>
  <c r="H134"/>
  <c r="P134" s="1"/>
  <c r="O116"/>
  <c r="C180"/>
  <c r="B180" s="1"/>
  <c r="O88"/>
  <c r="G177"/>
  <c r="O189"/>
  <c r="E13"/>
  <c r="C116"/>
  <c r="G20"/>
  <c r="F75"/>
  <c r="H24"/>
  <c r="P24" s="1"/>
  <c r="J24"/>
  <c r="K117"/>
  <c r="E75"/>
  <c r="D75"/>
  <c r="O39"/>
  <c r="J39"/>
  <c r="L79"/>
  <c r="H44"/>
  <c r="P44" s="1"/>
  <c r="D44"/>
  <c r="K182"/>
  <c r="D132"/>
  <c r="L127"/>
  <c r="G204"/>
  <c r="G137"/>
  <c r="H46"/>
  <c r="P46" s="1"/>
  <c r="H169"/>
  <c r="P169" s="1"/>
  <c r="J197"/>
  <c r="J131"/>
  <c r="G205"/>
  <c r="E134"/>
  <c r="F103"/>
  <c r="D135"/>
  <c r="E204"/>
  <c r="M82"/>
  <c r="E71"/>
  <c r="H177"/>
  <c r="P177" s="1"/>
  <c r="M34"/>
  <c r="K110"/>
  <c r="K106"/>
  <c r="O38"/>
  <c r="K158"/>
  <c r="K154"/>
  <c r="O42"/>
  <c r="K204"/>
  <c r="K200"/>
  <c r="M73"/>
  <c r="K62"/>
  <c r="K58"/>
  <c r="N46"/>
  <c r="N172"/>
  <c r="G168"/>
  <c r="F42"/>
  <c r="D178"/>
  <c r="C111"/>
  <c r="B111" s="1"/>
  <c r="Z111" s="1"/>
  <c r="AA111" s="1"/>
  <c r="H159"/>
  <c r="P159" s="1"/>
  <c r="L113"/>
  <c r="H83"/>
  <c r="P83" s="1"/>
  <c r="H200"/>
  <c r="P200" s="1"/>
  <c r="O174"/>
  <c r="C144"/>
  <c r="K192"/>
  <c r="O119"/>
  <c r="C175"/>
  <c r="L51"/>
  <c r="N139"/>
  <c r="C171"/>
  <c r="B171" s="1"/>
  <c r="N201"/>
  <c r="O186"/>
  <c r="G123"/>
  <c r="C113"/>
  <c r="B113" s="1"/>
  <c r="Z113" s="1"/>
  <c r="AA113" s="1"/>
  <c r="G172"/>
  <c r="G75"/>
  <c r="E40"/>
  <c r="N39"/>
  <c r="J79"/>
  <c r="M44"/>
  <c r="K49"/>
  <c r="K48"/>
  <c r="M48"/>
  <c r="G48"/>
  <c r="K127"/>
  <c r="E79"/>
  <c r="D12"/>
  <c r="D88"/>
  <c r="M109"/>
  <c r="D84"/>
  <c r="H68"/>
  <c r="P68" s="1"/>
  <c r="D117"/>
  <c r="O85"/>
  <c r="F205"/>
  <c r="L177"/>
  <c r="H147"/>
  <c r="P147" s="1"/>
  <c r="L66"/>
  <c r="G190"/>
  <c r="C83"/>
  <c r="B83" s="1"/>
  <c r="Z83" s="1"/>
  <c r="AA83" s="1"/>
  <c r="N32"/>
  <c r="J56"/>
  <c r="O179"/>
  <c r="M98"/>
  <c r="E39"/>
  <c r="H48"/>
  <c r="P48" s="1"/>
  <c r="D48"/>
  <c r="F13"/>
  <c r="F79"/>
  <c r="E12"/>
  <c r="O63"/>
  <c r="G16"/>
  <c r="C16"/>
  <c r="O67"/>
  <c r="L20"/>
  <c r="F20"/>
  <c r="H72"/>
  <c r="P72" s="1"/>
  <c r="G142"/>
  <c r="H110"/>
  <c r="P110" s="1"/>
  <c r="G171"/>
  <c r="J35"/>
  <c r="D181"/>
  <c r="O149"/>
  <c r="N71"/>
  <c r="E195"/>
  <c r="J86"/>
  <c r="H144"/>
  <c r="P144" s="1"/>
  <c r="N118"/>
  <c r="C147"/>
  <c r="L85"/>
  <c r="C207"/>
  <c r="D92"/>
  <c r="C150"/>
  <c r="B150" s="1"/>
  <c r="Z150" s="1"/>
  <c r="AA150" s="1"/>
  <c r="J162"/>
  <c r="F180"/>
  <c r="C186"/>
  <c r="K16"/>
  <c r="J45"/>
  <c r="E45"/>
  <c r="K195"/>
  <c r="D50"/>
  <c r="C73"/>
  <c r="G58"/>
  <c r="M13"/>
  <c r="J16"/>
  <c r="G56"/>
  <c r="D21"/>
  <c r="N20"/>
  <c r="L72"/>
  <c r="N108"/>
  <c r="G104"/>
  <c r="F139"/>
  <c r="D114"/>
  <c r="H174"/>
  <c r="P174" s="1"/>
  <c r="H205"/>
  <c r="P205" s="1"/>
  <c r="F174"/>
  <c r="F108"/>
  <c r="M149"/>
  <c r="O110"/>
  <c r="N168"/>
  <c r="N192"/>
  <c r="O180"/>
  <c r="G184"/>
  <c r="M20"/>
  <c r="M93"/>
  <c r="H11"/>
  <c r="G66"/>
  <c r="C66"/>
  <c r="B66" s="1"/>
  <c r="Z66" s="1"/>
  <c r="AA66" s="1"/>
  <c r="N15"/>
  <c r="J70"/>
  <c r="E70"/>
  <c r="J19"/>
  <c r="J74"/>
  <c r="E74"/>
  <c r="H59"/>
  <c r="P59" s="1"/>
  <c r="N58"/>
  <c r="H58"/>
  <c r="P58" s="1"/>
  <c r="H20"/>
  <c r="P20" s="1"/>
  <c r="E181"/>
  <c r="O24"/>
  <c r="O104"/>
  <c r="M150"/>
  <c r="N143"/>
  <c r="F153"/>
  <c r="D122"/>
  <c r="H190"/>
  <c r="P190" s="1"/>
  <c r="O113"/>
  <c r="L183"/>
  <c r="F116"/>
  <c r="N174"/>
  <c r="M128"/>
  <c r="L203"/>
  <c r="N134"/>
  <c r="O188"/>
  <c r="D106"/>
  <c r="F137"/>
  <c r="M208"/>
  <c r="M134"/>
  <c r="G167"/>
  <c r="N142"/>
  <c r="H196"/>
  <c r="P196" s="1"/>
  <c r="D142"/>
  <c r="C105"/>
  <c r="B105" s="1"/>
  <c r="Z105" s="1"/>
  <c r="AA105" s="1"/>
  <c r="L99"/>
  <c r="D96"/>
  <c r="D163"/>
  <c r="G194"/>
  <c r="N151"/>
  <c r="O192"/>
  <c r="D100"/>
  <c r="H36"/>
  <c r="P36" s="1"/>
  <c r="O80"/>
  <c r="D52"/>
  <c r="K197"/>
  <c r="F62"/>
  <c r="E15"/>
  <c r="N14"/>
  <c r="N66"/>
  <c r="M66"/>
  <c r="H31"/>
  <c r="P31" s="1"/>
  <c r="D31"/>
  <c r="O70"/>
  <c r="F59"/>
  <c r="C55"/>
  <c r="B55" s="1"/>
  <c r="Z55" s="1"/>
  <c r="AA55" s="1"/>
  <c r="L124"/>
  <c r="H191"/>
  <c r="P191" s="1"/>
  <c r="C154"/>
  <c r="B154" s="1"/>
  <c r="Z154" s="1"/>
  <c r="AA154" s="1"/>
  <c r="C30"/>
  <c r="B30" s="1"/>
  <c r="Z30" s="1"/>
  <c r="AA30" s="1"/>
  <c r="C187"/>
  <c r="B187" s="1"/>
  <c r="N155"/>
  <c r="O83"/>
  <c r="G206"/>
  <c r="H92"/>
  <c r="P92" s="1"/>
  <c r="G150"/>
  <c r="H142"/>
  <c r="P142" s="1"/>
  <c r="L152"/>
  <c r="M118"/>
  <c r="D145"/>
  <c r="J121"/>
  <c r="F168"/>
  <c r="G63"/>
  <c r="E28"/>
  <c r="N27"/>
  <c r="C80"/>
  <c r="C56"/>
  <c r="L78"/>
  <c r="L40"/>
  <c r="K41"/>
  <c r="K37"/>
  <c r="L44"/>
  <c r="K89"/>
  <c r="K85"/>
  <c r="D49"/>
  <c r="C119"/>
  <c r="B119" s="1"/>
  <c r="Z119" s="1"/>
  <c r="AA119" s="1"/>
  <c r="G180"/>
  <c r="D148"/>
  <c r="O58"/>
  <c r="N157"/>
  <c r="L126"/>
  <c r="H199"/>
  <c r="P199" s="1"/>
  <c r="N127"/>
  <c r="E188"/>
  <c r="D121"/>
  <c r="J184"/>
  <c r="M123"/>
  <c r="K29"/>
  <c r="F154"/>
  <c r="M193"/>
  <c r="M126"/>
  <c r="E139"/>
  <c r="F99"/>
  <c r="M162"/>
  <c r="H57"/>
  <c r="P57" s="1"/>
  <c r="F22"/>
  <c r="O21"/>
  <c r="D74"/>
  <c r="N26"/>
  <c r="M49"/>
  <c r="C35"/>
  <c r="L34"/>
  <c r="E90"/>
  <c r="C39"/>
  <c r="K25"/>
  <c r="K21"/>
  <c r="E43"/>
  <c r="D113"/>
  <c r="N167"/>
  <c r="E142"/>
  <c r="N64"/>
  <c r="O151"/>
  <c r="C121"/>
  <c r="B121" s="1"/>
  <c r="Z121" s="1"/>
  <c r="AA121" s="1"/>
  <c r="G188"/>
  <c r="E104"/>
  <c r="F182"/>
  <c r="E115"/>
  <c r="M172"/>
  <c r="N117"/>
  <c r="K93"/>
  <c r="L156"/>
  <c r="O168"/>
  <c r="D180"/>
  <c r="O74"/>
  <c r="C40"/>
  <c r="B40" s="1"/>
  <c r="Z40" s="1"/>
  <c r="AA40" s="1"/>
  <c r="L39"/>
  <c r="K131"/>
  <c r="E44"/>
  <c r="N43"/>
  <c r="K179"/>
  <c r="K178"/>
  <c r="M60"/>
  <c r="D33"/>
  <c r="H32"/>
  <c r="P32" s="1"/>
  <c r="D32"/>
  <c r="K52"/>
  <c r="N153"/>
  <c r="M157"/>
  <c r="O182"/>
  <c r="D24"/>
  <c r="L192"/>
  <c r="M161"/>
  <c r="M94"/>
  <c r="D94"/>
  <c r="G98"/>
  <c r="O155"/>
  <c r="D166"/>
  <c r="J158"/>
  <c r="F101"/>
  <c r="E193"/>
  <c r="H123"/>
  <c r="P123" s="1"/>
  <c r="M154"/>
  <c r="G149"/>
  <c r="D152"/>
  <c r="G113"/>
  <c r="C109"/>
  <c r="J108"/>
  <c r="C156"/>
  <c r="B156" s="1"/>
  <c r="Z156" s="1"/>
  <c r="AA156" s="1"/>
  <c r="J137"/>
  <c r="M25"/>
  <c r="M80"/>
  <c r="G80"/>
  <c r="O29"/>
  <c r="K59"/>
  <c r="K55"/>
  <c r="J46"/>
  <c r="K105"/>
  <c r="K101"/>
  <c r="J50"/>
  <c r="K153"/>
  <c r="E26"/>
  <c r="N34"/>
  <c r="M105"/>
  <c r="O144"/>
  <c r="D150"/>
  <c r="E98"/>
  <c r="C108"/>
  <c r="B108" s="1"/>
  <c r="Z108" s="1"/>
  <c r="AA108" s="1"/>
  <c r="N100"/>
  <c r="M158"/>
  <c r="L172"/>
  <c r="G162"/>
  <c r="D131"/>
  <c r="D207"/>
  <c r="O145"/>
  <c r="H99"/>
  <c r="P99" s="1"/>
  <c r="O125"/>
  <c r="O200"/>
  <c r="F188"/>
  <c r="D43"/>
  <c r="K203"/>
  <c r="K199"/>
  <c r="M50"/>
  <c r="N38"/>
  <c r="F11"/>
  <c r="E11"/>
  <c r="D66"/>
  <c r="M65"/>
  <c r="J15"/>
  <c r="F70"/>
  <c r="O69"/>
  <c r="O31"/>
  <c r="C193"/>
  <c r="K102"/>
  <c r="N150"/>
  <c r="E162"/>
  <c r="J179"/>
  <c r="N164"/>
  <c r="J133"/>
  <c r="N160"/>
  <c r="N176"/>
  <c r="G163"/>
  <c r="E132"/>
  <c r="E208"/>
  <c r="H108"/>
  <c r="P108" s="1"/>
  <c r="G166"/>
  <c r="O187"/>
  <c r="L168"/>
  <c r="H181"/>
  <c r="P181" s="1"/>
  <c r="D171"/>
  <c r="D38"/>
  <c r="K73"/>
  <c r="K69"/>
  <c r="M47"/>
  <c r="K121"/>
  <c r="G23"/>
  <c r="K12"/>
  <c r="K207"/>
  <c r="E63"/>
  <c r="O62"/>
  <c r="O12"/>
  <c r="P12" s="1"/>
  <c r="M67"/>
  <c r="G67"/>
  <c r="G29"/>
  <c r="G155"/>
  <c r="L150"/>
  <c r="J65"/>
  <c r="M160"/>
  <c r="L93"/>
  <c r="O89"/>
  <c r="O95"/>
  <c r="O154"/>
  <c r="O161"/>
  <c r="H157"/>
  <c r="P157" s="1"/>
  <c r="F126"/>
  <c r="N198"/>
  <c r="J102"/>
  <c r="C106"/>
  <c r="B106" s="1"/>
  <c r="Z106" s="1"/>
  <c r="AA106" s="1"/>
  <c r="J188"/>
  <c r="L14"/>
  <c r="H13"/>
  <c r="D13"/>
  <c r="D65"/>
  <c r="N17"/>
  <c r="H17"/>
  <c r="L69"/>
  <c r="E69"/>
  <c r="G34"/>
  <c r="C34"/>
  <c r="B34" s="1"/>
  <c r="Z34" s="1"/>
  <c r="AA34" s="1"/>
  <c r="K191"/>
  <c r="F18"/>
  <c r="O17"/>
  <c r="D70"/>
  <c r="D196"/>
  <c r="L191"/>
  <c r="G47"/>
  <c r="L169"/>
  <c r="H87"/>
  <c r="P87" s="1"/>
  <c r="F179"/>
  <c r="J116"/>
  <c r="M147"/>
  <c r="C141"/>
  <c r="B141" s="1"/>
  <c r="Z141" s="1"/>
  <c r="AA141" s="1"/>
  <c r="O190"/>
  <c r="M146"/>
  <c r="G136"/>
  <c r="F85"/>
  <c r="G54"/>
  <c r="C54"/>
  <c r="B54" s="1"/>
  <c r="Z54" s="1"/>
  <c r="AA54" s="1"/>
  <c r="O15"/>
  <c r="J61"/>
  <c r="E61"/>
  <c r="E23"/>
  <c r="D23"/>
  <c r="D78"/>
  <c r="E27"/>
  <c r="L27"/>
  <c r="K149"/>
  <c r="J11"/>
  <c r="H82"/>
  <c r="P82" s="1"/>
  <c r="G198"/>
  <c r="F200"/>
  <c r="N55"/>
  <c r="E179"/>
  <c r="H202"/>
  <c r="P202" s="1"/>
  <c r="G135"/>
  <c r="L82"/>
  <c r="C139"/>
  <c r="B139" s="1"/>
  <c r="Z139" s="1"/>
  <c r="AA139" s="1"/>
  <c r="N107"/>
  <c r="E153"/>
  <c r="E199"/>
  <c r="F165"/>
  <c r="L102"/>
  <c r="M133"/>
  <c r="F115"/>
  <c r="N19"/>
  <c r="N74"/>
  <c r="H74"/>
  <c r="P74" s="1"/>
  <c r="G24"/>
  <c r="J12"/>
  <c r="G35"/>
  <c r="K86"/>
  <c r="M39"/>
  <c r="G39"/>
  <c r="K132"/>
  <c r="O43"/>
  <c r="J43"/>
  <c r="K180"/>
  <c r="L165"/>
  <c r="J186"/>
  <c r="M194"/>
  <c r="G12"/>
  <c r="H204"/>
  <c r="P204" s="1"/>
  <c r="E173"/>
  <c r="E106"/>
  <c r="C140"/>
  <c r="B140" s="1"/>
  <c r="Z140" s="1"/>
  <c r="AA140" s="1"/>
  <c r="N109"/>
  <c r="M167"/>
  <c r="M190"/>
  <c r="G170"/>
  <c r="N112"/>
  <c r="H166"/>
  <c r="P166" s="1"/>
  <c r="G115"/>
  <c r="E84"/>
  <c r="C97"/>
  <c r="B97" s="1"/>
  <c r="Z97" s="1"/>
  <c r="AA97" s="1"/>
  <c r="D110"/>
  <c r="L91"/>
  <c r="F17"/>
  <c r="O71"/>
  <c r="J71"/>
  <c r="H21"/>
  <c r="P21" s="1"/>
  <c r="H76"/>
  <c r="P76" s="1"/>
  <c r="J32"/>
  <c r="D72"/>
  <c r="O36"/>
  <c r="J36"/>
  <c r="K99"/>
  <c r="G41"/>
  <c r="C41"/>
  <c r="B41" s="1"/>
  <c r="Z41" s="1"/>
  <c r="AA41" s="1"/>
  <c r="K147"/>
  <c r="N163"/>
  <c r="E48"/>
  <c r="M188"/>
  <c r="F133"/>
  <c r="F207"/>
  <c r="J135"/>
  <c r="M104"/>
  <c r="M140"/>
  <c r="D197"/>
  <c r="O165"/>
  <c r="O98"/>
  <c r="N110"/>
  <c r="F111"/>
  <c r="H114"/>
  <c r="P114" s="1"/>
  <c r="D175"/>
  <c r="E161"/>
  <c r="L31"/>
  <c r="K75"/>
  <c r="K71"/>
  <c r="N35"/>
  <c r="K123"/>
  <c r="K119"/>
  <c r="H52"/>
  <c r="P52" s="1"/>
  <c r="K169"/>
  <c r="K165"/>
  <c r="K35"/>
  <c r="K27"/>
  <c r="K23"/>
  <c r="M43"/>
  <c r="J204"/>
  <c r="L65"/>
  <c r="M183"/>
  <c r="O84"/>
  <c r="E203"/>
  <c r="F176"/>
  <c r="G145"/>
  <c r="J64"/>
  <c r="J187"/>
  <c r="C82"/>
  <c r="B82" s="1"/>
  <c r="Z82" s="1"/>
  <c r="AA82" s="1"/>
  <c r="J139"/>
  <c r="M100"/>
  <c r="C152"/>
  <c r="B152" s="1"/>
  <c r="Z152" s="1"/>
  <c r="AA152" s="1"/>
  <c r="E187"/>
  <c r="C166"/>
  <c r="D108"/>
  <c r="E137"/>
  <c r="H105"/>
  <c r="P105" s="1"/>
  <c r="F109"/>
  <c r="D155"/>
  <c r="C60"/>
  <c r="B60" s="1"/>
  <c r="Z60" s="1"/>
  <c r="AA60" s="1"/>
  <c r="D151"/>
  <c r="G72"/>
  <c r="D37"/>
  <c r="N36"/>
  <c r="J76"/>
  <c r="L41"/>
  <c r="F41"/>
  <c r="K150"/>
  <c r="L45"/>
  <c r="F45"/>
  <c r="K196"/>
  <c r="O52"/>
  <c r="N75"/>
  <c r="K54"/>
  <c r="F120"/>
  <c r="N115"/>
  <c r="O177"/>
  <c r="O148"/>
  <c r="M69"/>
  <c r="D193"/>
  <c r="H84"/>
  <c r="P84" s="1"/>
  <c r="G143"/>
  <c r="L114"/>
  <c r="C146"/>
  <c r="B146" s="1"/>
  <c r="Z146" s="1"/>
  <c r="AA146" s="1"/>
  <c r="N114"/>
  <c r="N175"/>
  <c r="G114"/>
  <c r="N140"/>
  <c r="H130"/>
  <c r="P130" s="1"/>
  <c r="F92"/>
  <c r="K146"/>
  <c r="J57"/>
  <c r="K193"/>
  <c r="L52"/>
  <c r="J75"/>
  <c r="O60"/>
  <c r="N60"/>
  <c r="J25"/>
  <c r="E25"/>
  <c r="F65"/>
  <c r="D30"/>
  <c r="M29"/>
  <c r="E82"/>
  <c r="D86"/>
  <c r="D203"/>
  <c r="O79"/>
  <c r="O87"/>
  <c r="N145"/>
  <c r="M125"/>
  <c r="H148"/>
  <c r="P148" s="1"/>
  <c r="F118"/>
  <c r="N182"/>
  <c r="H94"/>
  <c r="P94" s="1"/>
  <c r="N178"/>
  <c r="C62"/>
  <c r="B62" s="1"/>
  <c r="Z62" s="1"/>
  <c r="AA62" s="1"/>
  <c r="C155"/>
  <c r="N123"/>
  <c r="O193"/>
  <c r="C45"/>
  <c r="B45" s="1"/>
  <c r="Z45" s="1"/>
  <c r="AA45" s="1"/>
  <c r="N166"/>
  <c r="N92"/>
  <c r="C51"/>
  <c r="B51" s="1"/>
  <c r="Z51" s="1"/>
  <c r="AA51" s="1"/>
  <c r="J42"/>
  <c r="E42"/>
  <c r="K164"/>
  <c r="C47"/>
  <c r="B47" s="1"/>
  <c r="Z47" s="1"/>
  <c r="AA47" s="1"/>
  <c r="C70"/>
  <c r="B70" s="1"/>
  <c r="Z70" s="1"/>
  <c r="AA70" s="1"/>
  <c r="F55"/>
  <c r="O54"/>
  <c r="G13"/>
  <c r="G65"/>
  <c r="D18"/>
  <c r="M17"/>
  <c r="J69"/>
  <c r="J140"/>
  <c r="N78"/>
  <c r="G116"/>
  <c r="C110"/>
  <c r="B110" s="1"/>
  <c r="Z110" s="1"/>
  <c r="AA110" s="1"/>
  <c r="F155"/>
  <c r="F112"/>
  <c r="G81"/>
  <c r="J195"/>
  <c r="N173"/>
  <c r="L142"/>
  <c r="E57"/>
  <c r="L180"/>
  <c r="C88"/>
  <c r="B88" s="1"/>
  <c r="Z88" s="1"/>
  <c r="AA88" s="1"/>
  <c r="D91"/>
  <c r="H86"/>
  <c r="P86" s="1"/>
  <c r="G203"/>
  <c r="K208"/>
  <c r="F63"/>
  <c r="L62"/>
  <c r="L24"/>
  <c r="H67"/>
  <c r="P67" s="1"/>
  <c r="D67"/>
  <c r="D29"/>
  <c r="C29"/>
  <c r="B29" s="1"/>
  <c r="Z29" s="1"/>
  <c r="AA29" s="1"/>
  <c r="F84"/>
  <c r="H56"/>
  <c r="P56" s="1"/>
  <c r="M55"/>
  <c r="G55"/>
  <c r="G17"/>
  <c r="G88"/>
  <c r="J207"/>
  <c r="E80"/>
  <c r="K125"/>
  <c r="H119"/>
  <c r="P119" s="1"/>
  <c r="C185"/>
  <c r="B185" s="1"/>
  <c r="C118"/>
  <c r="B118" s="1"/>
  <c r="Z118" s="1"/>
  <c r="AA118" s="1"/>
  <c r="J177"/>
  <c r="L121"/>
  <c r="H90"/>
  <c r="P90" s="1"/>
  <c r="L83"/>
  <c r="N181"/>
  <c r="F124"/>
  <c r="N190"/>
  <c r="O126"/>
  <c r="C96"/>
  <c r="B96" s="1"/>
  <c r="Z96" s="1"/>
  <c r="AA96" s="1"/>
  <c r="L97"/>
  <c r="F172"/>
  <c r="E49"/>
  <c r="N138"/>
  <c r="M139"/>
  <c r="D137"/>
  <c r="C204"/>
  <c r="B204" s="1"/>
  <c r="O130"/>
  <c r="O197"/>
  <c r="L122"/>
  <c r="E100"/>
  <c r="G131"/>
  <c r="N199"/>
  <c r="N128"/>
  <c r="J155"/>
  <c r="O96"/>
  <c r="N131"/>
  <c r="O90"/>
  <c r="D200"/>
  <c r="C49"/>
  <c r="B49" s="1"/>
  <c r="Z49" s="1"/>
  <c r="AA49" s="1"/>
  <c r="N16"/>
  <c r="E59"/>
  <c r="C12"/>
  <c r="L11"/>
  <c r="M63"/>
  <c r="L63"/>
  <c r="H28"/>
  <c r="P28" s="1"/>
  <c r="D28"/>
  <c r="N67"/>
  <c r="O55"/>
  <c r="O78"/>
  <c r="E64"/>
  <c r="E190"/>
  <c r="M185"/>
  <c r="F19"/>
  <c r="N93"/>
  <c r="M151"/>
  <c r="C148"/>
  <c r="B148" s="1"/>
  <c r="Z148" s="1"/>
  <c r="AA148" s="1"/>
  <c r="G154"/>
  <c r="E124"/>
  <c r="L194"/>
  <c r="D118"/>
  <c r="M184"/>
  <c r="D56"/>
  <c r="O183"/>
  <c r="E97"/>
  <c r="G200"/>
  <c r="K70"/>
  <c r="D25"/>
  <c r="N24"/>
  <c r="L76"/>
  <c r="L29"/>
  <c r="F52"/>
  <c r="J37"/>
  <c r="H37"/>
  <c r="P37" s="1"/>
  <c r="K142"/>
  <c r="K138"/>
  <c r="C42"/>
  <c r="B42" s="1"/>
  <c r="Z42" s="1"/>
  <c r="AA42" s="1"/>
  <c r="K190"/>
  <c r="K186"/>
  <c r="F58"/>
  <c r="F184"/>
  <c r="N179"/>
  <c r="F26"/>
  <c r="J189"/>
  <c r="J122"/>
  <c r="F187"/>
  <c r="D125"/>
  <c r="F95"/>
  <c r="D103"/>
  <c r="M186"/>
  <c r="H155"/>
  <c r="P155" s="1"/>
  <c r="K64"/>
  <c r="M131"/>
  <c r="J100"/>
  <c r="C124"/>
  <c r="O191"/>
  <c r="N204"/>
  <c r="H194"/>
  <c r="P194" s="1"/>
  <c r="K198"/>
  <c r="E19"/>
  <c r="O18"/>
  <c r="C71"/>
  <c r="M23"/>
  <c r="M46"/>
  <c r="C32"/>
  <c r="B32" s="1"/>
  <c r="Z32" s="1"/>
  <c r="AA32" s="1"/>
  <c r="J31"/>
  <c r="K78"/>
  <c r="K74"/>
  <c r="D36"/>
  <c r="K126"/>
  <c r="K122"/>
  <c r="M52"/>
  <c r="M178"/>
  <c r="O173"/>
  <c r="J33"/>
  <c r="C184"/>
  <c r="B184" s="1"/>
  <c r="L116"/>
  <c r="H175"/>
  <c r="P175" s="1"/>
  <c r="E119"/>
  <c r="G89"/>
  <c r="L208"/>
  <c r="N180"/>
  <c r="J149"/>
  <c r="K128"/>
  <c r="N125"/>
  <c r="J144"/>
  <c r="O86"/>
  <c r="J62"/>
  <c r="L36"/>
  <c r="F36"/>
  <c r="K100"/>
  <c r="D41"/>
  <c r="N40"/>
  <c r="K148"/>
  <c r="K143"/>
  <c r="L57"/>
  <c r="F57"/>
  <c r="E30"/>
  <c r="J41"/>
  <c r="K17"/>
  <c r="N207"/>
  <c r="C132"/>
  <c r="B132" s="1"/>
  <c r="Z132" s="1"/>
  <c r="AA132" s="1"/>
  <c r="C90"/>
  <c r="B90" s="1"/>
  <c r="Z90" s="1"/>
  <c r="AA90" s="1"/>
  <c r="L56"/>
  <c r="M99"/>
  <c r="L157"/>
  <c r="J170"/>
  <c r="O159"/>
  <c r="D130"/>
  <c r="D206"/>
  <c r="M141"/>
  <c r="F190"/>
  <c r="E50"/>
  <c r="G202"/>
  <c r="M91"/>
  <c r="M206"/>
  <c r="L84"/>
  <c r="E156"/>
  <c r="J174"/>
  <c r="D83"/>
  <c r="H104"/>
  <c r="P104" s="1"/>
  <c r="C133"/>
  <c r="B133" s="1"/>
  <c r="Z133" s="1"/>
  <c r="AA133" s="1"/>
  <c r="J127"/>
  <c r="M22"/>
  <c r="L77"/>
  <c r="F77"/>
  <c r="F39"/>
  <c r="K28"/>
  <c r="K24"/>
  <c r="H43"/>
  <c r="P43" s="1"/>
  <c r="G43"/>
  <c r="K206"/>
  <c r="K202"/>
  <c r="J47"/>
  <c r="C36"/>
  <c r="B36" s="1"/>
  <c r="Z36" s="1"/>
  <c r="AA36" s="1"/>
  <c r="M31"/>
  <c r="L101"/>
  <c r="O121"/>
  <c r="M130"/>
  <c r="F53"/>
  <c r="M163"/>
  <c r="J132"/>
  <c r="J208"/>
  <c r="H151"/>
  <c r="P151" s="1"/>
  <c r="D194"/>
  <c r="C127"/>
  <c r="B127" s="1"/>
  <c r="Z127" s="1"/>
  <c r="AA127" s="1"/>
  <c r="G196"/>
  <c r="L129"/>
  <c r="G95"/>
  <c r="N121"/>
  <c r="O185"/>
  <c r="F145"/>
  <c r="D40"/>
  <c r="K172"/>
  <c r="K168"/>
  <c r="L47"/>
  <c r="M35"/>
  <c r="M58"/>
  <c r="K205"/>
  <c r="C63"/>
  <c r="B63" s="1"/>
  <c r="Z63" s="1"/>
  <c r="AA63" s="1"/>
  <c r="M62"/>
  <c r="M24"/>
  <c r="E67"/>
  <c r="O66"/>
  <c r="O28"/>
  <c r="N99"/>
  <c r="E121"/>
  <c r="H126"/>
  <c r="P126" s="1"/>
  <c r="G44"/>
  <c r="G165"/>
  <c r="J196"/>
  <c r="H129"/>
  <c r="P129" s="1"/>
  <c r="E201"/>
  <c r="N159"/>
  <c r="D195"/>
  <c r="D128"/>
  <c r="H198"/>
  <c r="P198" s="1"/>
  <c r="E140"/>
  <c r="G52"/>
  <c r="M175"/>
  <c r="M200"/>
  <c r="F88"/>
  <c r="M59"/>
  <c r="F189"/>
  <c r="F40"/>
  <c r="K174"/>
  <c r="K170"/>
  <c r="N44"/>
  <c r="O32"/>
  <c r="K177"/>
  <c r="K176"/>
  <c r="E60"/>
  <c r="N59"/>
  <c r="N21"/>
  <c r="M64"/>
  <c r="G64"/>
  <c r="G26"/>
  <c r="D187"/>
  <c r="D16"/>
  <c r="J128"/>
  <c r="F156"/>
  <c r="H167"/>
  <c r="P167" s="1"/>
  <c r="O158"/>
  <c r="C128"/>
  <c r="B128" s="1"/>
  <c r="Z128" s="1"/>
  <c r="AA128" s="1"/>
  <c r="J201"/>
  <c r="E136"/>
  <c r="E189"/>
  <c r="E122"/>
  <c r="L186"/>
  <c r="F134"/>
  <c r="M137"/>
  <c r="J83"/>
  <c r="J104"/>
  <c r="C58"/>
  <c r="B58" s="1"/>
  <c r="Z58" s="1"/>
  <c r="AA58" s="1"/>
  <c r="N22"/>
  <c r="H22"/>
  <c r="P22" s="1"/>
  <c r="E62"/>
  <c r="F27"/>
  <c r="L26"/>
  <c r="E66"/>
  <c r="F31"/>
  <c r="L30"/>
  <c r="E16"/>
  <c r="H15"/>
  <c r="P15" s="1"/>
  <c r="D15"/>
  <c r="C67"/>
  <c r="B67" s="1"/>
  <c r="Z67" s="1"/>
  <c r="AA67" s="1"/>
  <c r="O102"/>
  <c r="H98"/>
  <c r="P98" s="1"/>
  <c r="L115"/>
  <c r="G201"/>
  <c r="G134"/>
  <c r="G208"/>
  <c r="L136"/>
  <c r="N106"/>
  <c r="C149"/>
  <c r="B149" s="1"/>
  <c r="Z149" s="1"/>
  <c r="AA149" s="1"/>
  <c r="E198"/>
  <c r="F167"/>
  <c r="H73"/>
  <c r="P73" s="1"/>
  <c r="E143"/>
  <c r="G112"/>
  <c r="F170"/>
  <c r="M203"/>
  <c r="D191"/>
  <c r="H122"/>
  <c r="P122" s="1"/>
  <c r="L153"/>
  <c r="M164"/>
  <c r="M202"/>
  <c r="J199"/>
  <c r="M102"/>
  <c r="F105"/>
  <c r="L181"/>
  <c r="O107"/>
  <c r="J110"/>
  <c r="M90"/>
  <c r="J82"/>
  <c r="D167"/>
  <c r="C198"/>
  <c r="B198" s="1"/>
  <c r="L74"/>
  <c r="L151"/>
  <c r="N132"/>
  <c r="N183"/>
  <c r="J118"/>
  <c r="L87"/>
  <c r="O206"/>
  <c r="G175"/>
  <c r="L147"/>
  <c r="D47"/>
  <c r="E170"/>
  <c r="H189"/>
  <c r="P189" s="1"/>
  <c r="L120"/>
  <c r="F206"/>
  <c r="D99"/>
  <c r="C199"/>
  <c r="B199" s="1"/>
  <c r="L135"/>
  <c r="N113"/>
  <c r="E105"/>
  <c r="E95"/>
  <c r="D153"/>
  <c r="J153"/>
  <c r="E169"/>
  <c r="O136"/>
  <c r="E184"/>
  <c r="N205"/>
  <c r="O142"/>
  <c r="J169"/>
  <c r="N200"/>
  <c r="L141"/>
  <c r="E186"/>
  <c r="O181"/>
  <c r="J40"/>
  <c r="N194"/>
  <c r="C104"/>
  <c r="B104" s="1"/>
  <c r="Z104" s="1"/>
  <c r="AA104" s="1"/>
  <c r="O137"/>
  <c r="G195"/>
  <c r="E164"/>
  <c r="L199"/>
  <c r="J81"/>
  <c r="L89"/>
  <c r="E147"/>
  <c r="J126"/>
  <c r="M101"/>
  <c r="M148"/>
  <c r="F125"/>
  <c r="M204"/>
  <c r="E207"/>
  <c r="C93"/>
  <c r="B93" s="1"/>
  <c r="Z93" s="1"/>
  <c r="AA93" s="1"/>
  <c r="J173"/>
  <c r="J106"/>
  <c r="G141"/>
  <c r="C179"/>
  <c r="B179" s="1"/>
  <c r="J112"/>
  <c r="E178"/>
  <c r="E159"/>
  <c r="L174"/>
  <c r="J145"/>
  <c r="D93"/>
  <c r="E177"/>
  <c r="F199"/>
  <c r="E150"/>
  <c r="H138"/>
  <c r="P138" s="1"/>
  <c r="J171"/>
  <c r="L132"/>
  <c r="E135"/>
  <c r="N184"/>
  <c r="E138"/>
  <c r="F178"/>
  <c r="G185"/>
  <c r="E141"/>
  <c r="O207"/>
  <c r="M88"/>
  <c r="J119"/>
  <c r="H160"/>
  <c r="P160" s="1"/>
  <c r="C163"/>
  <c r="B163" s="1"/>
  <c r="F150"/>
  <c r="J72"/>
  <c r="O195"/>
  <c r="H132"/>
  <c r="P132" s="1"/>
  <c r="J167"/>
  <c r="D95"/>
  <c r="O135"/>
  <c r="G128"/>
  <c r="G133"/>
  <c r="O124"/>
  <c r="E171"/>
  <c r="G129"/>
  <c r="N196"/>
  <c r="L196"/>
  <c r="H116"/>
  <c r="P116" s="1"/>
  <c r="F127"/>
  <c r="E200"/>
  <c r="E129"/>
  <c r="N85"/>
  <c r="F121"/>
  <c r="C172"/>
  <c r="B172" s="1"/>
  <c r="L112"/>
  <c r="M81"/>
  <c r="D173"/>
  <c r="N120"/>
  <c r="O160"/>
  <c r="N82"/>
  <c r="M198"/>
  <c r="O169"/>
  <c r="H97"/>
  <c r="P97" s="1"/>
  <c r="J99"/>
  <c r="J113"/>
  <c r="E102"/>
  <c r="D160"/>
  <c r="G102"/>
  <c r="L104"/>
  <c r="G121"/>
  <c r="C189"/>
  <c r="B189" s="1"/>
  <c r="E154"/>
  <c r="L94"/>
  <c r="D162"/>
  <c r="H95"/>
  <c r="P95" s="1"/>
  <c r="H161"/>
  <c r="P161" s="1"/>
  <c r="J120"/>
  <c r="E148"/>
  <c r="L80"/>
  <c r="E194"/>
  <c r="D172"/>
  <c r="O140"/>
  <c r="C153"/>
  <c r="B153" s="1"/>
  <c r="Z153" s="1"/>
  <c r="AA153" s="1"/>
  <c r="L162"/>
  <c r="F191"/>
  <c r="O123"/>
  <c r="O204"/>
  <c r="D208"/>
  <c r="L176"/>
  <c r="D63"/>
  <c r="F208"/>
  <c r="L154"/>
  <c r="M168"/>
  <c r="D126"/>
  <c r="O162"/>
  <c r="F175"/>
  <c r="G148"/>
  <c r="F148"/>
  <c r="J205"/>
  <c r="H54"/>
  <c r="P54" s="1"/>
  <c r="E167"/>
  <c r="J181"/>
  <c r="J105"/>
  <c r="L202"/>
  <c r="J101"/>
  <c r="E146"/>
  <c r="D127"/>
  <c r="N148"/>
  <c r="J117"/>
  <c r="H106"/>
  <c r="P106" s="1"/>
  <c r="N197"/>
  <c r="C168"/>
  <c r="B168" s="1"/>
  <c r="L100"/>
  <c r="F158"/>
  <c r="D156"/>
  <c r="G130"/>
  <c r="H118"/>
  <c r="P118" s="1"/>
  <c r="L42"/>
  <c r="J166"/>
  <c r="D144"/>
  <c r="O122"/>
  <c r="C188"/>
  <c r="B188" s="1"/>
  <c r="H125"/>
  <c r="P125" s="1"/>
  <c r="F94"/>
  <c r="L148"/>
  <c r="E151"/>
  <c r="M144"/>
  <c r="C61"/>
  <c r="B61" s="1"/>
  <c r="Z61" s="1"/>
  <c r="AA61" s="1"/>
  <c r="C112"/>
  <c r="B112" s="1"/>
  <c r="Z112" s="1"/>
  <c r="AA112" s="1"/>
  <c r="N187"/>
  <c r="M83"/>
  <c r="L107"/>
  <c r="O114"/>
  <c r="G108"/>
  <c r="H158"/>
  <c r="P158" s="1"/>
  <c r="C190"/>
  <c r="B190" s="1"/>
  <c r="D165"/>
  <c r="O133"/>
  <c r="D39"/>
  <c r="L173"/>
  <c r="F132"/>
  <c r="F117"/>
  <c r="E176"/>
  <c r="D190"/>
  <c r="H135"/>
  <c r="P135" s="1"/>
  <c r="K45"/>
  <c r="G192"/>
  <c r="N133"/>
  <c r="E131"/>
  <c r="G179"/>
  <c r="L58"/>
  <c r="C182"/>
  <c r="B182" s="1"/>
  <c r="N203"/>
  <c r="N136"/>
  <c r="N191"/>
  <c r="F183"/>
  <c r="D98"/>
  <c r="F114"/>
  <c r="J107"/>
  <c r="M87"/>
  <c r="H115"/>
  <c r="P115" s="1"/>
  <c r="F83"/>
  <c r="F119"/>
  <c r="M132"/>
  <c r="J48"/>
  <c r="C200"/>
  <c r="B200" s="1"/>
  <c r="L206"/>
  <c r="M61"/>
  <c r="E205"/>
  <c r="J190"/>
  <c r="G118"/>
  <c r="G140"/>
  <c r="F146"/>
  <c r="N149"/>
  <c r="F131"/>
  <c r="D182"/>
  <c r="D176"/>
  <c r="C196"/>
  <c r="B196" s="1"/>
  <c r="G101"/>
  <c r="J180"/>
  <c r="H113"/>
  <c r="P113" s="1"/>
  <c r="N185"/>
  <c r="M136"/>
  <c r="J163"/>
  <c r="C183"/>
  <c r="B183" s="1"/>
  <c r="F202"/>
  <c r="G156"/>
  <c r="C158"/>
  <c r="B158" s="1"/>
  <c r="Z158" s="1"/>
  <c r="AA158" s="1"/>
  <c r="F160"/>
  <c r="J165"/>
  <c r="H143"/>
  <c r="P143" s="1"/>
  <c r="E86"/>
  <c r="E128"/>
  <c r="H188"/>
  <c r="P188" s="1"/>
  <c r="E157"/>
  <c r="C87"/>
  <c r="B87" s="1"/>
  <c r="Z87" s="1"/>
  <c r="AA87" s="1"/>
  <c r="L179"/>
  <c r="D90"/>
  <c r="F140"/>
  <c r="H103"/>
  <c r="P103" s="1"/>
  <c r="F196"/>
  <c r="L130"/>
  <c r="G111"/>
  <c r="C114"/>
  <c r="B114" s="1"/>
  <c r="Z114" s="1"/>
  <c r="AA114" s="1"/>
  <c r="E87"/>
  <c r="L75"/>
  <c r="J164"/>
  <c r="N177"/>
  <c r="O196"/>
  <c r="N129"/>
  <c r="O201"/>
  <c r="C157"/>
  <c r="B157" s="1"/>
  <c r="Z157" s="1"/>
  <c r="AA157" s="1"/>
  <c r="M124"/>
  <c r="O105"/>
  <c r="J182"/>
  <c r="F96"/>
  <c r="D159"/>
  <c r="G186"/>
  <c r="C95"/>
  <c r="B95" s="1"/>
  <c r="Z95" s="1"/>
  <c r="AA95" s="1"/>
  <c r="O143"/>
  <c r="J103"/>
  <c r="O117"/>
  <c r="G117"/>
  <c r="N141"/>
  <c r="L110"/>
  <c r="M165"/>
  <c r="G181"/>
  <c r="M77"/>
  <c r="C94"/>
  <c r="B94" s="1"/>
  <c r="Z94" s="1"/>
  <c r="AA94" s="1"/>
  <c r="F91"/>
  <c r="D184"/>
  <c r="D111"/>
  <c r="F82"/>
  <c r="M145"/>
  <c r="H180"/>
  <c r="P180" s="1"/>
  <c r="C89"/>
  <c r="B89" s="1"/>
  <c r="Z89" s="1"/>
  <c r="AA89" s="1"/>
  <c r="J114"/>
  <c r="L149"/>
  <c r="N105"/>
  <c r="M53"/>
  <c r="C81"/>
  <c r="B81" s="1"/>
  <c r="Z81" s="1"/>
  <c r="AA81" s="1"/>
  <c r="D161"/>
  <c r="O163"/>
  <c r="O131"/>
  <c r="G126"/>
  <c r="D71"/>
  <c r="L117"/>
  <c r="C77"/>
  <c r="B77" s="1"/>
  <c r="Z77" s="1"/>
  <c r="AA77" s="1"/>
  <c r="C167"/>
  <c r="B167" s="1"/>
  <c r="E65"/>
  <c r="D129"/>
  <c r="D97"/>
  <c r="O99"/>
  <c r="D89"/>
  <c r="G94"/>
  <c r="L95"/>
  <c r="L86"/>
  <c r="M143"/>
  <c r="M89"/>
  <c r="C135"/>
  <c r="B135" s="1"/>
  <c r="Z135" s="1"/>
  <c r="AA135" s="1"/>
  <c r="N83"/>
  <c r="L108"/>
  <c r="O41"/>
  <c r="C103"/>
  <c r="B103" s="1"/>
  <c r="Z103" s="1"/>
  <c r="AA103" s="1"/>
  <c r="H120"/>
  <c r="P120" s="1"/>
  <c r="M111"/>
  <c r="J146"/>
  <c r="N137"/>
  <c r="L140"/>
  <c r="L59"/>
  <c r="G158"/>
  <c r="N47"/>
  <c r="H152"/>
  <c r="P152" s="1"/>
  <c r="E83"/>
  <c r="E123"/>
  <c r="J92"/>
  <c r="E155"/>
  <c r="B26"/>
  <c r="Z26" s="1"/>
  <c r="AA26" s="1"/>
  <c r="B25"/>
  <c r="Z25" s="1"/>
  <c r="AA25" s="1"/>
  <c r="B21"/>
  <c r="Z21" s="1"/>
  <c r="AA21" s="1"/>
  <c r="B27"/>
  <c r="Z27" s="1"/>
  <c r="AA27" s="1"/>
  <c r="B20"/>
  <c r="Z20" s="1"/>
  <c r="AA20" s="1"/>
  <c r="B28"/>
  <c r="Z28" s="1"/>
  <c r="AA28" s="1"/>
  <c r="B31"/>
  <c r="Z31" s="1"/>
  <c r="AA31" s="1"/>
  <c r="B117"/>
  <c r="Z117" s="1"/>
  <c r="AA117" s="1"/>
  <c r="B138"/>
  <c r="Z138" s="1"/>
  <c r="AA138" s="1"/>
  <c r="B107"/>
  <c r="Z107" s="1"/>
  <c r="AA107" s="1"/>
  <c r="B195"/>
  <c r="B50"/>
  <c r="Z50" s="1"/>
  <c r="AA50" s="1"/>
  <c r="B155"/>
  <c r="Z155" s="1"/>
  <c r="AA155" s="1"/>
  <c r="B71"/>
  <c r="Z71" s="1"/>
  <c r="AA71" s="1"/>
  <c r="B207"/>
  <c r="B147"/>
  <c r="Z147" s="1"/>
  <c r="AA147" s="1"/>
  <c r="B173"/>
  <c r="B92"/>
  <c r="Z92" s="1"/>
  <c r="AA92" s="1"/>
  <c r="B120"/>
  <c r="Z120" s="1"/>
  <c r="AA120" s="1"/>
  <c r="B151"/>
  <c r="Z151" s="1"/>
  <c r="AA151" s="1"/>
  <c r="B136"/>
  <c r="Z136" s="1"/>
  <c r="AA136" s="1"/>
  <c r="B99"/>
  <c r="Z99" s="1"/>
  <c r="AA99" s="1"/>
  <c r="B208"/>
  <c r="B142"/>
  <c r="Z142" s="1"/>
  <c r="AA142" s="1"/>
  <c r="B124"/>
  <c r="Z124" s="1"/>
  <c r="AA124" s="1"/>
  <c r="B80"/>
  <c r="Z80" s="1"/>
  <c r="AA80" s="1"/>
  <c r="B64"/>
  <c r="Z64" s="1"/>
  <c r="AA64" s="1"/>
  <c r="B165"/>
  <c r="B46"/>
  <c r="Z46" s="1"/>
  <c r="AA46" s="1"/>
  <c r="B143"/>
  <c r="Z143" s="1"/>
  <c r="AA143" s="1"/>
  <c r="B175"/>
  <c r="B109"/>
  <c r="Z109" s="1"/>
  <c r="AA109" s="1"/>
  <c r="B161"/>
  <c r="B166"/>
  <c r="B59"/>
  <c r="Z59" s="1"/>
  <c r="AA59" s="1"/>
  <c r="B193"/>
  <c r="B85"/>
  <c r="Z85" s="1"/>
  <c r="AA85" s="1"/>
  <c r="B48"/>
  <c r="Z48" s="1"/>
  <c r="AA48" s="1"/>
  <c r="B201"/>
  <c r="B76"/>
  <c r="Z76" s="1"/>
  <c r="AA76" s="1"/>
  <c r="B176"/>
  <c r="B56"/>
  <c r="Z56" s="1"/>
  <c r="AA56" s="1"/>
  <c r="B116"/>
  <c r="Z116" s="1"/>
  <c r="AA116" s="1"/>
  <c r="B39"/>
  <c r="Z39" s="1"/>
  <c r="AA39" s="1"/>
  <c r="B79"/>
  <c r="Z79" s="1"/>
  <c r="AA79" s="1"/>
  <c r="B52"/>
  <c r="Z52" s="1"/>
  <c r="AA52" s="1"/>
  <c r="B91"/>
  <c r="Z91" s="1"/>
  <c r="AA91" s="1"/>
  <c r="B75"/>
  <c r="Z75" s="1"/>
  <c r="AA75" s="1"/>
  <c r="B144"/>
  <c r="Z144" s="1"/>
  <c r="AA144" s="1"/>
  <c r="B98"/>
  <c r="Z98" s="1"/>
  <c r="AA98" s="1"/>
  <c r="B35"/>
  <c r="Z35" s="1"/>
  <c r="AA35" s="1"/>
  <c r="B74"/>
  <c r="Z74" s="1"/>
  <c r="AA74" s="1"/>
  <c r="B33"/>
  <c r="Z33" s="1"/>
  <c r="AA33" s="1"/>
  <c r="B68"/>
  <c r="Z68" s="1"/>
  <c r="AA68" s="1"/>
  <c r="B122"/>
  <c r="Z122" s="1"/>
  <c r="AA122" s="1"/>
  <c r="B170"/>
  <c r="B191"/>
  <c r="B178"/>
  <c r="B101"/>
  <c r="Z101" s="1"/>
  <c r="AA101" s="1"/>
  <c r="B192"/>
  <c r="B37"/>
  <c r="Z37" s="1"/>
  <c r="AA37" s="1"/>
  <c r="B177"/>
  <c r="B205"/>
  <c r="B73"/>
  <c r="Z73" s="1"/>
  <c r="AA73" s="1"/>
  <c r="B131"/>
  <c r="Z131" s="1"/>
  <c r="AA131" s="1"/>
  <c r="B86"/>
  <c r="Z86" s="1"/>
  <c r="AA86" s="1"/>
  <c r="B123"/>
  <c r="Z123" s="1"/>
  <c r="AA123" s="1"/>
  <c r="B38"/>
  <c r="Z38" s="1"/>
  <c r="AA38" s="1"/>
  <c r="B126"/>
  <c r="Z126" s="1"/>
  <c r="AA126" s="1"/>
  <c r="B69"/>
  <c r="Z69" s="1"/>
  <c r="AA69" s="1"/>
  <c r="B145"/>
  <c r="Z145" s="1"/>
  <c r="AA145" s="1"/>
  <c r="B186"/>
  <c r="B84"/>
  <c r="Z84" s="1"/>
  <c r="AA84" s="1"/>
  <c r="B130"/>
  <c r="Z130" s="1"/>
  <c r="AA130" s="1"/>
  <c r="P11" l="1"/>
  <c r="P16"/>
  <c r="P18"/>
  <c r="P17"/>
  <c r="P8"/>
  <c r="P10"/>
  <c r="B9"/>
  <c r="Z9" s="1"/>
  <c r="AA9" s="1"/>
  <c r="P9"/>
  <c r="P14"/>
  <c r="P13"/>
  <c r="B10" l="1"/>
  <c r="Z10" l="1"/>
  <c r="AA10" s="1"/>
  <c r="B11"/>
  <c r="Z11" l="1"/>
  <c r="AA11" s="1"/>
  <c r="B12"/>
  <c r="Z12" l="1"/>
  <c r="AA12" s="1"/>
  <c r="B13"/>
  <c r="Z13" l="1"/>
  <c r="AA13" s="1"/>
  <c r="B14"/>
  <c r="Z14" l="1"/>
  <c r="AA14" s="1"/>
  <c r="B15"/>
  <c r="Z15" l="1"/>
  <c r="AA15" s="1"/>
  <c r="B16"/>
  <c r="Z16" l="1"/>
  <c r="AA16" s="1"/>
  <c r="B17"/>
  <c r="Z17" l="1"/>
  <c r="AA17" s="1"/>
  <c r="B18"/>
  <c r="Z18" s="1"/>
  <c r="AA18" s="1"/>
</calcChain>
</file>

<file path=xl/comments1.xml><?xml version="1.0" encoding="utf-8"?>
<comments xmlns="http://schemas.openxmlformats.org/spreadsheetml/2006/main">
  <authors>
    <author>SHRI BAJARANG BALI</author>
  </authors>
  <commentList>
    <comment ref="L14" authorId="0">
      <text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K4" authorId="0">
      <text>
        <r>
          <rPr>
            <sz val="12"/>
            <color indexed="81"/>
            <rFont val="Tahoma"/>
            <family val="2"/>
          </rPr>
          <t xml:space="preserve">
यहाँ पर जिस दिनाँक से आयु का अंतर निकलना है वह दिनाँक लिखें 
</t>
        </r>
      </text>
    </comment>
  </commentList>
</comments>
</file>

<file path=xl/sharedStrings.xml><?xml version="1.0" encoding="utf-8"?>
<sst xmlns="http://schemas.openxmlformats.org/spreadsheetml/2006/main" count="1075" uniqueCount="754">
  <si>
    <t>Mahtma Gandhi Government School (English Medium) Bar, PALI</t>
  </si>
  <si>
    <t>CLASS :-</t>
  </si>
  <si>
    <t>B</t>
  </si>
  <si>
    <t>G</t>
  </si>
  <si>
    <t>T</t>
  </si>
  <si>
    <t>Total</t>
  </si>
  <si>
    <t>Prepared By</t>
  </si>
  <si>
    <t>Heeralal Jat</t>
  </si>
  <si>
    <t>Sr. Teacher , Excel Programmer</t>
  </si>
  <si>
    <t>MGGS Bar , PALI</t>
  </si>
  <si>
    <t>YES</t>
  </si>
  <si>
    <t>Total Form List</t>
  </si>
  <si>
    <t>Watch the You Tube Video For More Information.</t>
  </si>
  <si>
    <t>You Tube Channel</t>
  </si>
  <si>
    <t>https://www.youtube.com/c/Heeralaljat/</t>
  </si>
  <si>
    <t>S.No.</t>
  </si>
  <si>
    <t>FATHER’S NAME</t>
  </si>
  <si>
    <t>DATE OF BIRTH IN WORDS</t>
  </si>
  <si>
    <t>RELIGION</t>
  </si>
  <si>
    <t>CATEGORY</t>
  </si>
  <si>
    <t>CORRESPONDING ADDRESS</t>
  </si>
  <si>
    <t>PERMANENT ADDRESS</t>
  </si>
  <si>
    <t>EMAIL I.D.</t>
  </si>
  <si>
    <t>If Yes, type of disability</t>
  </si>
  <si>
    <t>CO-CURRICULAR ACTIVITIES</t>
  </si>
  <si>
    <t>SPORTS CERTIFICATE</t>
  </si>
  <si>
    <t>Name of Bank</t>
  </si>
  <si>
    <t>Branch</t>
  </si>
  <si>
    <t>Account No.</t>
  </si>
  <si>
    <t>IFSC Code</t>
  </si>
  <si>
    <t>GEN</t>
  </si>
  <si>
    <t>MALE</t>
  </si>
  <si>
    <t>NCC</t>
  </si>
  <si>
    <t>NATIONAL</t>
  </si>
  <si>
    <t>PASSED</t>
  </si>
  <si>
    <t>SC</t>
  </si>
  <si>
    <t>ST</t>
  </si>
  <si>
    <t>TRANSGENDER</t>
  </si>
  <si>
    <t>SCOUT</t>
  </si>
  <si>
    <t>DISTRICT</t>
  </si>
  <si>
    <t>STUDYING</t>
  </si>
  <si>
    <t>OBC</t>
  </si>
  <si>
    <t>GUIDE</t>
  </si>
  <si>
    <t>SBC</t>
  </si>
  <si>
    <t>CUB</t>
  </si>
  <si>
    <t>BULBUL</t>
  </si>
  <si>
    <t>Years</t>
  </si>
  <si>
    <t>Month</t>
  </si>
  <si>
    <t>Day</t>
  </si>
  <si>
    <t xml:space="preserve">Whats App  NO. </t>
  </si>
  <si>
    <t>HINDU</t>
  </si>
  <si>
    <t>MUSLIM</t>
  </si>
  <si>
    <t>SIKKH</t>
  </si>
  <si>
    <t>CHRISTIAN</t>
  </si>
  <si>
    <t>PARSI</t>
  </si>
  <si>
    <t>OTHER</t>
  </si>
  <si>
    <t>Govt.</t>
  </si>
  <si>
    <t>KV</t>
  </si>
  <si>
    <t>JNV</t>
  </si>
  <si>
    <t>Private</t>
  </si>
  <si>
    <t>Recognized</t>
  </si>
  <si>
    <t>Other</t>
  </si>
  <si>
    <t>NO</t>
  </si>
  <si>
    <t>STATE</t>
  </si>
  <si>
    <t>NSS</t>
  </si>
  <si>
    <t>Fail</t>
  </si>
  <si>
    <t>GGHG</t>
  </si>
  <si>
    <t>JHHG</t>
  </si>
  <si>
    <t>HHJHJH</t>
  </si>
  <si>
    <t>BNBNB</t>
  </si>
  <si>
    <t>KJJKJ</t>
  </si>
  <si>
    <t>KJKJJJ</t>
  </si>
  <si>
    <t>DSGF</t>
  </si>
  <si>
    <t>CVXC</t>
  </si>
  <si>
    <t>FEMALE</t>
  </si>
  <si>
    <t>excelguru@gmail.com</t>
  </si>
  <si>
    <t>NA</t>
  </si>
  <si>
    <t>(National/State/ District level)</t>
  </si>
  <si>
    <t>(NCC/NSS/ SCOUT/GUIDE/
CUB/ BULBUL)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</si>
  <si>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</si>
  <si>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</si>
  <si>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</si>
  <si>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</si>
  <si>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</si>
  <si>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</si>
  <si>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</si>
  <si>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</si>
  <si>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</si>
  <si>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</si>
  <si>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</si>
  <si>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12th</t>
  </si>
  <si>
    <t>hll</t>
  </si>
  <si>
    <t>op</t>
  </si>
  <si>
    <t>poo-</t>
  </si>
  <si>
    <t>p=</t>
  </si>
  <si>
    <t>kkk</t>
  </si>
  <si>
    <t>l;l;</t>
  </si>
  <si>
    <t>yyui</t>
  </si>
  <si>
    <t>uio</t>
  </si>
  <si>
    <t>jggh</t>
  </si>
  <si>
    <t>dfzd</t>
  </si>
  <si>
    <t>GENDER (Male/Female)</t>
  </si>
  <si>
    <t>Sr. No.</t>
  </si>
  <si>
    <t>Family 
JAN- AADHAR
 ID</t>
  </si>
  <si>
    <t>SBI</t>
  </si>
  <si>
    <t>BAR</t>
  </si>
  <si>
    <t>SBIN0012345</t>
  </si>
  <si>
    <t>PALI</t>
  </si>
  <si>
    <t>RAIPUR</t>
  </si>
  <si>
    <t>U-DISE Code :-</t>
  </si>
  <si>
    <r>
      <t xml:space="preserve">Shala Darpan </t>
    </r>
    <r>
      <rPr>
        <b/>
        <sz val="16"/>
        <rFont val="Cambria"/>
        <family val="1"/>
        <scheme val="major"/>
      </rPr>
      <t>NIC ID :-</t>
    </r>
  </si>
  <si>
    <t>Principal Mobile No. :-</t>
  </si>
  <si>
    <t>Principal Name :-</t>
  </si>
  <si>
    <t>Incharge Mob. No.:-</t>
  </si>
  <si>
    <t xml:space="preserve">School General Information </t>
  </si>
  <si>
    <t>USHA PALIYA</t>
  </si>
  <si>
    <t>School Profile</t>
  </si>
  <si>
    <r>
      <t>District Name</t>
    </r>
    <r>
      <rPr>
        <b/>
        <sz val="16"/>
        <rFont val="Cambria"/>
        <family val="1"/>
        <scheme val="major"/>
      </rPr>
      <t xml:space="preserve"> :-</t>
    </r>
  </si>
  <si>
    <r>
      <t>Block Name</t>
    </r>
    <r>
      <rPr>
        <b/>
        <sz val="16"/>
        <rFont val="Cambria"/>
        <family val="1"/>
        <scheme val="major"/>
      </rPr>
      <t xml:space="preserve"> :-</t>
    </r>
  </si>
  <si>
    <t>AJMER</t>
  </si>
  <si>
    <t>ARAIN</t>
  </si>
  <si>
    <t>BHINAI</t>
  </si>
  <si>
    <t>JAWAJA</t>
  </si>
  <si>
    <t>KEKARI</t>
  </si>
  <si>
    <t>KISHANGARH</t>
  </si>
  <si>
    <t>MASUDA</t>
  </si>
  <si>
    <t>PISANGAN</t>
  </si>
  <si>
    <t>SRINAGAR</t>
  </si>
  <si>
    <t>BANSUR</t>
  </si>
  <si>
    <t>ALWAR</t>
  </si>
  <si>
    <t>BEHRORE</t>
  </si>
  <si>
    <t>KATHUMAR</t>
  </si>
  <si>
    <t>KISHANGARH BAS</t>
  </si>
  <si>
    <t>KOTKASIM</t>
  </si>
  <si>
    <t>LAKSHMANGARH</t>
  </si>
  <si>
    <t>MUNDAWAR</t>
  </si>
  <si>
    <t>NEEMRANA</t>
  </si>
  <si>
    <t>RAINI</t>
  </si>
  <si>
    <t>RAJGARH</t>
  </si>
  <si>
    <t>RAMGARH</t>
  </si>
  <si>
    <t>THANAGAZI</t>
  </si>
  <si>
    <t>TIZARA</t>
  </si>
  <si>
    <t>UMRAIN</t>
  </si>
  <si>
    <t>BANSWARA</t>
  </si>
  <si>
    <t>ANANDPURI</t>
  </si>
  <si>
    <t>ARTHUNA</t>
  </si>
  <si>
    <t>BAGIDORA</t>
  </si>
  <si>
    <t>CHOTISARVAN</t>
  </si>
  <si>
    <t>GARHI</t>
  </si>
  <si>
    <t>KUSHALGARH</t>
  </si>
  <si>
    <t>SAJJANGARH</t>
  </si>
  <si>
    <t>TALWARA</t>
  </si>
  <si>
    <t>BARAN</t>
  </si>
  <si>
    <t>ANTA</t>
  </si>
  <si>
    <t>ATRU</t>
  </si>
  <si>
    <t>CHHABRA</t>
  </si>
  <si>
    <t>CHHIPABAROD</t>
  </si>
  <si>
    <t>KISHANGANJ</t>
  </si>
  <si>
    <t>SHAHBAD</t>
  </si>
  <si>
    <t>BARMER</t>
  </si>
  <si>
    <t>BAITU</t>
  </si>
  <si>
    <t>BALOTRA</t>
  </si>
  <si>
    <t>CHOHTAN</t>
  </si>
  <si>
    <t>DHANAU</t>
  </si>
  <si>
    <t>DHORIMANA</t>
  </si>
  <si>
    <t>GADRAROAD</t>
  </si>
  <si>
    <t>GIDA</t>
  </si>
  <si>
    <t>KALYANPUR</t>
  </si>
  <si>
    <t>PATODI</t>
  </si>
  <si>
    <t>RAMSAR</t>
  </si>
  <si>
    <t>SAMDARI</t>
  </si>
  <si>
    <t>SHIV</t>
  </si>
  <si>
    <t>SINDHARI</t>
  </si>
  <si>
    <t>SIWANA</t>
  </si>
  <si>
    <t>BHARATPUR</t>
  </si>
  <si>
    <t>DEEG</t>
  </si>
  <si>
    <t>ROOPWAS</t>
  </si>
  <si>
    <t>SEWAR</t>
  </si>
  <si>
    <t>WEIR</t>
  </si>
  <si>
    <t>BAYANA</t>
  </si>
  <si>
    <t>KAMAN</t>
  </si>
  <si>
    <t>KUMHER</t>
  </si>
  <si>
    <t>NADBAI</t>
  </si>
  <si>
    <t>NAGAR</t>
  </si>
  <si>
    <t>BHILWARA</t>
  </si>
  <si>
    <t>ASIND</t>
  </si>
  <si>
    <t>BANERA</t>
  </si>
  <si>
    <t>BIJOLIYA</t>
  </si>
  <si>
    <t>HURDA</t>
  </si>
  <si>
    <t>JAHAJPUR</t>
  </si>
  <si>
    <t>KOTRI</t>
  </si>
  <si>
    <t>MANDAL</t>
  </si>
  <si>
    <t>MANDALGARH</t>
  </si>
  <si>
    <t>SAHADA</t>
  </si>
  <si>
    <t>SHAHPURA</t>
  </si>
  <si>
    <t>SUWANA</t>
  </si>
  <si>
    <t>BIKANER</t>
  </si>
  <si>
    <t>KHAJUWALA</t>
  </si>
  <si>
    <t>KOLAYAT</t>
  </si>
  <si>
    <t>LUNKARANSAR</t>
  </si>
  <si>
    <t>NOKHA</t>
  </si>
  <si>
    <t>PANCHOO</t>
  </si>
  <si>
    <t>SHRI DUNGARGARH</t>
  </si>
  <si>
    <t>BUNDI</t>
  </si>
  <si>
    <t>HINDOLI</t>
  </si>
  <si>
    <t>NAINWA</t>
  </si>
  <si>
    <t>TALERA</t>
  </si>
  <si>
    <t>CHITTORGARH</t>
  </si>
  <si>
    <t>BHANDESAR</t>
  </si>
  <si>
    <t>BADI SADRI</t>
  </si>
  <si>
    <t>BHAINSROADGARH</t>
  </si>
  <si>
    <t>BHOPAL SAGAR</t>
  </si>
  <si>
    <t>DUNGLA</t>
  </si>
  <si>
    <t>GANGRAR</t>
  </si>
  <si>
    <t>KAPASAN</t>
  </si>
  <si>
    <t>NIMBAHERA</t>
  </si>
  <si>
    <t>RASHMI</t>
  </si>
  <si>
    <t>AJMER GRAMEEN</t>
  </si>
  <si>
    <t>SARWAD</t>
  </si>
  <si>
    <t>SAWAR</t>
  </si>
  <si>
    <t>GOVINDGARH</t>
  </si>
  <si>
    <t>MALAKHERA</t>
  </si>
  <si>
    <t>GANGARTALAI</t>
  </si>
  <si>
    <t>GHATOLE</t>
  </si>
  <si>
    <t>MANGROL</t>
  </si>
  <si>
    <t>AADEL</t>
  </si>
  <si>
    <t>BARMER GRAMIN</t>
  </si>
  <si>
    <t>GUDHAMALANI</t>
  </si>
  <si>
    <t>SEDHWA</t>
  </si>
  <si>
    <t>PAYALAKALAN</t>
  </si>
  <si>
    <t>PHAGLIYA</t>
  </si>
  <si>
    <t>BHUSAWAR</t>
  </si>
  <si>
    <t>PAHADI</t>
  </si>
  <si>
    <t>UCHCHAIN</t>
  </si>
  <si>
    <t>BADNOR</t>
  </si>
  <si>
    <t>KAREDA</t>
  </si>
  <si>
    <t>BAJJU</t>
  </si>
  <si>
    <t>PUNGAL</t>
  </si>
  <si>
    <t>KESHORAIPATAN</t>
  </si>
  <si>
    <t>BENGU</t>
  </si>
  <si>
    <t>CHURU</t>
  </si>
  <si>
    <t>BIDASAR</t>
  </si>
  <si>
    <t xml:space="preserve">CHURU </t>
  </si>
  <si>
    <t>RATANGARH</t>
  </si>
  <si>
    <t>SARDARSHAHAR</t>
  </si>
  <si>
    <t>SUJANGARH</t>
  </si>
  <si>
    <t>TARANAGAR</t>
  </si>
  <si>
    <t>DAUSA</t>
  </si>
  <si>
    <t>BANDIKUI</t>
  </si>
  <si>
    <t>BASWA</t>
  </si>
  <si>
    <t>BAIJUPADA</t>
  </si>
  <si>
    <t>LALSOT</t>
  </si>
  <si>
    <t>LAWAN</t>
  </si>
  <si>
    <t>MAHWA</t>
  </si>
  <si>
    <t>NANGAL RAJAWATAN</t>
  </si>
  <si>
    <t>RAMGARH PACHWARA</t>
  </si>
  <si>
    <t>SIKRAI</t>
  </si>
  <si>
    <t>SIKANDARA</t>
  </si>
  <si>
    <t>DHOLPUR</t>
  </si>
  <si>
    <t>BARI</t>
  </si>
  <si>
    <t>BASEDI</t>
  </si>
  <si>
    <t>RAJAKHERA</t>
  </si>
  <si>
    <t>SAIPAU</t>
  </si>
  <si>
    <t>SARAMATHURA</t>
  </si>
  <si>
    <t>DUNGARPUR</t>
  </si>
  <si>
    <t>AASPUR</t>
  </si>
  <si>
    <t>BICHHIWADA</t>
  </si>
  <si>
    <t>CHIKHALI</t>
  </si>
  <si>
    <t>DOWRA</t>
  </si>
  <si>
    <t>GALIAKOT</t>
  </si>
  <si>
    <t>JONTHARI</t>
  </si>
  <si>
    <t>SAABLA</t>
  </si>
  <si>
    <t>SANGWARA</t>
  </si>
  <si>
    <t>SIMALWARA</t>
  </si>
  <si>
    <t>ANOOPGARH</t>
  </si>
  <si>
    <t>GHARSANA</t>
  </si>
  <si>
    <t>PADAMPUR</t>
  </si>
  <si>
    <t>RAISINGHNAGAR</t>
  </si>
  <si>
    <t>SARDULSHAHAR</t>
  </si>
  <si>
    <t>SHRIKARANPUR</t>
  </si>
  <si>
    <t>SURATGARH</t>
  </si>
  <si>
    <t>VIJAYNAGAR</t>
  </si>
  <si>
    <t>HANUMANGARH</t>
  </si>
  <si>
    <t>BHADRA</t>
  </si>
  <si>
    <t xml:space="preserve">NOHAR </t>
  </si>
  <si>
    <t>PILIBANGA</t>
  </si>
  <si>
    <t>RAWATSAR</t>
  </si>
  <si>
    <t>SANGRIYA</t>
  </si>
  <si>
    <t>TIBBI</t>
  </si>
  <si>
    <t>JAIPUR</t>
  </si>
  <si>
    <t>AAMER</t>
  </si>
  <si>
    <t>AANDHI</t>
  </si>
  <si>
    <t>BASSI</t>
  </si>
  <si>
    <t>CHAKSU</t>
  </si>
  <si>
    <t>DUDU</t>
  </si>
  <si>
    <t>JALSU</t>
  </si>
  <si>
    <t>JAMWARAMGARH</t>
  </si>
  <si>
    <t>JHOTWARA</t>
  </si>
  <si>
    <t>JOBNER</t>
  </si>
  <si>
    <t>KOTPUTALI</t>
  </si>
  <si>
    <t>KOTKHAVDA</t>
  </si>
  <si>
    <t>KISHANGARH RENWAL</t>
  </si>
  <si>
    <t>MOJMABAD</t>
  </si>
  <si>
    <t>MADHORAJPURA</t>
  </si>
  <si>
    <t>PAWTA</t>
  </si>
  <si>
    <t>PHAGI</t>
  </si>
  <si>
    <t>SAMBHARLAKE</t>
  </si>
  <si>
    <t>SANGANER</t>
  </si>
  <si>
    <t>TUNGA</t>
  </si>
  <si>
    <t>VIRATNAGAR</t>
  </si>
  <si>
    <t>JAISALMER</t>
  </si>
  <si>
    <t>SRI GANGANAGAR</t>
  </si>
  <si>
    <t>BHANIYANA</t>
  </si>
  <si>
    <t>FATEHGARH</t>
  </si>
  <si>
    <t>MOHANGARH</t>
  </si>
  <si>
    <t>NACHNA</t>
  </si>
  <si>
    <t>SAM</t>
  </si>
  <si>
    <t>SANKARA</t>
  </si>
  <si>
    <t>JALORE</t>
  </si>
  <si>
    <t>AAHORE</t>
  </si>
  <si>
    <t>BAGODA</t>
  </si>
  <si>
    <t>BHINMAL</t>
  </si>
  <si>
    <t>CHITALWANA</t>
  </si>
  <si>
    <t>JASWANTPURA</t>
  </si>
  <si>
    <t>RANIWARA</t>
  </si>
  <si>
    <t>SANCHORE</t>
  </si>
  <si>
    <t>SAYLA</t>
  </si>
  <si>
    <t>JHALAWAR</t>
  </si>
  <si>
    <t>SHARNAU</t>
  </si>
  <si>
    <t>AKLERA</t>
  </si>
  <si>
    <t>BAKANI</t>
  </si>
  <si>
    <t>BHAWANIMANDI</t>
  </si>
  <si>
    <t>DAG</t>
  </si>
  <si>
    <t>KHANPUR</t>
  </si>
  <si>
    <t>JHALARAPATAN</t>
  </si>
  <si>
    <t>MANOHARTHANA</t>
  </si>
  <si>
    <t>PIDAWA</t>
  </si>
  <si>
    <t>JHUNJHUNU</t>
  </si>
  <si>
    <t>ALSISAR</t>
  </si>
  <si>
    <t>BUHANA</t>
  </si>
  <si>
    <t>CHIRAWA</t>
  </si>
  <si>
    <t>KHETRI</t>
  </si>
  <si>
    <t>MANDAWA</t>
  </si>
  <si>
    <t>NAWALGARH</t>
  </si>
  <si>
    <t>PILANI</t>
  </si>
  <si>
    <t>SINGHANA</t>
  </si>
  <si>
    <t>SURAJGARH</t>
  </si>
  <si>
    <t>UDAIPURWATI</t>
  </si>
  <si>
    <t>JODHPUR</t>
  </si>
  <si>
    <t>BALESAR</t>
  </si>
  <si>
    <t>AAU</t>
  </si>
  <si>
    <t>BAORI</t>
  </si>
  <si>
    <t>BAP</t>
  </si>
  <si>
    <t>BAPINI</t>
  </si>
  <si>
    <t>BILARA</t>
  </si>
  <si>
    <t>BHOPALGARH</t>
  </si>
  <si>
    <t>CHAMU</t>
  </si>
  <si>
    <t>DHAWA</t>
  </si>
  <si>
    <t>GHANTIYALI</t>
  </si>
  <si>
    <t>KERU</t>
  </si>
  <si>
    <t>LOHAWAT</t>
  </si>
  <si>
    <t>LUNI</t>
  </si>
  <si>
    <t>MANDORE</t>
  </si>
  <si>
    <t>PHALODI</t>
  </si>
  <si>
    <t>PIPADSHAHAR</t>
  </si>
  <si>
    <t>SHERGARH</t>
  </si>
  <si>
    <t>SHEKHALA</t>
  </si>
  <si>
    <t>TINWARI</t>
  </si>
  <si>
    <t>DECHU</t>
  </si>
  <si>
    <t>OSIAN</t>
  </si>
  <si>
    <t>KARAULI</t>
  </si>
  <si>
    <t>HINDAUN</t>
  </si>
  <si>
    <t>MANDRAIL</t>
  </si>
  <si>
    <t>NADOTI</t>
  </si>
  <si>
    <t>MASALPUR</t>
  </si>
  <si>
    <t>SAPOTRA</t>
  </si>
  <si>
    <t>SHRIMAHAVEERJI</t>
  </si>
  <si>
    <t>TODABHIM</t>
  </si>
  <si>
    <t>KOTA</t>
  </si>
  <si>
    <t>ITAWA</t>
  </si>
  <si>
    <t>KHAIRABAD</t>
  </si>
  <si>
    <t>LADPURA</t>
  </si>
  <si>
    <t>SANGOD</t>
  </si>
  <si>
    <t>SULTANPUR</t>
  </si>
  <si>
    <t>NAGOUR</t>
  </si>
  <si>
    <t>BHAIRUNDA</t>
  </si>
  <si>
    <t>DEEDWANA</t>
  </si>
  <si>
    <t>DEGANA</t>
  </si>
  <si>
    <t>JAYAL</t>
  </si>
  <si>
    <t>KHINVSAR</t>
  </si>
  <si>
    <t>KUCHAMAN CITY</t>
  </si>
  <si>
    <t>LADNUN</t>
  </si>
  <si>
    <t>MAKRANA</t>
  </si>
  <si>
    <t>MERTA CITY</t>
  </si>
  <si>
    <t>MOLASAR</t>
  </si>
  <si>
    <t>MUNDWA</t>
  </si>
  <si>
    <t>NAWAN</t>
  </si>
  <si>
    <t>PARBATSAR</t>
  </si>
  <si>
    <t>RIYAN BADI</t>
  </si>
  <si>
    <t>BALI</t>
  </si>
  <si>
    <t>DESURI</t>
  </si>
  <si>
    <t>JAITARAN</t>
  </si>
  <si>
    <t>MARWAR JUNCTION</t>
  </si>
  <si>
    <t>RANI</t>
  </si>
  <si>
    <t>ROHAT</t>
  </si>
  <si>
    <t>SOJAT</t>
  </si>
  <si>
    <t>SUMERPUR</t>
  </si>
  <si>
    <t>PRATAPGARH</t>
  </si>
  <si>
    <t>ARNOD</t>
  </si>
  <si>
    <t>CHOTI SADARI</t>
  </si>
  <si>
    <t>DALOT</t>
  </si>
  <si>
    <t>DHARIAWAD</t>
  </si>
  <si>
    <t>DHAMOTTAR</t>
  </si>
  <si>
    <t>PIPALKHOONT</t>
  </si>
  <si>
    <t>SUHAGPURA</t>
  </si>
  <si>
    <t>RAJSAMAND</t>
  </si>
  <si>
    <t>AMET</t>
  </si>
  <si>
    <t>BHIM</t>
  </si>
  <si>
    <t>DEOGARH</t>
  </si>
  <si>
    <t>DELWADA</t>
  </si>
  <si>
    <t>KHAMNOR</t>
  </si>
  <si>
    <t>KUMBHALGARH</t>
  </si>
  <si>
    <t>RELMAGRA</t>
  </si>
  <si>
    <t>SAWAI MADHOPUR</t>
  </si>
  <si>
    <t>BAMANWAS</t>
  </si>
  <si>
    <t>BONLI</t>
  </si>
  <si>
    <t xml:space="preserve">CHOUTHAKA BARWARA </t>
  </si>
  <si>
    <t>GANGAPUR CITY</t>
  </si>
  <si>
    <t>KHANDAR</t>
  </si>
  <si>
    <t xml:space="preserve">MALARNA DUNGAR </t>
  </si>
  <si>
    <t>SIKAR</t>
  </si>
  <si>
    <t>DATARAMGARH</t>
  </si>
  <si>
    <t>AJITGARH</t>
  </si>
  <si>
    <t>DHOND</t>
  </si>
  <si>
    <t>FATEHPUR</t>
  </si>
  <si>
    <t>KHANDELA</t>
  </si>
  <si>
    <t>LAXMANGARH</t>
  </si>
  <si>
    <t>NEEM KA THANA</t>
  </si>
  <si>
    <t>NECHHWA</t>
  </si>
  <si>
    <t>PALSANA</t>
  </si>
  <si>
    <t>PATAN</t>
  </si>
  <si>
    <t>PIPARALI</t>
  </si>
  <si>
    <t>SHRIMADOPUR</t>
  </si>
  <si>
    <t>SIROHI</t>
  </si>
  <si>
    <t>ABU ROAD</t>
  </si>
  <si>
    <t>PINDWARA</t>
  </si>
  <si>
    <t>REODAR</t>
  </si>
  <si>
    <t>SHIVGANJ</t>
  </si>
  <si>
    <t>TONK</t>
  </si>
  <si>
    <t>DEOLI</t>
  </si>
  <si>
    <t>MALPURA</t>
  </si>
  <si>
    <t>NIWAI</t>
  </si>
  <si>
    <t>PIPALU</t>
  </si>
  <si>
    <t>TODARAISINGH</t>
  </si>
  <si>
    <t>UNIARA</t>
  </si>
  <si>
    <t>UDAIPUR</t>
  </si>
  <si>
    <t>BADGAON</t>
  </si>
  <si>
    <t>BHINDAR</t>
  </si>
  <si>
    <t>FALASIA</t>
  </si>
  <si>
    <t>GIRWA</t>
  </si>
  <si>
    <t>GOGUNDA</t>
  </si>
  <si>
    <t>JAISAMAND</t>
  </si>
  <si>
    <t>JHADOL</t>
  </si>
  <si>
    <t>JHALARA</t>
  </si>
  <si>
    <t>KHAIRWARA</t>
  </si>
  <si>
    <t>KOTRA</t>
  </si>
  <si>
    <t>KURABAD</t>
  </si>
  <si>
    <t>LASADIA</t>
  </si>
  <si>
    <t>MAOLI</t>
  </si>
  <si>
    <t>NAYAGAON</t>
  </si>
  <si>
    <t>RISHABHDEV</t>
  </si>
  <si>
    <t>SALUMBAR</t>
  </si>
  <si>
    <t>SARADA</t>
  </si>
  <si>
    <t>SAYARA</t>
  </si>
  <si>
    <t>SEMARI</t>
  </si>
  <si>
    <t>VALLABHNAGAR</t>
  </si>
  <si>
    <t>DIST.</t>
  </si>
  <si>
    <t>SAWAI_MADHOPUR</t>
  </si>
  <si>
    <t>SRI_GANGANAGAR</t>
  </si>
  <si>
    <t>V./P. - Chandawal Nagar , Sojat (PALI)</t>
  </si>
  <si>
    <t>H.NO.  =  …………   COLONEY =  ……………..  BLOCK  =   ……………  DIST.  =  ……………….</t>
  </si>
  <si>
    <t>V./P. =  …………..
TEH. =  ……………   DIST. = ……………</t>
  </si>
  <si>
    <t>bd</t>
  </si>
  <si>
    <t>PEEO School Name :-</t>
  </si>
  <si>
    <t>SSY Incharge :-</t>
  </si>
  <si>
    <t xml:space="preserve">CONTACT Mob. NO. </t>
  </si>
  <si>
    <t>AADHAR No.</t>
  </si>
  <si>
    <t>Disability STATUS (yes/No)</t>
  </si>
  <si>
    <t>BANK ACCOUNT DETAIL</t>
  </si>
  <si>
    <t>3rd Grade L-1</t>
  </si>
  <si>
    <t>3rd Grade L-2</t>
  </si>
  <si>
    <t xml:space="preserve">12th </t>
  </si>
  <si>
    <t>प्रशैक्षणिक योग्यता</t>
  </si>
  <si>
    <t>B.S.T.C. (D.EI.Ed.)</t>
  </si>
  <si>
    <t xml:space="preserve">जिस जिले के लिए आवेदन किया जा रहा है, वो जिला सलेक्ट करे </t>
  </si>
  <si>
    <t xml:space="preserve">जिस तहसील के लिए आवेदन किया जा रहा है, वो तहसील सलेक्ट करे  </t>
  </si>
  <si>
    <t>Percentage</t>
  </si>
  <si>
    <t>NAME OF CANDIDATE</t>
  </si>
  <si>
    <t>2nd Grade</t>
  </si>
  <si>
    <t>1st Grade (Lecturer)</t>
  </si>
  <si>
    <t>Lab. Ass.</t>
  </si>
  <si>
    <t xml:space="preserve">3rd Grade L-1 </t>
  </si>
  <si>
    <t>3rd Grade P.E.T.</t>
  </si>
  <si>
    <t>POST</t>
  </si>
  <si>
    <t>Total Received Form Category-wise and Post-wise</t>
  </si>
  <si>
    <t>Vacant Seat Information</t>
  </si>
  <si>
    <t>Post</t>
  </si>
  <si>
    <t>in working</t>
  </si>
  <si>
    <t>Sr.No.</t>
  </si>
  <si>
    <t>Post :-</t>
  </si>
  <si>
    <t>Candidate Report</t>
  </si>
  <si>
    <t>Post-wise Candidate List</t>
  </si>
  <si>
    <t>Post for which  applying</t>
  </si>
  <si>
    <t>शैक्षणिक योग्यता</t>
  </si>
  <si>
    <t>Percentage
(75%)</t>
  </si>
  <si>
    <t>Percentage
(25%)</t>
  </si>
  <si>
    <t>Total Percentage
(100%)</t>
  </si>
  <si>
    <t>Date of Birth</t>
  </si>
  <si>
    <t>Candidate Name</t>
  </si>
  <si>
    <t>Candidate's Father Name</t>
  </si>
  <si>
    <t>Candidate  List</t>
  </si>
  <si>
    <t xml:space="preserve">Enter Post Name in the Yellow cell &amp; Get Data </t>
  </si>
  <si>
    <t>विद्या संबलन योजना</t>
  </si>
  <si>
    <t>आवेदन पत्र</t>
  </si>
  <si>
    <t>आवेदक का नाम :-</t>
  </si>
  <si>
    <t>फोटो</t>
  </si>
  <si>
    <t>पिता का नाम :-</t>
  </si>
  <si>
    <t>आवेदित विद्यालय का नाम :-</t>
  </si>
  <si>
    <t>आवेदित पद का नाम :-</t>
  </si>
  <si>
    <t>आवेदन प्रस्तुत करने की तिथि :-</t>
  </si>
  <si>
    <t>जन्म तिथि :-</t>
  </si>
  <si>
    <t>शैक्षिणिक योग्यता :-</t>
  </si>
  <si>
    <t>योग्यता</t>
  </si>
  <si>
    <t>वर्ष</t>
  </si>
  <si>
    <t>प्रतिशत</t>
  </si>
  <si>
    <t>1. माध्यमिक</t>
  </si>
  <si>
    <t>संलग्नक -1</t>
  </si>
  <si>
    <t xml:space="preserve">2. उच्च माध्यमिक </t>
  </si>
  <si>
    <t>संलग्नक -2</t>
  </si>
  <si>
    <t>3. स्नातक</t>
  </si>
  <si>
    <t>संलग्नक -3</t>
  </si>
  <si>
    <t>4. अधिस्नातक</t>
  </si>
  <si>
    <t>संलग्नक -4</t>
  </si>
  <si>
    <t>प्रशैक्षिणिक योग्यता :-</t>
  </si>
  <si>
    <t>बी.एड./समकक्ष</t>
  </si>
  <si>
    <t>संलग्नक -5</t>
  </si>
  <si>
    <t>डी.एल.एड./समकक्ष</t>
  </si>
  <si>
    <t>संलग्नक -6</t>
  </si>
  <si>
    <t>वैध पात्रता परीक्षा (आवश्यकतानुसार) रीट</t>
  </si>
  <si>
    <t>रीट</t>
  </si>
  <si>
    <t>संलग्नक -7</t>
  </si>
  <si>
    <t>निवास का पता :-</t>
  </si>
  <si>
    <t>1. स्थाई</t>
  </si>
  <si>
    <t>2. वर्तमान</t>
  </si>
  <si>
    <t>मोबाइल नंबर :-</t>
  </si>
  <si>
    <t>जाति वर्ग -----------------------------------------</t>
  </si>
  <si>
    <t>प्रमाण पत्र संलग्न करें (आरक्षित वर्ग होने पर)</t>
  </si>
  <si>
    <t>संलग्नक -8</t>
  </si>
  <si>
    <t>अन्य (विकलांग/भू.पू.सैनिक/विधवा/परित्यक्ता/स्पोर्ट्स पर्सन)</t>
  </si>
  <si>
    <t>संलग्नक -9</t>
  </si>
  <si>
    <t>मूल निवास प्रमाण पत्र |</t>
  </si>
  <si>
    <t>संलग्नक -10</t>
  </si>
  <si>
    <t>चरित्र प्रमाण पत्र (दो राजपत्रित अधिकारियों द्वारा प्रदत)</t>
  </si>
  <si>
    <t>संलग्नक -11 एवं 12</t>
  </si>
  <si>
    <t>आवेदन पत्र के साथ संलग्नकों की सूची - संलग्नक -1 एवं 12 (स्व-प्रमाणित छाया प्रतियाँ) व शपथ पत्र तथा अन्य जो आवेदनकर्ता देना चाहे |</t>
  </si>
  <si>
    <t>आवेदक के हस्ताक्षर</t>
  </si>
  <si>
    <t xml:space="preserve">जय गुरुदेव वासुदेव जी महाराज </t>
  </si>
  <si>
    <t>HEERALAL JAT</t>
  </si>
  <si>
    <t xml:space="preserve">आवेदित विद्यालय का नाम </t>
  </si>
  <si>
    <t xml:space="preserve">आवेदित पद का नाम </t>
  </si>
  <si>
    <t xml:space="preserve">आवेदन प्रस्तुत करने की दिनांक </t>
  </si>
  <si>
    <t xml:space="preserve">जिस पद के लिए आवेदन किया उस पद हेतु वांछित शैक्षणिक योग्यता </t>
  </si>
  <si>
    <r>
      <rPr>
        <b/>
        <sz val="12"/>
        <color rgb="FF0000CC"/>
        <rFont val="Calibri"/>
        <family val="2"/>
        <scheme val="minor"/>
      </rPr>
      <t>REET</t>
    </r>
    <r>
      <rPr>
        <b/>
        <sz val="11"/>
        <color rgb="FF0000CC"/>
        <rFont val="Calibri"/>
        <family val="2"/>
        <scheme val="minor"/>
      </rPr>
      <t xml:space="preserve"> उत्तीर्णता वर्ष 
(आवश्यक होने पर लिखे) </t>
    </r>
  </si>
  <si>
    <r>
      <t xml:space="preserve">REET </t>
    </r>
    <r>
      <rPr>
        <b/>
        <sz val="11"/>
        <color rgb="FF0000CC"/>
        <rFont val="Calibri"/>
        <family val="2"/>
        <scheme val="minor"/>
      </rPr>
      <t xml:space="preserve">परीक्षा के प्रतिशत </t>
    </r>
  </si>
  <si>
    <t>REET Year</t>
  </si>
  <si>
    <t>Reet %</t>
  </si>
  <si>
    <t>आवेदित विद्यालय का नाम</t>
  </si>
  <si>
    <t>category</t>
  </si>
  <si>
    <t>gender</t>
  </si>
  <si>
    <t>आवेदित पद का नाम</t>
  </si>
  <si>
    <t xml:space="preserve">रीट परीक्षा उतीर्ण वर्ष व  अंक प्रतिशत </t>
  </si>
  <si>
    <t xml:space="preserve">आवेदित विद्यालय का नाम  </t>
  </si>
  <si>
    <t>जन्मतिथि</t>
  </si>
  <si>
    <t xml:space="preserve">आवेदक का नाम </t>
  </si>
  <si>
    <t xml:space="preserve">पिता का नाम </t>
  </si>
  <si>
    <t xml:space="preserve">लिंग </t>
  </si>
  <si>
    <t xml:space="preserve">वर्ग </t>
  </si>
  <si>
    <t>Candidate Selection List</t>
  </si>
  <si>
    <t>PEEO /PRINCIPAL</t>
  </si>
  <si>
    <t>नोट :- उपरोक्त वरीयता सूची मेरी सम्पूर्ण जानकारी में तैयार की गयी I उक्त सूची चयन समिति द्वारा तैयार की गयी है I</t>
  </si>
  <si>
    <t xml:space="preserve">PG </t>
  </si>
  <si>
    <t xml:space="preserve">वरीयता क्रमांक  </t>
  </si>
  <si>
    <t xml:space="preserve">B.ed </t>
  </si>
  <si>
    <t xml:space="preserve">UG </t>
  </si>
  <si>
    <t>B.P.Ed.</t>
  </si>
  <si>
    <t>Date :-</t>
  </si>
  <si>
    <t xml:space="preserve">Rank In the Particular Post </t>
  </si>
  <si>
    <r>
      <rPr>
        <sz val="11"/>
        <color theme="1"/>
        <rFont val="Calibri"/>
        <family val="2"/>
        <scheme val="minor"/>
      </rPr>
      <t>प्रतिशत</t>
    </r>
    <r>
      <rPr>
        <b/>
        <sz val="11"/>
        <color theme="1"/>
        <rFont val="Calibri"/>
        <family val="2"/>
        <scheme val="minor"/>
      </rPr>
      <t xml:space="preserve"> 
(75%)</t>
    </r>
  </si>
  <si>
    <r>
      <rPr>
        <sz val="11"/>
        <color theme="1"/>
        <rFont val="Calibri"/>
        <family val="2"/>
        <scheme val="minor"/>
      </rPr>
      <t>प्रतिशत</t>
    </r>
    <r>
      <rPr>
        <b/>
        <sz val="11"/>
        <color theme="1"/>
        <rFont val="Calibri"/>
        <family val="2"/>
        <scheme val="minor"/>
      </rPr>
      <t xml:space="preserve">
(25%)</t>
    </r>
  </si>
  <si>
    <r>
      <rPr>
        <sz val="11"/>
        <color theme="1"/>
        <rFont val="Calibri"/>
        <family val="2"/>
        <scheme val="minor"/>
      </rPr>
      <t>समग्र प्रतिशत</t>
    </r>
    <r>
      <rPr>
        <b/>
        <sz val="11"/>
        <color theme="1"/>
        <rFont val="Calibri"/>
        <family val="2"/>
        <scheme val="minor"/>
      </rPr>
      <t xml:space="preserve">
(100%)</t>
    </r>
  </si>
  <si>
    <t>क्र. स.</t>
  </si>
  <si>
    <r>
      <rPr>
        <sz val="11"/>
        <color theme="1"/>
        <rFont val="Calibri"/>
        <family val="2"/>
        <scheme val="minor"/>
      </rPr>
      <t xml:space="preserve">प्रतिशत </t>
    </r>
    <r>
      <rPr>
        <b/>
        <sz val="11"/>
        <color theme="1"/>
        <rFont val="Calibri"/>
        <family val="2"/>
        <scheme val="minor"/>
      </rPr>
      <t xml:space="preserve">
(75%)</t>
    </r>
  </si>
  <si>
    <r>
      <rPr>
        <sz val="11"/>
        <color theme="1"/>
        <rFont val="Calibri"/>
        <family val="2"/>
        <scheme val="minor"/>
      </rPr>
      <t>प्रतिशत</t>
    </r>
    <r>
      <rPr>
        <b/>
        <sz val="11"/>
        <color theme="1"/>
        <rFont val="Calibri"/>
        <family val="2"/>
        <scheme val="minor"/>
      </rPr>
      <t xml:space="preserve"> 
(25%)</t>
    </r>
  </si>
  <si>
    <r>
      <rPr>
        <sz val="11"/>
        <color theme="1"/>
        <rFont val="Calibri"/>
        <family val="2"/>
        <scheme val="minor"/>
      </rPr>
      <t>कुल प्रतिशत</t>
    </r>
    <r>
      <rPr>
        <b/>
        <sz val="11"/>
        <color theme="1"/>
        <rFont val="Calibri"/>
        <family val="2"/>
        <scheme val="minor"/>
      </rPr>
      <t xml:space="preserve"> 
(100%)</t>
    </r>
  </si>
  <si>
    <t>वि. वि.</t>
  </si>
  <si>
    <t>Sectioned Seat in School</t>
  </si>
  <si>
    <t>Total Vacant Seat</t>
  </si>
  <si>
    <t>NIC CODE</t>
  </si>
  <si>
    <t xml:space="preserve">आवेदित विद्यालय का शाला दर्पण कोड </t>
  </si>
  <si>
    <t xml:space="preserve">विद्यालयवार वरीयता सूची </t>
  </si>
  <si>
    <t>DATE OF BIRTH DD/MM/YYYY</t>
  </si>
  <si>
    <t>fgkl</t>
  </si>
  <si>
    <t>po]p\</t>
  </si>
  <si>
    <t>SHALA DARPAN NIC ID :-</t>
  </si>
  <si>
    <t>https://youtu.be/jJaILnAsZGc</t>
  </si>
  <si>
    <t>Sheet Password</t>
  </si>
  <si>
    <t>Shala@sambal</t>
  </si>
  <si>
    <t xml:space="preserve">आवेदित पद का विषय </t>
  </si>
  <si>
    <t>Hindi</t>
  </si>
  <si>
    <t>English</t>
  </si>
  <si>
    <t>Maths</t>
  </si>
  <si>
    <t>Science</t>
  </si>
  <si>
    <t>SST</t>
  </si>
  <si>
    <t>Sanskrit</t>
  </si>
  <si>
    <t>Maths-Science</t>
  </si>
  <si>
    <t>ACCOUNTANCY</t>
  </si>
  <si>
    <t>BUSINESS STUDIES</t>
  </si>
  <si>
    <t>ECONOMICS</t>
  </si>
  <si>
    <t>ENGLISH LITERATURE</t>
  </si>
  <si>
    <t>ENVIRONMENTAL STUDIES</t>
  </si>
  <si>
    <t>FARSI LITERATURE</t>
  </si>
  <si>
    <t>GUJRATI LITERATURE</t>
  </si>
  <si>
    <t>HINDI LITERATURE</t>
  </si>
  <si>
    <t>HISTORY</t>
  </si>
  <si>
    <t>MATHEMATICS</t>
  </si>
  <si>
    <t>PHILOSOPHY</t>
  </si>
  <si>
    <t>PHYSICAL EDUCATION</t>
  </si>
  <si>
    <t>POLITICAL SCIENCE</t>
  </si>
  <si>
    <t>PRAKRIT LITERATURE</t>
  </si>
  <si>
    <t>PUBLIC ADMINISTRATION</t>
  </si>
  <si>
    <t>PUNJABI LITERATURE</t>
  </si>
  <si>
    <t>RAJASTHANI LITERATURE</t>
  </si>
  <si>
    <t>SANSKRIT LITERATURE</t>
  </si>
  <si>
    <t>SINDHI LITERATURE</t>
  </si>
  <si>
    <t>SOCIOLOGY</t>
  </si>
  <si>
    <t>URDU LITERATURE</t>
  </si>
  <si>
    <t>AGRICULTURE</t>
  </si>
  <si>
    <t>AGRICULTURE BIOLOGY</t>
  </si>
  <si>
    <t>AGRICULTURE CHEMISTRY</t>
  </si>
  <si>
    <t>BIOLOGY</t>
  </si>
  <si>
    <t>CHEMISTRY</t>
  </si>
  <si>
    <t>COMPUTER SCIENCE</t>
  </si>
  <si>
    <t>GEO SCIENCE</t>
  </si>
  <si>
    <t>GEOGRAPHY</t>
  </si>
  <si>
    <t>HOME SCIENCE</t>
  </si>
  <si>
    <t>INFORMATION PRACTICE</t>
  </si>
  <si>
    <t>INFORMATION TECHNOLOGY AND PROCESSING 1</t>
  </si>
  <si>
    <t>MULTIMEDIA WEB TECH</t>
  </si>
  <si>
    <t>PHYSICS</t>
  </si>
  <si>
    <t>PSYCHOLOGY</t>
  </si>
  <si>
    <t xml:space="preserve">DANCE KATTHAK </t>
  </si>
  <si>
    <t>DRAWING</t>
  </si>
  <si>
    <t>MUSIC INSTR. DILRUBA</t>
  </si>
  <si>
    <t>MUSIC INSTR. FLUTE</t>
  </si>
  <si>
    <t>MUSIC INSTR. GUITAR</t>
  </si>
  <si>
    <t>MUSIC INSTR. PKHAAVAJ</t>
  </si>
  <si>
    <t>MUSIC INSTR. SAROD</t>
  </si>
  <si>
    <t>MUSIC INSTR. SITARA</t>
  </si>
  <si>
    <t>MUSIC INSTR. TABLA</t>
  </si>
  <si>
    <t xml:space="preserve">MUSIC VOCAL </t>
  </si>
  <si>
    <t>SHORT HAND (ENGLISH)</t>
  </si>
  <si>
    <t>SHORT HAND (HINDI)</t>
  </si>
  <si>
    <t>TYPING</t>
  </si>
  <si>
    <t>TYPING (ENGLISH)</t>
  </si>
  <si>
    <t>TYPING HINDI</t>
  </si>
  <si>
    <t>AUTOMOBILE</t>
  </si>
  <si>
    <t>BEAUTY AND HEALTH</t>
  </si>
  <si>
    <t>DRESS DESIGNING AND HOME DECORATION</t>
  </si>
  <si>
    <t>ELECTRICALS AND ELECTRONICS</t>
  </si>
  <si>
    <t>HEALTH CARE</t>
  </si>
  <si>
    <t>INFORMATION TECHNOLOGY Ites</t>
  </si>
  <si>
    <t>MICRO IRRIGATION SYSTEM</t>
  </si>
  <si>
    <t>PERSONAL SECURITY</t>
  </si>
  <si>
    <t>RETAIL SALE</t>
  </si>
  <si>
    <t>TOURISM AND TRAVEL</t>
  </si>
  <si>
    <t/>
  </si>
  <si>
    <t>Third_Grade_L1</t>
  </si>
  <si>
    <t>Third_Grade_L2</t>
  </si>
  <si>
    <t>Third_Language</t>
  </si>
  <si>
    <t>Second_Grade</t>
  </si>
  <si>
    <t>First_Grade_School_Lecturer</t>
  </si>
  <si>
    <t>Lab_Ass</t>
  </si>
  <si>
    <t>Third_Grade_PET</t>
  </si>
  <si>
    <t>subject</t>
  </si>
  <si>
    <t>( USHA PALIYA )</t>
  </si>
  <si>
    <t>Subject :-</t>
  </si>
  <si>
    <t>subject :-</t>
  </si>
  <si>
    <t xml:space="preserve">पीईईओ अधिनस्थ आने वाले विद्यालयों की सूची </t>
  </si>
  <si>
    <t xml:space="preserve">शाला दर्पण की NIC आई. डी.   </t>
  </si>
  <si>
    <t xml:space="preserve">विद्यालय का नाम </t>
  </si>
  <si>
    <t xml:space="preserve">GUPS NO. 01 </t>
  </si>
  <si>
    <t>GUPS NO. 02</t>
  </si>
  <si>
    <t>GUPS NO. 03</t>
  </si>
  <si>
    <t>GUPS NO. 04</t>
  </si>
  <si>
    <t>GUPS NO. 05</t>
  </si>
  <si>
    <t>GUPS NO. 06</t>
  </si>
  <si>
    <t>GUPS NO. 07</t>
  </si>
  <si>
    <t>GUPS NO. 08</t>
  </si>
  <si>
    <t>GUPS NO. 09</t>
  </si>
  <si>
    <t>GUPS NO. 10</t>
  </si>
  <si>
    <t>GUPS NO. 11</t>
  </si>
  <si>
    <t>GUPS NO. 12</t>
  </si>
  <si>
    <t>GUPS NO. 13</t>
  </si>
  <si>
    <t>GUPS NO. 14</t>
  </si>
  <si>
    <t>GUPS NO. 15</t>
  </si>
  <si>
    <t>GUPS NO. 16</t>
  </si>
  <si>
    <t>क्रमांक : -</t>
  </si>
  <si>
    <t>पता :-</t>
  </si>
  <si>
    <t xml:space="preserve">वित्त विभाग के परिपत्र क्रमांक प 6(2) वित्त / साविलेनि / 2021 जयपुर दिनांक 30.03.2021 के अनुसार </t>
  </si>
  <si>
    <t xml:space="preserve">"विद्या सम्बल योजना" के अंतर्गत गेस्ट फैकल्टी के रूप में आप श्री / श्रीमती / सुश्री </t>
  </si>
  <si>
    <t xml:space="preserve">पुत्र / पुत्री श्री </t>
  </si>
  <si>
    <t xml:space="preserve">को विद्यालय </t>
  </si>
  <si>
    <t xml:space="preserve">में पद </t>
  </si>
  <si>
    <t xml:space="preserve">विषय </t>
  </si>
  <si>
    <t xml:space="preserve">के रिक्त पद पर पुर्णतः </t>
  </si>
  <si>
    <t>अस्थाई रूप से लगाया जाता है I</t>
  </si>
  <si>
    <t xml:space="preserve">गेस्ट फैकल्टी के रूप में आपको निम्नांकित शर्तो के अधीन लगाया जाकर निर्देशित किया जाता है कि </t>
  </si>
  <si>
    <t xml:space="preserve">आप दिनांक </t>
  </si>
  <si>
    <t xml:space="preserve">को </t>
  </si>
  <si>
    <t xml:space="preserve">बजे विद्यालय में उपस्थित होकर गेस्ट फैकल्टी के रूप में कार्य </t>
  </si>
  <si>
    <t xml:space="preserve">मानदेय देय होगा जो अधिकतम </t>
  </si>
  <si>
    <t>मासिक से अधिक देय नहीं होगा I</t>
  </si>
  <si>
    <t xml:space="preserve">महात्मा गाँधी राजकीय विद्यालय (अंग्रेजी माध्यम ) बर , पाली </t>
  </si>
  <si>
    <t>दिनांक :-</t>
  </si>
  <si>
    <t xml:space="preserve">कार्यालय आदेश </t>
  </si>
  <si>
    <r>
      <t xml:space="preserve">विषय :-  </t>
    </r>
    <r>
      <rPr>
        <b/>
        <sz val="11"/>
        <color theme="1"/>
        <rFont val="Calibri"/>
        <family val="2"/>
        <scheme val="minor"/>
      </rPr>
      <t>विद्या सम्बल योजना के तहत गेस्ट फैकल्टी के रूप में लगाए जाने के सबंध में I</t>
    </r>
  </si>
  <si>
    <t>श्री / श्रीमती / सुश्री :-</t>
  </si>
  <si>
    <t>प्रारम्भ करें  -</t>
  </si>
  <si>
    <t xml:space="preserve">1.   आप अव्वल समय पर अपना पूर्ण भरा हुआ आवेदन पत्र , दस्तावेजों की स्वप्रमाणित छाया प्रतियाँ व संलग्न प्रारूप में मूल शपथ पत्र संलग्न कर अधोहस्ताक्षरकर्ता को प्रस्तुत करें I </t>
  </si>
  <si>
    <t>2.   दस्तावेज सत्यापन हेतु मूल दस्तावेज साथ लेकर आए I</t>
  </si>
  <si>
    <t>3.   निर्धारित अंतिम तिथि तक कार्य हेतु उपस्थित नहीं होने की स्थिति में यह प्रस्ताव आपकी अस्वीकृति मानते हुए समाप्त कर दिया जायेगा I</t>
  </si>
  <si>
    <t xml:space="preserve">4.    गेस्ट फैकल्टी के रूप में आपको प्रति घंटा </t>
  </si>
  <si>
    <t>5.    रिक्त पद पर नियमित प्रक्रिया से शिक्षक की नियुक्ति हो जाने अथवा सत्रांत तक जो भी पहले हो , के साथ ही उसे निरस्त समझा जायेगा I</t>
  </si>
  <si>
    <t xml:space="preserve">हस्ताक्षर प्रधानाचार्य / पीईईओ </t>
  </si>
  <si>
    <t xml:space="preserve">विषयवार वरीयता सूची </t>
  </si>
  <si>
    <r>
      <rPr>
        <b/>
        <sz val="18"/>
        <color rgb="FFFF0000"/>
        <rFont val="Calibri"/>
        <family val="2"/>
        <scheme val="minor"/>
      </rPr>
      <t xml:space="preserve">subjectwise Merit List </t>
    </r>
    <r>
      <rPr>
        <b/>
        <sz val="14"/>
        <color rgb="FFFF0000"/>
        <rFont val="Calibri"/>
        <family val="2"/>
        <scheme val="minor"/>
      </rPr>
      <t>शीट पर एक बार एंट्री जरुर चेक कर लेवे I ताकि रिपोर्ट तैयार करने त्रुटि नहीं रहे I</t>
    </r>
  </si>
  <si>
    <t>………………</t>
  </si>
  <si>
    <t>…………………..</t>
  </si>
  <si>
    <t>All Post</t>
  </si>
  <si>
    <t>Compulsory Hindi</t>
  </si>
  <si>
    <t>Compulsory English</t>
  </si>
  <si>
    <t>JODHPUR CITY</t>
  </si>
  <si>
    <t>ram</t>
  </si>
  <si>
    <t>shyam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</si>
</sst>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0000\ 0000\ 0000\ "/>
    <numFmt numFmtId="166" formatCode="00000000000"/>
  </numFmts>
  <fonts count="89"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4"/>
      <color theme="1"/>
      <name val="Cambria"/>
      <family val="1"/>
      <scheme val="major"/>
    </font>
    <font>
      <b/>
      <i/>
      <u/>
      <sz val="14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b/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mbria"/>
      <family val="1"/>
      <scheme val="major"/>
    </font>
    <font>
      <b/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i/>
      <sz val="13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6"/>
      <color theme="1"/>
      <name val="Calibri"/>
      <family val="2"/>
      <scheme val="minor"/>
    </font>
    <font>
      <b/>
      <i/>
      <sz val="13"/>
      <color rgb="FF7030A0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  <font>
      <sz val="11"/>
      <color theme="1"/>
      <name val="Webdings"/>
      <family val="1"/>
      <charset val="2"/>
    </font>
    <font>
      <b/>
      <sz val="14"/>
      <color rgb="FFBE20A0"/>
      <name val="Calibri"/>
      <family val="2"/>
      <scheme val="minor"/>
    </font>
    <font>
      <sz val="9"/>
      <color indexed="81"/>
      <name val="Tahoma"/>
      <family val="2"/>
    </font>
    <font>
      <b/>
      <i/>
      <sz val="14"/>
      <color rgb="FF291EBC"/>
      <name val="Calibri"/>
      <family val="2"/>
      <scheme val="minor"/>
    </font>
    <font>
      <b/>
      <i/>
      <sz val="13"/>
      <color rgb="FFBE20A0"/>
      <name val="Calibri"/>
      <family val="2"/>
      <scheme val="minor"/>
    </font>
    <font>
      <b/>
      <i/>
      <sz val="13"/>
      <color rgb="FF002060"/>
      <name val="Calibri"/>
      <family val="2"/>
      <scheme val="minor"/>
    </font>
    <font>
      <b/>
      <i/>
      <sz val="13"/>
      <color theme="9" tint="-0.499984740745262"/>
      <name val="Calibri"/>
      <family val="2"/>
      <scheme val="minor"/>
    </font>
    <font>
      <u/>
      <sz val="11"/>
      <color theme="10"/>
      <name val="Calibri"/>
      <family val="2"/>
    </font>
    <font>
      <sz val="12"/>
      <color indexed="81"/>
      <name val="Tahoma"/>
      <family val="2"/>
    </font>
    <font>
      <b/>
      <sz val="12"/>
      <color rgb="FF0000CC"/>
      <name val="Calibri"/>
      <family val="2"/>
      <scheme val="minor"/>
    </font>
    <font>
      <b/>
      <sz val="12.5"/>
      <color theme="1"/>
      <name val="Calibri"/>
      <family val="2"/>
      <scheme val="minor"/>
    </font>
    <font>
      <b/>
      <u/>
      <sz val="12"/>
      <color theme="10"/>
      <name val="Calibri"/>
      <family val="2"/>
    </font>
    <font>
      <b/>
      <sz val="18"/>
      <color rgb="FFCC00FF"/>
      <name val="Cambria"/>
      <family val="1"/>
      <scheme val="major"/>
    </font>
    <font>
      <b/>
      <sz val="12"/>
      <color theme="1"/>
      <name val="Times New Roman"/>
      <family val="1"/>
    </font>
    <font>
      <sz val="11"/>
      <color theme="0"/>
      <name val="Calibri"/>
      <family val="2"/>
      <scheme val="minor"/>
    </font>
    <font>
      <b/>
      <sz val="12"/>
      <color rgb="FF66FFCC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4"/>
      <color rgb="FF0000CC"/>
      <name val="Calibri"/>
      <family val="2"/>
      <scheme val="minor"/>
    </font>
    <font>
      <b/>
      <i/>
      <sz val="13"/>
      <color rgb="FF0000CC"/>
      <name val="Calibri"/>
      <family val="2"/>
      <scheme val="minor"/>
    </font>
    <font>
      <b/>
      <i/>
      <sz val="13"/>
      <color rgb="FF006000"/>
      <name val="Calibri"/>
      <family val="2"/>
      <scheme val="minor"/>
    </font>
    <font>
      <b/>
      <i/>
      <sz val="13"/>
      <name val="Calibri"/>
      <family val="2"/>
      <scheme val="minor"/>
    </font>
    <font>
      <b/>
      <sz val="13"/>
      <color rgb="FFA01085"/>
      <name val="Calibri"/>
      <family val="2"/>
      <scheme val="minor"/>
    </font>
    <font>
      <b/>
      <sz val="14"/>
      <color rgb="FFA01085"/>
      <name val="Calibri"/>
      <family val="2"/>
      <scheme val="minor"/>
    </font>
    <font>
      <b/>
      <sz val="12"/>
      <color rgb="FFA01085"/>
      <name val="Calibri"/>
      <family val="2"/>
      <scheme val="minor"/>
    </font>
    <font>
      <b/>
      <i/>
      <sz val="16"/>
      <name val="Cambria"/>
      <family val="1"/>
      <scheme val="major"/>
    </font>
    <font>
      <b/>
      <i/>
      <u val="double"/>
      <sz val="16"/>
      <color rgb="FFBE20A0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mbria"/>
      <family val="1"/>
      <scheme val="major"/>
    </font>
    <font>
      <b/>
      <sz val="16"/>
      <name val="Cambria"/>
      <family val="1"/>
      <scheme val="major"/>
    </font>
    <font>
      <b/>
      <sz val="14"/>
      <color rgb="FF0000CC"/>
      <name val="Cambria"/>
      <family val="1"/>
      <scheme val="major"/>
    </font>
    <font>
      <b/>
      <i/>
      <u/>
      <sz val="16"/>
      <color rgb="FFCC0099"/>
      <name val="Cambria"/>
      <family val="1"/>
      <scheme val="major"/>
    </font>
    <font>
      <b/>
      <sz val="11"/>
      <color rgb="FFFF0000"/>
      <name val="Calibri"/>
      <family val="2"/>
      <scheme val="minor"/>
    </font>
    <font>
      <b/>
      <sz val="13"/>
      <name val="Cambria"/>
      <family val="1"/>
      <scheme val="major"/>
    </font>
    <font>
      <b/>
      <i/>
      <sz val="12"/>
      <color rgb="FF7030A0"/>
      <name val="Calibri"/>
      <family val="2"/>
      <scheme val="minor"/>
    </font>
    <font>
      <b/>
      <i/>
      <u/>
      <sz val="22"/>
      <color rgb="FF002060"/>
      <name val="Calibri"/>
      <family val="2"/>
      <scheme val="minor"/>
    </font>
    <font>
      <b/>
      <sz val="16"/>
      <color rgb="FF0000CC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i/>
      <u val="double"/>
      <sz val="16"/>
      <color theme="1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u val="double"/>
      <sz val="14"/>
      <color theme="1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0000CC"/>
      <name val="Cambria"/>
      <family val="1"/>
      <scheme val="major"/>
    </font>
    <font>
      <b/>
      <sz val="14"/>
      <color rgb="FFCC0099"/>
      <name val="Cambria"/>
      <family val="1"/>
      <scheme val="major"/>
    </font>
    <font>
      <b/>
      <sz val="10.5"/>
      <color rgb="FF0000CC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A01085"/>
      <name val="Calibri"/>
      <family val="2"/>
      <scheme val="minor"/>
    </font>
    <font>
      <b/>
      <sz val="11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u val="double"/>
      <sz val="16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 val="double"/>
      <sz val="14"/>
      <name val="Calibri"/>
      <family val="2"/>
      <scheme val="minor"/>
    </font>
    <font>
      <b/>
      <sz val="14"/>
      <color rgb="FF0000FF"/>
      <name val="Calibri"/>
      <family val="2"/>
      <scheme val="minor"/>
    </font>
    <font>
      <b/>
      <u/>
      <sz val="14"/>
      <color rgb="FF0000FF"/>
      <name val="Calibri"/>
      <family val="2"/>
    </font>
    <font>
      <b/>
      <i/>
      <sz val="14"/>
      <color rgb="FF0000FF"/>
      <name val="Calibri"/>
      <family val="2"/>
      <scheme val="minor"/>
    </font>
    <font>
      <b/>
      <sz val="13"/>
      <color rgb="FFCC0099"/>
      <name val="Cambria"/>
      <family val="1"/>
      <scheme val="major"/>
    </font>
    <font>
      <b/>
      <sz val="14"/>
      <color rgb="FFC00000"/>
      <name val="Cambria"/>
      <family val="1"/>
      <scheme val="major"/>
    </font>
    <font>
      <b/>
      <u/>
      <sz val="11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3"/>
      <color rgb="FF0000CC"/>
      <name val="Cambria"/>
      <family val="1"/>
      <scheme val="major"/>
    </font>
    <font>
      <b/>
      <sz val="14"/>
      <color rgb="FFCC0099"/>
      <name val="Calibri"/>
      <family val="2"/>
      <scheme val="minor"/>
    </font>
    <font>
      <b/>
      <sz val="13"/>
      <color theme="1"/>
      <name val="Cambria"/>
      <family val="1"/>
      <scheme val="major"/>
    </font>
    <font>
      <b/>
      <u/>
      <sz val="16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9FFCC"/>
        <bgColor indexed="64"/>
      </patternFill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rgb="FFA4DD87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D7FFB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rgb="FFCCCCFF"/>
        <bgColor indexed="64"/>
      </patternFill>
    </fill>
    <fill>
      <patternFill patternType="solid">
        <fgColor rgb="FF6EEEAB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CFF"/>
        <bgColor indexed="64"/>
      </patternFill>
    </fill>
  </fills>
  <borders count="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BE20A0"/>
      </left>
      <right style="thin">
        <color rgb="FFBE20A0"/>
      </right>
      <top style="thin">
        <color rgb="FFBE20A0"/>
      </top>
      <bottom style="thin">
        <color rgb="FFBE20A0"/>
      </bottom>
      <diagonal/>
    </border>
    <border>
      <left style="double">
        <color rgb="FF0000CC"/>
      </left>
      <right style="double">
        <color rgb="FF0000CC"/>
      </right>
      <top style="double">
        <color rgb="FF0000CC"/>
      </top>
      <bottom style="double">
        <color rgb="FF0000CC"/>
      </bottom>
      <diagonal/>
    </border>
    <border>
      <left style="thin">
        <color rgb="FFBE20A0"/>
      </left>
      <right style="thin">
        <color rgb="FFBE20A0"/>
      </right>
      <top/>
      <bottom style="thin">
        <color rgb="FFBE20A0"/>
      </bottom>
      <diagonal/>
    </border>
    <border>
      <left style="double">
        <color rgb="FF0000CC"/>
      </left>
      <right/>
      <top style="double">
        <color rgb="FF0000CC"/>
      </top>
      <bottom style="double">
        <color rgb="FF0000CC"/>
      </bottom>
      <diagonal/>
    </border>
    <border>
      <left/>
      <right/>
      <top style="thin">
        <color indexed="64"/>
      </top>
      <bottom/>
      <diagonal/>
    </border>
    <border>
      <left style="double">
        <color rgb="FF0000CC"/>
      </left>
      <right style="double">
        <color rgb="FF0000CC"/>
      </right>
      <top style="double">
        <color rgb="FF0000CC"/>
      </top>
      <bottom/>
      <diagonal/>
    </border>
    <border>
      <left style="double">
        <color rgb="FF0000CC"/>
      </left>
      <right style="double">
        <color rgb="FF0000CC"/>
      </right>
      <top/>
      <bottom style="double">
        <color rgb="FF0000CC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rgb="FF0000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rgb="FFCC0099"/>
      </left>
      <right style="hair">
        <color rgb="FFCC0099"/>
      </right>
      <top style="hair">
        <color rgb="FFCC0099"/>
      </top>
      <bottom style="hair">
        <color rgb="FFCC0099"/>
      </bottom>
      <diagonal/>
    </border>
    <border>
      <left style="hair">
        <color rgb="FFCC0099"/>
      </left>
      <right/>
      <top style="hair">
        <color rgb="FFCC0099"/>
      </top>
      <bottom style="hair">
        <color rgb="FFCC0099"/>
      </bottom>
      <diagonal/>
    </border>
    <border>
      <left/>
      <right/>
      <top style="hair">
        <color rgb="FFCC0099"/>
      </top>
      <bottom style="hair">
        <color rgb="FFCC0099"/>
      </bottom>
      <diagonal/>
    </border>
    <border>
      <left/>
      <right style="hair">
        <color rgb="FFCC0099"/>
      </right>
      <top style="hair">
        <color rgb="FFCC0099"/>
      </top>
      <bottom style="hair">
        <color rgb="FFCC0099"/>
      </bottom>
      <diagonal/>
    </border>
    <border>
      <left style="double">
        <color rgb="FFA01085"/>
      </left>
      <right style="thin">
        <color indexed="64"/>
      </right>
      <top style="double">
        <color rgb="FFA01085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rgb="FFA01085"/>
      </top>
      <bottom style="thin">
        <color indexed="64"/>
      </bottom>
      <diagonal/>
    </border>
    <border>
      <left/>
      <right style="double">
        <color rgb="FFA01085"/>
      </right>
      <top style="double">
        <color rgb="FFA01085"/>
      </top>
      <bottom/>
      <diagonal/>
    </border>
    <border>
      <left style="double">
        <color rgb="FFA01085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rgb="FFA01085"/>
      </right>
      <top/>
      <bottom/>
      <diagonal/>
    </border>
    <border>
      <left style="thin">
        <color indexed="64"/>
      </left>
      <right style="double">
        <color rgb="FFA01085"/>
      </right>
      <top style="thin">
        <color indexed="64"/>
      </top>
      <bottom style="thin">
        <color indexed="64"/>
      </bottom>
      <diagonal/>
    </border>
    <border>
      <left/>
      <right style="double">
        <color rgb="FFA01085"/>
      </right>
      <top style="thin">
        <color indexed="64"/>
      </top>
      <bottom/>
      <diagonal/>
    </border>
    <border>
      <left/>
      <right style="double">
        <color rgb="FFA01085"/>
      </right>
      <top/>
      <bottom style="thin">
        <color indexed="64"/>
      </bottom>
      <diagonal/>
    </border>
    <border>
      <left/>
      <right style="double">
        <color rgb="FFA01085"/>
      </right>
      <top style="thin">
        <color indexed="64"/>
      </top>
      <bottom style="thin">
        <color indexed="64"/>
      </bottom>
      <diagonal/>
    </border>
    <border>
      <left style="double">
        <color rgb="FFA01085"/>
      </left>
      <right style="thin">
        <color indexed="64"/>
      </right>
      <top style="thin">
        <color indexed="64"/>
      </top>
      <bottom style="double">
        <color rgb="FFA010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A01085"/>
      </bottom>
      <diagonal/>
    </border>
    <border>
      <left style="thin">
        <color indexed="64"/>
      </left>
      <right style="double">
        <color rgb="FFA01085"/>
      </right>
      <top style="thin">
        <color indexed="64"/>
      </top>
      <bottom style="double">
        <color rgb="FFA01085"/>
      </bottom>
      <diagonal/>
    </border>
    <border>
      <left style="thin">
        <color indexed="64"/>
      </left>
      <right/>
      <top style="double">
        <color rgb="FFA01085"/>
      </top>
      <bottom style="thin">
        <color indexed="64"/>
      </bottom>
      <diagonal/>
    </border>
    <border>
      <left style="thin">
        <color indexed="64"/>
      </left>
      <right style="double">
        <color rgb="FFA01085"/>
      </right>
      <top/>
      <bottom style="thin">
        <color indexed="64"/>
      </bottom>
      <diagonal/>
    </border>
    <border>
      <left style="double">
        <color rgb="FFA01085"/>
      </left>
      <right/>
      <top style="double">
        <color rgb="FFA01085"/>
      </top>
      <bottom/>
      <diagonal/>
    </border>
    <border>
      <left style="double">
        <color rgb="FFA01085"/>
      </left>
      <right/>
      <top/>
      <bottom/>
      <diagonal/>
    </border>
    <border>
      <left style="double">
        <color rgb="FFA01085"/>
      </left>
      <right/>
      <top/>
      <bottom style="double">
        <color rgb="FFA01085"/>
      </bottom>
      <diagonal/>
    </border>
    <border>
      <left/>
      <right style="double">
        <color rgb="FFA01085"/>
      </right>
      <top/>
      <bottom style="double">
        <color rgb="FFA01085"/>
      </bottom>
      <diagonal/>
    </border>
    <border>
      <left style="medium">
        <color rgb="FFCC0099"/>
      </left>
      <right style="medium">
        <color rgb="FFCC0099"/>
      </right>
      <top style="medium">
        <color rgb="FFCC0099"/>
      </top>
      <bottom style="medium">
        <color rgb="FFCC0099"/>
      </bottom>
      <diagonal/>
    </border>
    <border>
      <left/>
      <right/>
      <top/>
      <bottom style="hair">
        <color rgb="FFCC0099"/>
      </bottom>
      <diagonal/>
    </border>
    <border>
      <left style="medium">
        <color rgb="FFCC0099"/>
      </left>
      <right/>
      <top style="medium">
        <color rgb="FFCC0099"/>
      </top>
      <bottom style="medium">
        <color rgb="FFCC0099"/>
      </bottom>
      <diagonal/>
    </border>
    <border>
      <left/>
      <right/>
      <top style="medium">
        <color rgb="FFCC0099"/>
      </top>
      <bottom style="medium">
        <color rgb="FFCC0099"/>
      </bottom>
      <diagonal/>
    </border>
    <border>
      <left/>
      <right style="medium">
        <color rgb="FFCC0099"/>
      </right>
      <top style="medium">
        <color rgb="FFCC0099"/>
      </top>
      <bottom style="medium">
        <color rgb="FFCC0099"/>
      </bottom>
      <diagonal/>
    </border>
    <border>
      <left style="medium">
        <color rgb="FF003300"/>
      </left>
      <right/>
      <top style="medium">
        <color rgb="FF003300"/>
      </top>
      <bottom/>
      <diagonal/>
    </border>
    <border>
      <left/>
      <right/>
      <top style="medium">
        <color rgb="FF003300"/>
      </top>
      <bottom/>
      <diagonal/>
    </border>
    <border>
      <left/>
      <right style="medium">
        <color rgb="FF003300"/>
      </right>
      <top style="medium">
        <color rgb="FF003300"/>
      </top>
      <bottom/>
      <diagonal/>
    </border>
    <border>
      <left style="medium">
        <color rgb="FF003300"/>
      </left>
      <right/>
      <top/>
      <bottom/>
      <diagonal/>
    </border>
    <border>
      <left/>
      <right style="medium">
        <color rgb="FF003300"/>
      </right>
      <top/>
      <bottom/>
      <diagonal/>
    </border>
    <border>
      <left style="medium">
        <color rgb="FF003300"/>
      </left>
      <right/>
      <top/>
      <bottom style="medium">
        <color rgb="FF003300"/>
      </bottom>
      <diagonal/>
    </border>
    <border>
      <left/>
      <right/>
      <top/>
      <bottom style="medium">
        <color rgb="FF003300"/>
      </bottom>
      <diagonal/>
    </border>
    <border>
      <left/>
      <right style="medium">
        <color rgb="FF003300"/>
      </right>
      <top/>
      <bottom style="medium">
        <color rgb="FF003300"/>
      </bottom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medium">
        <color rgb="FF0000FF"/>
      </bottom>
      <diagonal/>
    </border>
    <border>
      <left style="medium">
        <color rgb="FF0000FF"/>
      </left>
      <right style="medium">
        <color rgb="FF0000FF"/>
      </right>
      <top style="hair">
        <color rgb="FFCC0099"/>
      </top>
      <bottom style="hair">
        <color rgb="FFCC0099"/>
      </bottom>
      <diagonal/>
    </border>
    <border>
      <left style="medium">
        <color rgb="FF0000FF"/>
      </left>
      <right style="medium">
        <color rgb="FF0000FF"/>
      </right>
      <top style="hair">
        <color rgb="FFCC0099"/>
      </top>
      <bottom style="medium">
        <color rgb="FF0000FF"/>
      </bottom>
      <diagonal/>
    </border>
    <border>
      <left style="medium">
        <color rgb="FF0000FF"/>
      </left>
      <right style="medium">
        <color rgb="FF0000FF"/>
      </right>
      <top/>
      <bottom style="hair">
        <color rgb="FFCC0099"/>
      </bottom>
      <diagonal/>
    </border>
    <border>
      <left style="medium">
        <color rgb="FF0000FF"/>
      </left>
      <right/>
      <top/>
      <bottom style="hair">
        <color rgb="FFCC0099"/>
      </bottom>
      <diagonal/>
    </border>
    <border>
      <left/>
      <right style="medium">
        <color rgb="FF0000FF"/>
      </right>
      <top/>
      <bottom style="hair">
        <color rgb="FFCC009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7" fillId="0" borderId="0" applyNumberFormat="0" applyFill="0" applyBorder="0" applyAlignment="0" applyProtection="0">
      <alignment vertical="top"/>
      <protection locked="0"/>
    </xf>
  </cellStyleXfs>
  <cellXfs count="36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Protection="1"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6" fillId="0" borderId="2" xfId="0" applyFont="1" applyBorder="1" applyAlignment="1" applyProtection="1">
      <alignment horizontal="center" vertical="center"/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0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vertical="center"/>
      <protection hidden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Alignment="1" applyProtection="1">
      <alignment horizontal="center" vertical="center" wrapText="1"/>
      <protection hidden="1"/>
    </xf>
    <xf numFmtId="0" fontId="0" fillId="3" borderId="0" xfId="0" applyFont="1" applyFill="1" applyProtection="1">
      <protection hidden="1"/>
    </xf>
    <xf numFmtId="0" fontId="6" fillId="0" borderId="2" xfId="0" applyFont="1" applyBorder="1" applyAlignment="1">
      <alignment horizontal="center" vertical="center"/>
    </xf>
    <xf numFmtId="0" fontId="0" fillId="0" borderId="0" xfId="0" applyBorder="1"/>
    <xf numFmtId="0" fontId="6" fillId="0" borderId="0" xfId="0" applyFont="1" applyBorder="1" applyAlignment="1">
      <alignment horizontal="center" vertical="center"/>
    </xf>
    <xf numFmtId="0" fontId="11" fillId="4" borderId="1" xfId="0" applyFont="1" applyFill="1" applyBorder="1" applyAlignment="1" applyProtection="1">
      <alignment horizontal="center" vertical="center"/>
      <protection hidden="1"/>
    </xf>
    <xf numFmtId="0" fontId="8" fillId="4" borderId="2" xfId="0" applyFont="1" applyFill="1" applyBorder="1" applyAlignment="1" applyProtection="1">
      <alignment horizontal="center" vertical="center"/>
      <protection hidden="1"/>
    </xf>
    <xf numFmtId="0" fontId="8" fillId="4" borderId="0" xfId="0" applyFont="1" applyFill="1" applyBorder="1" applyAlignment="1" applyProtection="1">
      <alignment horizontal="center" vertical="center"/>
      <protection hidden="1"/>
    </xf>
    <xf numFmtId="0" fontId="20" fillId="0" borderId="0" xfId="0" applyFont="1" applyProtection="1">
      <protection hidden="1"/>
    </xf>
    <xf numFmtId="0" fontId="8" fillId="6" borderId="0" xfId="0" applyFont="1" applyFill="1" applyAlignment="1" applyProtection="1">
      <alignment vertical="center" wrapText="1"/>
      <protection hidden="1"/>
    </xf>
    <xf numFmtId="0" fontId="8" fillId="0" borderId="0" xfId="0" applyFont="1" applyAlignment="1" applyProtection="1">
      <alignment vertical="center" wrapText="1"/>
      <protection hidden="1"/>
    </xf>
    <xf numFmtId="0" fontId="8" fillId="6" borderId="0" xfId="0" applyFont="1" applyFill="1" applyAlignment="1" applyProtection="1">
      <alignment horizontal="center" vertical="center" wrapText="1"/>
      <protection hidden="1"/>
    </xf>
    <xf numFmtId="0" fontId="30" fillId="6" borderId="13" xfId="0" applyFont="1" applyFill="1" applyBorder="1" applyAlignment="1" applyProtection="1">
      <alignment horizontal="center" vertical="center" wrapText="1"/>
      <protection hidden="1"/>
    </xf>
    <xf numFmtId="0" fontId="8" fillId="0" borderId="13" xfId="0" applyFont="1" applyBorder="1" applyAlignment="1" applyProtection="1">
      <alignment horizontal="left" vertical="center" wrapText="1"/>
      <protection locked="0"/>
    </xf>
    <xf numFmtId="164" fontId="8" fillId="0" borderId="13" xfId="0" applyNumberFormat="1" applyFont="1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0" fontId="8" fillId="0" borderId="13" xfId="0" applyFont="1" applyBorder="1" applyAlignment="1" applyProtection="1">
      <alignment horizontal="center" vertical="center" wrapText="1"/>
      <protection locked="0"/>
    </xf>
    <xf numFmtId="49" fontId="8" fillId="0" borderId="13" xfId="0" applyNumberFormat="1" applyFont="1" applyBorder="1" applyAlignment="1" applyProtection="1">
      <alignment horizontal="left" vertical="center" wrapText="1"/>
      <protection locked="0"/>
    </xf>
    <xf numFmtId="165" fontId="15" fillId="7" borderId="13" xfId="0" applyNumberFormat="1" applyFont="1" applyFill="1" applyBorder="1" applyAlignment="1" applyProtection="1">
      <alignment horizontal="center" vertical="center"/>
      <protection locked="0"/>
    </xf>
    <xf numFmtId="1" fontId="15" fillId="7" borderId="13" xfId="0" applyNumberFormat="1" applyFont="1" applyFill="1" applyBorder="1" applyAlignment="1" applyProtection="1">
      <alignment horizontal="center" vertical="center"/>
      <protection locked="0"/>
    </xf>
    <xf numFmtId="49" fontId="31" fillId="0" borderId="13" xfId="1" applyNumberFormat="1" applyFont="1" applyBorder="1" applyAlignment="1" applyProtection="1">
      <alignment horizontal="left" vertical="center" wrapText="1"/>
      <protection locked="0"/>
    </xf>
    <xf numFmtId="0" fontId="30" fillId="6" borderId="15" xfId="0" applyFont="1" applyFill="1" applyBorder="1" applyAlignment="1" applyProtection="1">
      <alignment horizontal="center" vertical="center" wrapText="1"/>
      <protection hidden="1"/>
    </xf>
    <xf numFmtId="0" fontId="8" fillId="0" borderId="15" xfId="0" applyFont="1" applyBorder="1" applyAlignment="1" applyProtection="1">
      <alignment horizontal="left" vertical="center" wrapText="1"/>
      <protection locked="0"/>
    </xf>
    <xf numFmtId="164" fontId="8" fillId="0" borderId="15" xfId="0" applyNumberFormat="1" applyFont="1" applyBorder="1" applyAlignment="1" applyProtection="1">
      <alignment horizontal="center" vertical="center" wrapText="1"/>
      <protection locked="0"/>
    </xf>
    <xf numFmtId="0" fontId="0" fillId="0" borderId="15" xfId="0" applyBorder="1" applyAlignment="1" applyProtection="1">
      <alignment horizontal="left" vertical="center" wrapText="1"/>
      <protection locked="0"/>
    </xf>
    <xf numFmtId="0" fontId="8" fillId="0" borderId="15" xfId="0" applyFont="1" applyBorder="1" applyAlignment="1" applyProtection="1">
      <alignment horizontal="center" vertical="center" wrapText="1"/>
      <protection locked="0"/>
    </xf>
    <xf numFmtId="49" fontId="8" fillId="0" borderId="15" xfId="0" applyNumberFormat="1" applyFont="1" applyBorder="1" applyAlignment="1" applyProtection="1">
      <alignment horizontal="left" vertical="center" wrapText="1"/>
      <protection locked="0"/>
    </xf>
    <xf numFmtId="165" fontId="15" fillId="7" borderId="15" xfId="0" applyNumberFormat="1" applyFont="1" applyFill="1" applyBorder="1" applyAlignment="1" applyProtection="1">
      <alignment horizontal="center" vertical="center"/>
      <protection locked="0"/>
    </xf>
    <xf numFmtId="1" fontId="15" fillId="7" borderId="1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hidden="1"/>
    </xf>
    <xf numFmtId="0" fontId="0" fillId="0" borderId="0" xfId="0" applyAlignment="1" applyProtection="1">
      <alignment wrapText="1"/>
      <protection hidden="1"/>
    </xf>
    <xf numFmtId="0" fontId="35" fillId="0" borderId="0" xfId="0" applyFont="1" applyFill="1" applyAlignment="1" applyProtection="1">
      <alignment vertical="center" wrapText="1"/>
      <protection hidden="1"/>
    </xf>
    <xf numFmtId="0" fontId="36" fillId="0" borderId="0" xfId="0" applyFont="1" applyAlignment="1" applyProtection="1">
      <alignment vertical="center" wrapText="1"/>
      <protection hidden="1"/>
    </xf>
    <xf numFmtId="0" fontId="36" fillId="0" borderId="0" xfId="0" applyFont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37" fillId="0" borderId="0" xfId="0" applyFont="1" applyProtection="1">
      <protection hidden="1"/>
    </xf>
    <xf numFmtId="0" fontId="33" fillId="6" borderId="0" xfId="0" applyFont="1" applyFill="1" applyAlignment="1" applyProtection="1">
      <alignment horizontal="left" wrapText="1"/>
      <protection hidden="1"/>
    </xf>
    <xf numFmtId="0" fontId="33" fillId="6" borderId="0" xfId="0" applyFont="1" applyFill="1" applyAlignment="1" applyProtection="1">
      <alignment wrapText="1"/>
      <protection hidden="1"/>
    </xf>
    <xf numFmtId="0" fontId="0" fillId="6" borderId="0" xfId="0" applyFill="1" applyAlignment="1" applyProtection="1">
      <alignment wrapText="1"/>
      <protection hidden="1"/>
    </xf>
    <xf numFmtId="49" fontId="0" fillId="6" borderId="0" xfId="0" applyNumberFormat="1" applyFill="1" applyAlignment="1" applyProtection="1">
      <alignment wrapText="1"/>
      <protection hidden="1"/>
    </xf>
    <xf numFmtId="0" fontId="8" fillId="6" borderId="0" xfId="0" applyFont="1" applyFill="1" applyAlignment="1" applyProtection="1">
      <alignment wrapText="1"/>
      <protection hidden="1"/>
    </xf>
    <xf numFmtId="1" fontId="0" fillId="6" borderId="0" xfId="0" applyNumberFormat="1" applyFill="1" applyAlignment="1" applyProtection="1">
      <alignment wrapText="1"/>
      <protection hidden="1"/>
    </xf>
    <xf numFmtId="0" fontId="8" fillId="6" borderId="0" xfId="0" applyFont="1" applyFill="1" applyAlignment="1" applyProtection="1">
      <alignment horizontal="left" vertical="center" wrapText="1"/>
      <protection hidden="1"/>
    </xf>
    <xf numFmtId="0" fontId="34" fillId="0" borderId="0" xfId="0" applyFont="1" applyAlignment="1" applyProtection="1">
      <alignment wrapText="1"/>
      <protection hidden="1"/>
    </xf>
    <xf numFmtId="0" fontId="8" fillId="6" borderId="0" xfId="0" applyFont="1" applyFill="1" applyAlignment="1" applyProtection="1">
      <alignment horizontal="left" wrapText="1"/>
      <protection hidden="1"/>
    </xf>
    <xf numFmtId="0" fontId="0" fillId="6" borderId="0" xfId="0" applyFill="1" applyAlignment="1" applyProtection="1">
      <alignment horizontal="center" vertical="center" wrapText="1"/>
      <protection hidden="1"/>
    </xf>
    <xf numFmtId="0" fontId="0" fillId="6" borderId="0" xfId="0" applyFill="1" applyAlignment="1" applyProtection="1">
      <alignment horizontal="center" vertical="top" wrapText="1"/>
      <protection hidden="1"/>
    </xf>
    <xf numFmtId="0" fontId="8" fillId="6" borderId="0" xfId="0" applyFont="1" applyFill="1" applyAlignment="1" applyProtection="1">
      <alignment horizontal="center" vertical="top" wrapText="1"/>
      <protection hidden="1"/>
    </xf>
    <xf numFmtId="0" fontId="0" fillId="6" borderId="0" xfId="0" applyFill="1" applyAlignment="1" applyProtection="1">
      <alignment horizontal="center" wrapText="1"/>
      <protection hidden="1"/>
    </xf>
    <xf numFmtId="0" fontId="0" fillId="0" borderId="0" xfId="0" applyAlignment="1" applyProtection="1">
      <alignment horizontal="center" wrapText="1"/>
      <protection hidden="1"/>
    </xf>
    <xf numFmtId="0" fontId="34" fillId="0" borderId="0" xfId="0" applyFont="1" applyAlignment="1" applyProtection="1">
      <alignment horizontal="center" wrapText="1"/>
      <protection hidden="1"/>
    </xf>
    <xf numFmtId="14" fontId="8" fillId="6" borderId="15" xfId="0" applyNumberFormat="1" applyFont="1" applyFill="1" applyBorder="1" applyAlignment="1" applyProtection="1">
      <alignment horizontal="center" vertical="center" wrapText="1"/>
      <protection hidden="1"/>
    </xf>
    <xf numFmtId="0" fontId="8" fillId="6" borderId="15" xfId="0" applyFont="1" applyFill="1" applyBorder="1" applyAlignment="1" applyProtection="1">
      <alignment horizontal="center" vertical="center" wrapText="1"/>
      <protection hidden="1"/>
    </xf>
    <xf numFmtId="0" fontId="0" fillId="6" borderId="0" xfId="0" applyFill="1" applyAlignment="1" applyProtection="1">
      <alignment horizontal="left" vertical="center" wrapText="1"/>
      <protection hidden="1"/>
    </xf>
    <xf numFmtId="0" fontId="0" fillId="0" borderId="0" xfId="0" applyAlignment="1" applyProtection="1">
      <alignment horizontal="left" vertical="center" wrapText="1"/>
      <protection hidden="1"/>
    </xf>
    <xf numFmtId="0" fontId="34" fillId="0" borderId="0" xfId="0" applyFont="1" applyAlignment="1" applyProtection="1">
      <alignment horizontal="left" vertical="center" wrapText="1"/>
      <protection hidden="1"/>
    </xf>
    <xf numFmtId="0" fontId="34" fillId="0" borderId="9" xfId="0" applyFont="1" applyBorder="1" applyAlignment="1" applyProtection="1">
      <alignment horizontal="center" vertical="center" wrapText="1"/>
      <protection hidden="1"/>
    </xf>
    <xf numFmtId="0" fontId="34" fillId="0" borderId="17" xfId="0" applyFont="1" applyBorder="1" applyAlignment="1" applyProtection="1">
      <alignment horizontal="center" vertical="center" wrapText="1"/>
      <protection hidden="1"/>
    </xf>
    <xf numFmtId="0" fontId="34" fillId="0" borderId="8" xfId="0" applyFont="1" applyBorder="1" applyAlignment="1" applyProtection="1">
      <alignment horizontal="center" vertical="center" wrapText="1"/>
      <protection hidden="1"/>
    </xf>
    <xf numFmtId="0" fontId="8" fillId="6" borderId="13" xfId="0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left" wrapText="1"/>
      <protection hidden="1"/>
    </xf>
    <xf numFmtId="0" fontId="8" fillId="0" borderId="0" xfId="0" applyFont="1" applyAlignment="1" applyProtection="1">
      <alignment wrapText="1"/>
      <protection hidden="1"/>
    </xf>
    <xf numFmtId="49" fontId="0" fillId="0" borderId="0" xfId="0" applyNumberFormat="1" applyAlignment="1" applyProtection="1">
      <alignment wrapText="1"/>
      <protection hidden="1"/>
    </xf>
    <xf numFmtId="1" fontId="0" fillId="0" borderId="0" xfId="0" applyNumberFormat="1" applyAlignment="1" applyProtection="1">
      <alignment wrapText="1"/>
      <protection hidden="1"/>
    </xf>
    <xf numFmtId="0" fontId="10" fillId="9" borderId="1" xfId="0" applyFont="1" applyFill="1" applyBorder="1" applyAlignment="1" applyProtection="1">
      <alignment horizontal="center" vertical="center"/>
      <protection hidden="1"/>
    </xf>
    <xf numFmtId="0" fontId="18" fillId="4" borderId="1" xfId="0" applyFont="1" applyFill="1" applyBorder="1" applyAlignment="1" applyProtection="1">
      <alignment horizontal="center" vertical="center" wrapText="1"/>
      <protection hidden="1"/>
    </xf>
    <xf numFmtId="0" fontId="39" fillId="4" borderId="1" xfId="0" applyFont="1" applyFill="1" applyBorder="1" applyAlignment="1" applyProtection="1">
      <alignment horizontal="center" vertical="center" wrapText="1"/>
      <protection hidden="1"/>
    </xf>
    <xf numFmtId="0" fontId="40" fillId="4" borderId="1" xfId="0" applyFont="1" applyFill="1" applyBorder="1" applyAlignment="1" applyProtection="1">
      <alignment horizontal="center" vertical="center" wrapText="1"/>
      <protection hidden="1"/>
    </xf>
    <xf numFmtId="0" fontId="41" fillId="4" borderId="1" xfId="0" applyFont="1" applyFill="1" applyBorder="1" applyAlignment="1" applyProtection="1">
      <alignment horizontal="center" vertical="center" wrapText="1"/>
      <protection hidden="1"/>
    </xf>
    <xf numFmtId="0" fontId="42" fillId="4" borderId="1" xfId="0" applyFont="1" applyFill="1" applyBorder="1" applyAlignment="1" applyProtection="1">
      <alignment horizontal="center" vertical="center"/>
      <protection hidden="1"/>
    </xf>
    <xf numFmtId="0" fontId="43" fillId="4" borderId="1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left" vertical="center" wrapText="1"/>
    </xf>
    <xf numFmtId="0" fontId="0" fillId="11" borderId="1" xfId="0" applyFill="1" applyBorder="1" applyAlignment="1">
      <alignment horizontal="center" vertical="center" wrapText="1"/>
    </xf>
    <xf numFmtId="0" fontId="7" fillId="6" borderId="0" xfId="0" applyFont="1" applyFill="1" applyAlignment="1" applyProtection="1">
      <alignment horizontal="left" vertical="center" wrapText="1"/>
      <protection hidden="1"/>
    </xf>
    <xf numFmtId="0" fontId="0" fillId="0" borderId="0" xfId="0" applyAlignment="1" applyProtection="1">
      <alignment horizontal="center" vertical="center"/>
      <protection hidden="1"/>
    </xf>
    <xf numFmtId="0" fontId="48" fillId="0" borderId="0" xfId="0" applyFont="1" applyBorder="1" applyAlignment="1">
      <alignment vertical="center"/>
    </xf>
    <xf numFmtId="0" fontId="7" fillId="12" borderId="1" xfId="0" applyFont="1" applyFill="1" applyBorder="1" applyAlignment="1" applyProtection="1">
      <alignment horizontal="center" vertical="center"/>
      <protection hidden="1"/>
    </xf>
    <xf numFmtId="0" fontId="53" fillId="0" borderId="0" xfId="0" applyFont="1"/>
    <xf numFmtId="0" fontId="0" fillId="5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2" fillId="0" borderId="0" xfId="0" applyFont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0" fillId="13" borderId="0" xfId="0" applyFill="1" applyProtection="1">
      <protection hidden="1"/>
    </xf>
    <xf numFmtId="0" fontId="45" fillId="13" borderId="0" xfId="0" applyFont="1" applyFill="1" applyBorder="1" applyAlignment="1" applyProtection="1">
      <alignment horizontal="right" vertical="center"/>
      <protection hidden="1"/>
    </xf>
    <xf numFmtId="0" fontId="0" fillId="13" borderId="0" xfId="0" applyFill="1" applyAlignment="1" applyProtection="1">
      <alignment horizontal="center" vertical="center"/>
      <protection hidden="1"/>
    </xf>
    <xf numFmtId="0" fontId="0" fillId="13" borderId="0" xfId="0" applyFill="1" applyAlignment="1" applyProtection="1">
      <alignment vertical="center"/>
      <protection hidden="1"/>
    </xf>
    <xf numFmtId="0" fontId="14" fillId="13" borderId="3" xfId="0" applyFont="1" applyFill="1" applyBorder="1" applyAlignment="1" applyProtection="1">
      <alignment vertical="center"/>
      <protection hidden="1"/>
    </xf>
    <xf numFmtId="0" fontId="18" fillId="13" borderId="4" xfId="0" applyFont="1" applyFill="1" applyBorder="1" applyAlignment="1" applyProtection="1">
      <alignment horizontal="center" vertical="center"/>
      <protection hidden="1"/>
    </xf>
    <xf numFmtId="0" fontId="24" fillId="13" borderId="4" xfId="0" applyFont="1" applyFill="1" applyBorder="1" applyAlignment="1" applyProtection="1">
      <alignment horizontal="center" vertical="center"/>
      <protection hidden="1"/>
    </xf>
    <xf numFmtId="0" fontId="26" fillId="13" borderId="4" xfId="0" applyFont="1" applyFill="1" applyBorder="1" applyAlignment="1" applyProtection="1">
      <alignment horizontal="center" vertical="center"/>
      <protection hidden="1"/>
    </xf>
    <xf numFmtId="0" fontId="25" fillId="13" borderId="4" xfId="0" applyFont="1" applyFill="1" applyBorder="1" applyAlignment="1" applyProtection="1">
      <alignment horizontal="center" vertical="center"/>
      <protection hidden="1"/>
    </xf>
    <xf numFmtId="0" fontId="54" fillId="13" borderId="0" xfId="0" applyFont="1" applyFill="1" applyBorder="1" applyAlignment="1" applyProtection="1">
      <alignment horizontal="right" vertical="center"/>
      <protection hidden="1"/>
    </xf>
    <xf numFmtId="0" fontId="55" fillId="13" borderId="5" xfId="0" applyFont="1" applyFill="1" applyBorder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3" fillId="13" borderId="0" xfId="0" applyFont="1" applyFill="1" applyBorder="1" applyAlignment="1" applyProtection="1">
      <alignment horizontal="center" vertical="center"/>
      <protection hidden="1"/>
    </xf>
    <xf numFmtId="0" fontId="0" fillId="13" borderId="0" xfId="0" applyFill="1" applyAlignment="1" applyProtection="1">
      <alignment horizontal="left"/>
      <protection hidden="1"/>
    </xf>
    <xf numFmtId="10" fontId="8" fillId="0" borderId="15" xfId="0" applyNumberFormat="1" applyFont="1" applyBorder="1" applyAlignment="1" applyProtection="1">
      <alignment horizontal="center" vertical="center" wrapText="1"/>
      <protection locked="0"/>
    </xf>
    <xf numFmtId="10" fontId="8" fillId="0" borderId="13" xfId="0" applyNumberFormat="1" applyFont="1" applyBorder="1" applyAlignment="1" applyProtection="1">
      <alignment horizontal="center" vertical="center" wrapText="1"/>
      <protection locked="0"/>
    </xf>
    <xf numFmtId="0" fontId="8" fillId="10" borderId="1" xfId="0" applyFont="1" applyFill="1" applyBorder="1" applyAlignment="1" applyProtection="1">
      <alignment horizontal="center" vertical="center"/>
      <protection hidden="1"/>
    </xf>
    <xf numFmtId="0" fontId="60" fillId="4" borderId="1" xfId="0" applyFont="1" applyFill="1" applyBorder="1" applyAlignment="1" applyProtection="1">
      <alignment horizontal="left" vertical="center"/>
      <protection hidden="1"/>
    </xf>
    <xf numFmtId="0" fontId="38" fillId="0" borderId="1" xfId="0" applyFont="1" applyBorder="1" applyAlignment="1" applyProtection="1">
      <alignment horizontal="center" vertical="center"/>
      <protection locked="0"/>
    </xf>
    <xf numFmtId="0" fontId="61" fillId="4" borderId="1" xfId="0" applyFont="1" applyFill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right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10" fillId="0" borderId="1" xfId="0" applyFont="1" applyBorder="1" applyAlignment="1" applyProtection="1">
      <alignment horizontal="center" vertical="center" wrapText="1"/>
      <protection hidden="1"/>
    </xf>
    <xf numFmtId="0" fontId="32" fillId="6" borderId="0" xfId="0" applyFont="1" applyFill="1" applyAlignment="1" applyProtection="1">
      <alignment vertical="center" wrapText="1"/>
      <protection hidden="1"/>
    </xf>
    <xf numFmtId="10" fontId="0" fillId="0" borderId="1" xfId="0" applyNumberFormat="1" applyBorder="1"/>
    <xf numFmtId="10" fontId="0" fillId="0" borderId="1" xfId="0" applyNumberFormat="1" applyBorder="1" applyAlignment="1" applyProtection="1">
      <alignment horizontal="center"/>
      <protection hidden="1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Alignment="1"/>
    <xf numFmtId="0" fontId="64" fillId="0" borderId="1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 vertical="center"/>
    </xf>
    <xf numFmtId="0" fontId="0" fillId="12" borderId="0" xfId="0" applyFill="1" applyProtection="1">
      <protection hidden="1"/>
    </xf>
    <xf numFmtId="0" fontId="3" fillId="12" borderId="0" xfId="0" applyFont="1" applyFill="1" applyBorder="1" applyAlignment="1" applyProtection="1">
      <alignment horizontal="center" vertical="center"/>
      <protection hidden="1"/>
    </xf>
    <xf numFmtId="0" fontId="3" fillId="15" borderId="0" xfId="0" applyFont="1" applyFill="1" applyBorder="1" applyAlignment="1" applyProtection="1">
      <alignment horizontal="center" vertical="center"/>
      <protection hidden="1"/>
    </xf>
    <xf numFmtId="0" fontId="3" fillId="16" borderId="0" xfId="0" applyFont="1" applyFill="1" applyBorder="1" applyAlignment="1" applyProtection="1">
      <alignment horizontal="center" vertical="center"/>
      <protection hidden="1"/>
    </xf>
    <xf numFmtId="0" fontId="0" fillId="16" borderId="0" xfId="0" applyFill="1" applyProtection="1">
      <protection hidden="1"/>
    </xf>
    <xf numFmtId="0" fontId="0" fillId="16" borderId="0" xfId="0" applyFill="1" applyAlignment="1" applyProtection="1">
      <alignment horizontal="left"/>
      <protection hidden="1"/>
    </xf>
    <xf numFmtId="0" fontId="2" fillId="16" borderId="0" xfId="0" applyFont="1" applyFill="1" applyBorder="1" applyAlignment="1" applyProtection="1">
      <alignment horizontal="center" vertical="center"/>
      <protection hidden="1"/>
    </xf>
    <xf numFmtId="0" fontId="0" fillId="15" borderId="0" xfId="0" applyFill="1" applyProtection="1">
      <protection hidden="1"/>
    </xf>
    <xf numFmtId="0" fontId="51" fillId="2" borderId="24" xfId="0" applyFont="1" applyFill="1" applyBorder="1" applyAlignment="1" applyProtection="1">
      <alignment horizontal="left" vertical="center"/>
      <protection locked="0"/>
    </xf>
    <xf numFmtId="0" fontId="66" fillId="2" borderId="24" xfId="0" applyFont="1" applyFill="1" applyBorder="1" applyAlignment="1" applyProtection="1">
      <alignment vertical="center"/>
      <protection locked="0"/>
    </xf>
    <xf numFmtId="0" fontId="68" fillId="0" borderId="1" xfId="0" applyFont="1" applyBorder="1" applyAlignment="1" applyProtection="1">
      <alignment horizontal="center" vertical="center" wrapText="1"/>
      <protection hidden="1"/>
    </xf>
    <xf numFmtId="1" fontId="8" fillId="0" borderId="15" xfId="0" applyNumberFormat="1" applyFont="1" applyBorder="1" applyAlignment="1" applyProtection="1">
      <alignment horizontal="center" vertical="center" wrapText="1"/>
      <protection locked="0"/>
    </xf>
    <xf numFmtId="1" fontId="8" fillId="0" borderId="13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vertical="center"/>
      <protection hidden="1"/>
    </xf>
    <xf numFmtId="164" fontId="0" fillId="0" borderId="1" xfId="0" applyNumberFormat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 vertical="center" wrapText="1"/>
      <protection hidden="1"/>
    </xf>
    <xf numFmtId="10" fontId="0" fillId="0" borderId="1" xfId="0" applyNumberFormat="1" applyBorder="1" applyAlignment="1" applyProtection="1">
      <alignment horizontal="center" vertical="center"/>
      <protection hidden="1"/>
    </xf>
    <xf numFmtId="0" fontId="29" fillId="6" borderId="14" xfId="0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0" fontId="62" fillId="0" borderId="0" xfId="0" applyFont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NumberFormat="1"/>
    <xf numFmtId="1" fontId="0" fillId="0" borderId="1" xfId="0" applyNumberFormat="1" applyBorder="1" applyAlignment="1" applyProtection="1">
      <alignment horizontal="center" vertical="center"/>
      <protection hidden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 vertical="center"/>
    </xf>
    <xf numFmtId="0" fontId="0" fillId="0" borderId="0" xfId="0" applyAlignment="1" applyProtection="1">
      <alignment vertical="center"/>
      <protection hidden="1"/>
    </xf>
    <xf numFmtId="164" fontId="8" fillId="0" borderId="0" xfId="0" applyNumberFormat="1" applyFont="1" applyBorder="1" applyAlignment="1" applyProtection="1">
      <alignment horizontal="center" vertical="center"/>
      <protection locked="0"/>
    </xf>
    <xf numFmtId="14" fontId="0" fillId="0" borderId="1" xfId="0" applyNumberFormat="1" applyBorder="1" applyAlignment="1">
      <alignment horizontal="left" vertical="center" wrapText="1"/>
    </xf>
    <xf numFmtId="10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  <protection hidden="1"/>
    </xf>
    <xf numFmtId="0" fontId="37" fillId="0" borderId="0" xfId="0" applyFont="1" applyAlignment="1" applyProtection="1">
      <alignment vertical="center"/>
      <protection hidden="1"/>
    </xf>
    <xf numFmtId="0" fontId="16" fillId="0" borderId="0" xfId="0" applyFont="1" applyAlignment="1" applyProtection="1">
      <alignment vertical="center"/>
      <protection hidden="1"/>
    </xf>
    <xf numFmtId="0" fontId="4" fillId="12" borderId="22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63" fillId="0" borderId="31" xfId="0" applyFont="1" applyBorder="1" applyAlignment="1">
      <alignment horizontal="center" vertical="center"/>
    </xf>
    <xf numFmtId="0" fontId="63" fillId="0" borderId="37" xfId="0" applyFont="1" applyBorder="1" applyAlignment="1">
      <alignment horizontal="center" vertical="center"/>
    </xf>
    <xf numFmtId="0" fontId="0" fillId="0" borderId="38" xfId="0" applyBorder="1" applyAlignment="1">
      <alignment vertical="center"/>
    </xf>
    <xf numFmtId="0" fontId="51" fillId="14" borderId="0" xfId="0" applyFont="1" applyFill="1" applyBorder="1" applyAlignment="1" applyProtection="1">
      <alignment horizontal="left" vertical="center"/>
      <protection hidden="1"/>
    </xf>
    <xf numFmtId="0" fontId="65" fillId="14" borderId="0" xfId="0" applyFont="1" applyFill="1" applyBorder="1" applyAlignment="1" applyProtection="1">
      <alignment horizontal="center" vertical="center"/>
      <protection hidden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70" fillId="0" borderId="0" xfId="0" applyFont="1" applyBorder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 vertical="center"/>
    </xf>
    <xf numFmtId="0" fontId="31" fillId="6" borderId="0" xfId="1" applyFont="1" applyFill="1" applyAlignment="1" applyProtection="1">
      <alignment horizontal="center" vertical="top" wrapText="1"/>
      <protection hidden="1"/>
    </xf>
    <xf numFmtId="0" fontId="7" fillId="13" borderId="0" xfId="0" applyFont="1" applyFill="1" applyAlignment="1" applyProtection="1">
      <alignment horizontal="center" vertical="center"/>
      <protection hidden="1"/>
    </xf>
    <xf numFmtId="0" fontId="73" fillId="13" borderId="0" xfId="0" applyFont="1" applyFill="1" applyAlignment="1" applyProtection="1">
      <alignment horizontal="center" vertical="center"/>
      <protection hidden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  <protection hidden="1"/>
    </xf>
    <xf numFmtId="0" fontId="70" fillId="0" borderId="0" xfId="0" applyFont="1" applyBorder="1" applyAlignment="1" applyProtection="1">
      <alignment horizontal="center" vertical="center"/>
      <protection hidden="1"/>
    </xf>
    <xf numFmtId="0" fontId="74" fillId="0" borderId="0" xfId="0" applyFont="1" applyAlignment="1" applyProtection="1">
      <alignment horizontal="left" vertical="center" wrapText="1"/>
      <protection hidden="1"/>
    </xf>
    <xf numFmtId="0" fontId="75" fillId="0" borderId="0" xfId="0" applyFont="1" applyAlignment="1" applyProtection="1">
      <alignment horizontal="center" vertical="center"/>
      <protection hidden="1"/>
    </xf>
    <xf numFmtId="0" fontId="34" fillId="0" borderId="0" xfId="0" applyFont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vertical="center"/>
      <protection hidden="1"/>
    </xf>
    <xf numFmtId="0" fontId="0" fillId="0" borderId="0" xfId="0" applyFill="1" applyAlignment="1" applyProtection="1">
      <alignment horizontal="center" vertical="center"/>
      <protection hidden="1"/>
    </xf>
    <xf numFmtId="0" fontId="77" fillId="18" borderId="46" xfId="0" applyFont="1" applyFill="1" applyBorder="1" applyAlignment="1" applyProtection="1">
      <alignment horizontal="center" vertical="center"/>
      <protection hidden="1"/>
    </xf>
    <xf numFmtId="0" fontId="0" fillId="16" borderId="46" xfId="0" applyFill="1" applyBorder="1" applyProtection="1">
      <protection hidden="1"/>
    </xf>
    <xf numFmtId="0" fontId="0" fillId="12" borderId="52" xfId="0" applyFill="1" applyBorder="1" applyProtection="1">
      <protection hidden="1"/>
    </xf>
    <xf numFmtId="0" fontId="0" fillId="12" borderId="54" xfId="0" applyFill="1" applyBorder="1" applyAlignment="1" applyProtection="1">
      <alignment horizontal="center" vertical="center"/>
      <protection hidden="1"/>
    </xf>
    <xf numFmtId="0" fontId="0" fillId="12" borderId="55" xfId="0" applyFill="1" applyBorder="1" applyProtection="1">
      <protection hidden="1"/>
    </xf>
    <xf numFmtId="0" fontId="0" fillId="12" borderId="0" xfId="0" applyFill="1" applyBorder="1" applyProtection="1">
      <protection hidden="1"/>
    </xf>
    <xf numFmtId="0" fontId="0" fillId="12" borderId="56" xfId="0" applyFill="1" applyBorder="1" applyAlignment="1" applyProtection="1">
      <alignment horizontal="center" vertical="center"/>
      <protection hidden="1"/>
    </xf>
    <xf numFmtId="0" fontId="0" fillId="12" borderId="57" xfId="0" applyFill="1" applyBorder="1" applyProtection="1">
      <protection hidden="1"/>
    </xf>
    <xf numFmtId="0" fontId="0" fillId="16" borderId="59" xfId="0" applyFill="1" applyBorder="1" applyProtection="1">
      <protection hidden="1"/>
    </xf>
    <xf numFmtId="0" fontId="0" fillId="16" borderId="58" xfId="0" applyFill="1" applyBorder="1" applyProtection="1">
      <protection hidden="1"/>
    </xf>
    <xf numFmtId="0" fontId="0" fillId="16" borderId="56" xfId="0" applyFill="1" applyBorder="1" applyAlignment="1" applyProtection="1">
      <alignment horizontal="center" vertical="center"/>
      <protection hidden="1"/>
    </xf>
    <xf numFmtId="0" fontId="0" fillId="16" borderId="53" xfId="0" applyFill="1" applyBorder="1" applyProtection="1">
      <protection hidden="1"/>
    </xf>
    <xf numFmtId="0" fontId="0" fillId="16" borderId="51" xfId="0" applyFill="1" applyBorder="1" applyAlignment="1" applyProtection="1">
      <alignment horizontal="center" vertical="center"/>
      <protection hidden="1"/>
    </xf>
    <xf numFmtId="0" fontId="6" fillId="13" borderId="54" xfId="0" applyFont="1" applyFill="1" applyBorder="1" applyAlignment="1" applyProtection="1">
      <alignment horizontal="center" vertical="center"/>
      <protection hidden="1"/>
    </xf>
    <xf numFmtId="0" fontId="0" fillId="0" borderId="0" xfId="0" applyFill="1" applyProtection="1">
      <protection hidden="1"/>
    </xf>
    <xf numFmtId="0" fontId="0" fillId="0" borderId="0" xfId="0" applyFill="1" applyAlignment="1" applyProtection="1">
      <alignment horizontal="center"/>
      <protection hidden="1"/>
    </xf>
    <xf numFmtId="0" fontId="76" fillId="13" borderId="0" xfId="0" applyFont="1" applyFill="1" applyAlignment="1" applyProtection="1">
      <alignment vertical="center"/>
      <protection hidden="1"/>
    </xf>
    <xf numFmtId="0" fontId="0" fillId="12" borderId="52" xfId="0" applyFill="1" applyBorder="1" applyAlignment="1" applyProtection="1">
      <alignment horizontal="left"/>
      <protection hidden="1"/>
    </xf>
    <xf numFmtId="0" fontId="3" fillId="12" borderId="52" xfId="0" applyFont="1" applyFill="1" applyBorder="1" applyAlignment="1" applyProtection="1">
      <alignment horizontal="center" vertical="center"/>
      <protection hidden="1"/>
    </xf>
    <xf numFmtId="0" fontId="76" fillId="12" borderId="58" xfId="0" applyFont="1" applyFill="1" applyBorder="1" applyAlignment="1" applyProtection="1">
      <alignment vertical="center"/>
      <protection hidden="1"/>
    </xf>
    <xf numFmtId="0" fontId="3" fillId="16" borderId="51" xfId="0" applyFont="1" applyFill="1" applyBorder="1" applyAlignment="1" applyProtection="1">
      <alignment horizontal="center" vertical="center"/>
      <protection hidden="1"/>
    </xf>
    <xf numFmtId="0" fontId="3" fillId="16" borderId="53" xfId="0" applyFont="1" applyFill="1" applyBorder="1" applyAlignment="1" applyProtection="1">
      <alignment horizontal="center" vertical="center"/>
      <protection hidden="1"/>
    </xf>
    <xf numFmtId="0" fontId="8" fillId="19" borderId="15" xfId="0" applyFont="1" applyFill="1" applyBorder="1" applyAlignment="1" applyProtection="1">
      <alignment horizontal="left" vertical="center" wrapText="1"/>
      <protection hidden="1"/>
    </xf>
    <xf numFmtId="0" fontId="51" fillId="2" borderId="62" xfId="0" applyFont="1" applyFill="1" applyBorder="1" applyAlignment="1" applyProtection="1">
      <alignment horizontal="center" vertical="center"/>
      <protection locked="0"/>
    </xf>
    <xf numFmtId="0" fontId="51" fillId="2" borderId="60" xfId="0" applyFont="1" applyFill="1" applyBorder="1" applyAlignment="1" applyProtection="1">
      <alignment horizontal="center" vertical="center"/>
      <protection locked="0"/>
    </xf>
    <xf numFmtId="0" fontId="51" fillId="2" borderId="61" xfId="0" applyFont="1" applyFill="1" applyBorder="1" applyAlignment="1" applyProtection="1">
      <alignment horizontal="center" vertical="center"/>
      <protection locked="0"/>
    </xf>
    <xf numFmtId="0" fontId="6" fillId="13" borderId="0" xfId="0" applyFont="1" applyFill="1" applyAlignment="1" applyProtection="1">
      <alignment wrapText="1"/>
      <protection hidden="1"/>
    </xf>
    <xf numFmtId="0" fontId="31" fillId="13" borderId="54" xfId="1" applyFont="1" applyFill="1" applyBorder="1" applyAlignment="1" applyProtection="1">
      <alignment vertical="top" wrapText="1"/>
      <protection hidden="1"/>
    </xf>
    <xf numFmtId="0" fontId="79" fillId="13" borderId="0" xfId="0" applyFont="1" applyFill="1" applyAlignment="1" applyProtection="1">
      <alignment vertical="top" wrapText="1"/>
      <protection hidden="1"/>
    </xf>
    <xf numFmtId="0" fontId="29" fillId="20" borderId="14" xfId="0" applyFont="1" applyFill="1" applyBorder="1" applyAlignment="1" applyProtection="1">
      <alignment horizontal="center" vertical="center" wrapText="1"/>
      <protection hidden="1"/>
    </xf>
    <xf numFmtId="0" fontId="67" fillId="20" borderId="14" xfId="0" applyFont="1" applyFill="1" applyBorder="1" applyAlignment="1" applyProtection="1">
      <alignment horizontal="center" vertical="center" wrapText="1"/>
      <protection hidden="1"/>
    </xf>
    <xf numFmtId="0" fontId="58" fillId="20" borderId="14" xfId="0" applyFont="1" applyFill="1" applyBorder="1" applyAlignment="1" applyProtection="1">
      <alignment horizontal="center" vertical="center" wrapText="1"/>
      <protection hidden="1"/>
    </xf>
    <xf numFmtId="0" fontId="75" fillId="12" borderId="1" xfId="0" applyFont="1" applyFill="1" applyBorder="1" applyAlignment="1" applyProtection="1">
      <alignment horizontal="center" vertical="center"/>
      <protection hidden="1"/>
    </xf>
    <xf numFmtId="0" fontId="11" fillId="12" borderId="1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1" fontId="0" fillId="0" borderId="0" xfId="0" applyNumberFormat="1" applyAlignment="1" applyProtection="1">
      <alignment vertical="center"/>
      <protection hidden="1"/>
    </xf>
    <xf numFmtId="0" fontId="8" fillId="0" borderId="0" xfId="0" applyFont="1" applyAlignment="1">
      <alignment horizontal="center" vertical="center"/>
    </xf>
    <xf numFmtId="0" fontId="83" fillId="13" borderId="0" xfId="0" applyFont="1" applyFill="1" applyAlignment="1" applyProtection="1">
      <alignment horizontal="center" vertical="center"/>
      <protection hidden="1"/>
    </xf>
    <xf numFmtId="166" fontId="85" fillId="2" borderId="24" xfId="0" applyNumberFormat="1" applyFont="1" applyFill="1" applyBorder="1" applyAlignment="1" applyProtection="1">
      <alignment horizontal="left" vertical="center"/>
      <protection locked="0"/>
    </xf>
    <xf numFmtId="0" fontId="85" fillId="2" borderId="24" xfId="0" applyFont="1" applyFill="1" applyBorder="1" applyAlignment="1" applyProtection="1">
      <alignment horizontal="left" vertical="center"/>
      <protection locked="0"/>
    </xf>
    <xf numFmtId="0" fontId="37" fillId="0" borderId="0" xfId="0" applyFont="1"/>
    <xf numFmtId="0" fontId="2" fillId="0" borderId="0" xfId="0" applyFont="1" applyBorder="1" applyAlignment="1" applyProtection="1">
      <alignment horizontal="center" vertical="center"/>
      <protection hidden="1"/>
    </xf>
    <xf numFmtId="0" fontId="56" fillId="13" borderId="0" xfId="0" applyFont="1" applyFill="1" applyAlignment="1" applyProtection="1">
      <alignment horizontal="center" vertical="center"/>
      <protection hidden="1"/>
    </xf>
    <xf numFmtId="0" fontId="81" fillId="2" borderId="25" xfId="0" applyFont="1" applyFill="1" applyBorder="1" applyAlignment="1" applyProtection="1">
      <alignment horizontal="left" vertical="center"/>
      <protection locked="0"/>
    </xf>
    <xf numFmtId="0" fontId="81" fillId="2" borderId="26" xfId="0" applyFont="1" applyFill="1" applyBorder="1" applyAlignment="1" applyProtection="1">
      <alignment horizontal="left" vertical="center"/>
      <protection locked="0"/>
    </xf>
    <xf numFmtId="0" fontId="81" fillId="2" borderId="27" xfId="0" applyFont="1" applyFill="1" applyBorder="1" applyAlignment="1" applyProtection="1">
      <alignment horizontal="left" vertical="center"/>
      <protection locked="0"/>
    </xf>
    <xf numFmtId="0" fontId="52" fillId="13" borderId="0" xfId="0" applyFont="1" applyFill="1" applyBorder="1" applyAlignment="1" applyProtection="1">
      <alignment horizontal="center" vertical="center"/>
      <protection hidden="1"/>
    </xf>
    <xf numFmtId="0" fontId="77" fillId="18" borderId="48" xfId="0" applyFont="1" applyFill="1" applyBorder="1" applyAlignment="1" applyProtection="1">
      <alignment horizontal="center" vertical="center"/>
      <protection hidden="1"/>
    </xf>
    <xf numFmtId="0" fontId="77" fillId="18" borderId="49" xfId="0" applyFont="1" applyFill="1" applyBorder="1" applyAlignment="1" applyProtection="1">
      <alignment horizontal="center" vertical="center"/>
      <protection hidden="1"/>
    </xf>
    <xf numFmtId="0" fontId="77" fillId="18" borderId="50" xfId="0" applyFont="1" applyFill="1" applyBorder="1" applyAlignment="1" applyProtection="1">
      <alignment horizontal="center" vertical="center"/>
      <protection hidden="1"/>
    </xf>
    <xf numFmtId="0" fontId="80" fillId="2" borderId="63" xfId="0" applyFont="1" applyFill="1" applyBorder="1" applyAlignment="1" applyProtection="1">
      <alignment horizontal="left" vertical="center"/>
      <protection locked="0"/>
    </xf>
    <xf numFmtId="0" fontId="80" fillId="2" borderId="47" xfId="0" applyFont="1" applyFill="1" applyBorder="1" applyAlignment="1" applyProtection="1">
      <alignment horizontal="left" vertical="center"/>
      <protection locked="0"/>
    </xf>
    <xf numFmtId="0" fontId="80" fillId="2" borderId="64" xfId="0" applyFont="1" applyFill="1" applyBorder="1" applyAlignment="1" applyProtection="1">
      <alignment horizontal="left" vertical="center"/>
      <protection locked="0"/>
    </xf>
    <xf numFmtId="0" fontId="76" fillId="17" borderId="57" xfId="0" applyFont="1" applyFill="1" applyBorder="1" applyAlignment="1" applyProtection="1">
      <alignment horizontal="center" vertical="center"/>
      <protection hidden="1"/>
    </xf>
    <xf numFmtId="0" fontId="6" fillId="13" borderId="0" xfId="0" applyFont="1" applyFill="1" applyAlignment="1" applyProtection="1">
      <alignment horizontal="center" wrapText="1"/>
      <protection hidden="1"/>
    </xf>
    <xf numFmtId="0" fontId="78" fillId="13" borderId="0" xfId="1" applyFont="1" applyFill="1" applyAlignment="1" applyProtection="1">
      <alignment horizontal="center" vertical="top" wrapText="1"/>
      <protection hidden="1"/>
    </xf>
    <xf numFmtId="0" fontId="79" fillId="13" borderId="0" xfId="0" applyFont="1" applyFill="1" applyAlignment="1" applyProtection="1">
      <alignment horizontal="center" vertical="top" wrapText="1"/>
      <protection hidden="1"/>
    </xf>
    <xf numFmtId="0" fontId="31" fillId="13" borderId="54" xfId="1" applyFont="1" applyFill="1" applyBorder="1" applyAlignment="1" applyProtection="1">
      <alignment horizontal="center" vertical="top" wrapText="1"/>
      <protection hidden="1"/>
    </xf>
    <xf numFmtId="0" fontId="29" fillId="6" borderId="18" xfId="0" applyFont="1" applyFill="1" applyBorder="1" applyAlignment="1" applyProtection="1">
      <alignment horizontal="center" vertical="center" wrapText="1"/>
      <protection hidden="1"/>
    </xf>
    <xf numFmtId="0" fontId="29" fillId="6" borderId="19" xfId="0" applyFont="1" applyFill="1" applyBorder="1" applyAlignment="1" applyProtection="1">
      <alignment horizontal="center" vertical="center" wrapText="1"/>
      <protection hidden="1"/>
    </xf>
    <xf numFmtId="164" fontId="21" fillId="5" borderId="14" xfId="0" applyNumberFormat="1" applyFont="1" applyFill="1" applyBorder="1" applyAlignment="1" applyProtection="1">
      <alignment horizontal="center" vertical="center" wrapText="1"/>
      <protection locked="0"/>
    </xf>
    <xf numFmtId="0" fontId="46" fillId="6" borderId="21" xfId="0" applyFont="1" applyFill="1" applyBorder="1" applyAlignment="1" applyProtection="1">
      <alignment horizontal="center" vertical="top" wrapText="1"/>
      <protection hidden="1"/>
    </xf>
    <xf numFmtId="0" fontId="29" fillId="20" borderId="14" xfId="0" applyFont="1" applyFill="1" applyBorder="1" applyAlignment="1" applyProtection="1">
      <alignment horizontal="center" vertical="center" wrapText="1"/>
      <protection hidden="1"/>
    </xf>
    <xf numFmtId="0" fontId="58" fillId="20" borderId="18" xfId="0" applyFont="1" applyFill="1" applyBorder="1" applyAlignment="1" applyProtection="1">
      <alignment horizontal="center" vertical="center" wrapText="1"/>
      <protection hidden="1"/>
    </xf>
    <xf numFmtId="0" fontId="58" fillId="20" borderId="19" xfId="0" applyFont="1" applyFill="1" applyBorder="1" applyAlignment="1" applyProtection="1">
      <alignment horizontal="center" vertical="center" wrapText="1"/>
      <protection hidden="1"/>
    </xf>
    <xf numFmtId="0" fontId="29" fillId="6" borderId="14" xfId="0" applyFont="1" applyFill="1" applyBorder="1" applyAlignment="1" applyProtection="1">
      <alignment horizontal="center" vertical="center" wrapText="1"/>
      <protection hidden="1"/>
    </xf>
    <xf numFmtId="0" fontId="57" fillId="3" borderId="14" xfId="0" applyFont="1" applyFill="1" applyBorder="1" applyAlignment="1" applyProtection="1">
      <alignment horizontal="center" vertical="center" wrapText="1"/>
      <protection hidden="1"/>
    </xf>
    <xf numFmtId="0" fontId="57" fillId="3" borderId="16" xfId="0" applyFont="1" applyFill="1" applyBorder="1" applyAlignment="1" applyProtection="1">
      <alignment horizontal="center" vertical="center" wrapText="1"/>
      <protection hidden="1"/>
    </xf>
    <xf numFmtId="0" fontId="29" fillId="8" borderId="14" xfId="0" applyFont="1" applyFill="1" applyBorder="1" applyAlignment="1" applyProtection="1">
      <alignment horizontal="center" vertical="center" wrapText="1"/>
      <protection hidden="1"/>
    </xf>
    <xf numFmtId="0" fontId="32" fillId="6" borderId="0" xfId="0" applyFont="1" applyFill="1" applyAlignment="1" applyProtection="1">
      <alignment horizontal="center" wrapText="1"/>
      <protection hidden="1"/>
    </xf>
    <xf numFmtId="0" fontId="17" fillId="6" borderId="0" xfId="0" applyFont="1" applyFill="1" applyAlignment="1" applyProtection="1">
      <alignment horizontal="right" vertical="center" wrapText="1"/>
      <protection hidden="1"/>
    </xf>
    <xf numFmtId="0" fontId="72" fillId="6" borderId="21" xfId="0" applyFont="1" applyFill="1" applyBorder="1" applyAlignment="1" applyProtection="1">
      <alignment horizontal="center" vertical="top" wrapText="1"/>
      <protection hidden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 applyProtection="1">
      <alignment horizontal="center" vertical="center"/>
      <protection hidden="1"/>
    </xf>
    <xf numFmtId="0" fontId="7" fillId="9" borderId="1" xfId="0" applyFont="1" applyFill="1" applyBorder="1" applyAlignment="1" applyProtection="1">
      <alignment horizontal="center" vertical="center"/>
      <protection hidden="1"/>
    </xf>
    <xf numFmtId="0" fontId="6" fillId="9" borderId="6" xfId="0" applyFont="1" applyFill="1" applyBorder="1" applyAlignment="1" applyProtection="1">
      <alignment horizontal="center" vertical="center" wrapText="1"/>
      <protection hidden="1"/>
    </xf>
    <xf numFmtId="0" fontId="6" fillId="9" borderId="20" xfId="0" applyFont="1" applyFill="1" applyBorder="1" applyAlignment="1" applyProtection="1">
      <alignment horizontal="center" vertical="center" wrapText="1"/>
      <protection hidden="1"/>
    </xf>
    <xf numFmtId="0" fontId="6" fillId="9" borderId="7" xfId="0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 wrapText="1"/>
      <protection hidden="1"/>
    </xf>
    <xf numFmtId="0" fontId="47" fillId="4" borderId="0" xfId="0" applyFont="1" applyFill="1" applyAlignment="1" applyProtection="1">
      <alignment horizontal="center" vertical="center" wrapText="1"/>
      <protection hidden="1"/>
    </xf>
    <xf numFmtId="0" fontId="59" fillId="4" borderId="0" xfId="0" applyFont="1" applyFill="1" applyBorder="1" applyAlignment="1" applyProtection="1">
      <alignment horizontal="center" vertical="center"/>
      <protection hidden="1"/>
    </xf>
    <xf numFmtId="0" fontId="44" fillId="4" borderId="6" xfId="0" applyFont="1" applyFill="1" applyBorder="1" applyAlignment="1" applyProtection="1">
      <alignment horizontal="center" vertical="center"/>
      <protection hidden="1"/>
    </xf>
    <xf numFmtId="0" fontId="44" fillId="4" borderId="7" xfId="0" applyFont="1" applyFill="1" applyBorder="1" applyAlignment="1" applyProtection="1">
      <alignment horizontal="center" vertical="center"/>
      <protection hidden="1"/>
    </xf>
    <xf numFmtId="0" fontId="23" fillId="0" borderId="10" xfId="0" applyFont="1" applyBorder="1" applyAlignment="1" applyProtection="1">
      <alignment horizontal="center" vertical="center" wrapText="1"/>
      <protection hidden="1"/>
    </xf>
    <xf numFmtId="0" fontId="23" fillId="0" borderId="11" xfId="0" applyFont="1" applyBorder="1" applyAlignment="1" applyProtection="1">
      <alignment horizontal="center" vertical="center" wrapText="1"/>
      <protection hidden="1"/>
    </xf>
    <xf numFmtId="0" fontId="23" fillId="0" borderId="12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9" fillId="5" borderId="0" xfId="0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 wrapText="1"/>
      <protection hidden="1"/>
    </xf>
    <xf numFmtId="0" fontId="70" fillId="0" borderId="0" xfId="0" applyFon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10" fillId="0" borderId="0" xfId="0" applyFont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/>
      <protection hidden="1"/>
    </xf>
    <xf numFmtId="0" fontId="71" fillId="0" borderId="0" xfId="0" applyFont="1" applyBorder="1" applyAlignment="1" applyProtection="1">
      <alignment horizontal="center" vertical="center"/>
      <protection hidden="1"/>
    </xf>
    <xf numFmtId="0" fontId="71" fillId="0" borderId="0" xfId="0" applyFont="1" applyBorder="1" applyAlignment="1" applyProtection="1">
      <alignment horizontal="right" vertical="center"/>
      <protection hidden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1" fillId="0" borderId="65" xfId="0" applyFont="1" applyBorder="1" applyAlignment="1">
      <alignment vertical="center" wrapText="1"/>
    </xf>
    <xf numFmtId="0" fontId="11" fillId="0" borderId="66" xfId="0" applyFont="1" applyBorder="1" applyAlignment="1">
      <alignment vertical="center" wrapText="1"/>
    </xf>
    <xf numFmtId="0" fontId="11" fillId="0" borderId="67" xfId="0" applyFont="1" applyBorder="1" applyAlignment="1">
      <alignment vertical="center" wrapText="1"/>
    </xf>
    <xf numFmtId="0" fontId="11" fillId="0" borderId="68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69" xfId="0" applyFont="1" applyBorder="1" applyAlignment="1">
      <alignment vertical="center" wrapText="1"/>
    </xf>
    <xf numFmtId="0" fontId="11" fillId="0" borderId="70" xfId="0" applyFont="1" applyBorder="1" applyAlignment="1">
      <alignment vertical="center" wrapText="1"/>
    </xf>
    <xf numFmtId="0" fontId="11" fillId="0" borderId="71" xfId="0" applyFont="1" applyBorder="1" applyAlignment="1">
      <alignment vertical="center" wrapText="1"/>
    </xf>
    <xf numFmtId="0" fontId="11" fillId="0" borderId="72" xfId="0" applyFon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0" fillId="0" borderId="29" xfId="0" applyBorder="1" applyAlignment="1">
      <alignment vertical="center"/>
    </xf>
    <xf numFmtId="0" fontId="0" fillId="0" borderId="40" xfId="0" applyBorder="1" applyAlignment="1">
      <alignment vertical="center"/>
    </xf>
    <xf numFmtId="0" fontId="69" fillId="2" borderId="42" xfId="0" applyFont="1" applyFill="1" applyBorder="1" applyAlignment="1">
      <alignment horizontal="center" vertical="center"/>
    </xf>
    <xf numFmtId="0" fontId="69" fillId="2" borderId="30" xfId="0" applyFont="1" applyFill="1" applyBorder="1" applyAlignment="1">
      <alignment horizontal="center" vertical="center"/>
    </xf>
    <xf numFmtId="0" fontId="69" fillId="2" borderId="43" xfId="0" applyFont="1" applyFill="1" applyBorder="1" applyAlignment="1">
      <alignment horizontal="center" vertical="center"/>
    </xf>
    <xf numFmtId="0" fontId="69" fillId="2" borderId="32" xfId="0" applyFont="1" applyFill="1" applyBorder="1" applyAlignment="1">
      <alignment horizontal="center" vertical="center"/>
    </xf>
    <xf numFmtId="0" fontId="69" fillId="2" borderId="44" xfId="0" applyFont="1" applyFill="1" applyBorder="1" applyAlignment="1">
      <alignment horizontal="center" vertical="center"/>
    </xf>
    <xf numFmtId="0" fontId="69" fillId="2" borderId="45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63" fillId="0" borderId="31" xfId="0" applyFont="1" applyBorder="1" applyAlignment="1">
      <alignment horizontal="center" vertical="top"/>
    </xf>
    <xf numFmtId="0" fontId="0" fillId="0" borderId="6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3" xfId="0" applyBorder="1" applyAlignment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9" fillId="0" borderId="0" xfId="0" applyFont="1" applyBorder="1" applyAlignment="1" applyProtection="1">
      <alignment horizontal="center" vertical="center"/>
      <protection hidden="1"/>
    </xf>
    <xf numFmtId="0" fontId="87" fillId="5" borderId="0" xfId="0" applyFont="1" applyFill="1" applyBorder="1" applyAlignment="1" applyProtection="1">
      <alignment horizontal="center" vertical="center"/>
      <protection locked="0"/>
    </xf>
    <xf numFmtId="0" fontId="88" fillId="0" borderId="0" xfId="0" applyFont="1" applyAlignment="1" applyProtection="1">
      <alignment horizontal="center"/>
      <protection hidden="1"/>
    </xf>
  </cellXfs>
  <cellStyles count="2">
    <cellStyle name="Hyperlink" xfId="1" builtinId="8"/>
    <cellStyle name="Normal" xfId="0" builtinId="0"/>
  </cellStyles>
  <dxfs count="40"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ont>
        <b/>
        <i val="0"/>
      </font>
      <fill>
        <patternFill>
          <bgColor rgb="FFFFFF66"/>
        </patternFill>
      </fill>
    </dxf>
    <dxf>
      <font>
        <b/>
        <i val="0"/>
      </font>
      <fill>
        <patternFill>
          <bgColor rgb="FFCCECFF"/>
        </patternFill>
      </fill>
    </dxf>
    <dxf>
      <font>
        <b/>
        <i val="0"/>
      </font>
      <fill>
        <patternFill>
          <bgColor rgb="FFCCCCFF"/>
        </patternFill>
      </fill>
    </dxf>
    <dxf>
      <font>
        <b/>
        <i val="0"/>
      </font>
      <fill>
        <patternFill>
          <bgColor rgb="FFFFFF66"/>
        </patternFill>
      </fill>
    </dxf>
    <dxf>
      <font>
        <b/>
        <i val="0"/>
      </font>
      <fill>
        <patternFill>
          <bgColor rgb="FFCCECFF"/>
        </patternFill>
      </fill>
    </dxf>
    <dxf>
      <font>
        <b/>
        <i val="0"/>
      </font>
      <fill>
        <patternFill>
          <bgColor rgb="FFCCCCFF"/>
        </patternFill>
      </fill>
    </dxf>
    <dxf>
      <font>
        <b/>
        <i val="0"/>
      </font>
      <fill>
        <patternFill>
          <bgColor rgb="FFFFFF66"/>
        </patternFill>
      </fill>
    </dxf>
    <dxf>
      <font>
        <b/>
        <i val="0"/>
      </font>
      <fill>
        <patternFill>
          <bgColor rgb="FFCCECFF"/>
        </patternFill>
      </fill>
    </dxf>
    <dxf>
      <font>
        <b/>
        <i val="0"/>
      </font>
      <fill>
        <patternFill>
          <bgColor rgb="FFCCCCFF"/>
        </patternFill>
      </fill>
    </dxf>
    <dxf>
      <font>
        <b/>
        <i val="0"/>
      </font>
      <fill>
        <patternFill>
          <bgColor rgb="FFFFFF66"/>
        </patternFill>
      </fill>
    </dxf>
    <dxf>
      <font>
        <b/>
        <i val="0"/>
      </font>
      <fill>
        <patternFill>
          <bgColor rgb="FFCCECFF"/>
        </patternFill>
      </fill>
    </dxf>
    <dxf>
      <font>
        <b/>
        <i val="0"/>
      </font>
      <fill>
        <patternFill>
          <bgColor rgb="FFCCCCFF"/>
        </patternFill>
      </fill>
    </dxf>
    <dxf>
      <font>
        <color theme="0"/>
      </font>
      <fill>
        <patternFill>
          <bgColor theme="0" tint="-0.34998626667073579"/>
        </patternFill>
      </fill>
      <border>
        <left/>
        <right/>
        <top/>
        <bottom/>
        <vertical/>
        <horizontal/>
      </border>
    </dxf>
    <dxf>
      <font>
        <color rgb="FF92D050"/>
      </font>
      <fill>
        <patternFill>
          <bgColor rgb="FF92D050"/>
        </patternFill>
      </fill>
    </dxf>
    <dxf>
      <font>
        <color rgb="FFA4DD87"/>
      </font>
      <fill>
        <patternFill>
          <bgColor rgb="FFA4DD87"/>
        </patternFill>
      </fill>
    </dxf>
    <dxf>
      <fill>
        <patternFill patternType="none">
          <bgColor auto="1"/>
        </patternFill>
      </fill>
    </dxf>
    <dxf>
      <font>
        <color theme="8" tint="0.59996337778862885"/>
      </font>
      <fill>
        <patternFill>
          <bgColor theme="8" tint="0.59996337778862885"/>
        </patternFill>
      </fill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255" justifyLastLine="0" shrinkToFit="0" mergeCell="0" readingOrder="0"/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1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59999389629810485"/>
        </patternFill>
      </fill>
      <alignment horizontal="center" vertical="center" textRotation="0" wrapText="0" indent="0" relativeIndent="255" justifyLastLine="0" shrinkToFit="0" mergeCell="0" readingOrder="0"/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ill>
        <patternFill patternType="solid">
          <fgColor indexed="64"/>
          <bgColor theme="5" tint="0.59999389629810485"/>
        </patternFill>
      </fill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general" vertical="center" textRotation="0" wrapText="0" indent="0" relativeIndent="255" justifyLastLine="0" shrinkToFit="0" mergeCell="0" readingOrder="0"/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59999389629810485"/>
        </patternFill>
      </fill>
      <alignment horizontal="general" vertical="center" textRotation="0" wrapText="0" indent="0" relativeIndent="255" justifyLastLine="0" shrinkToFit="0" mergeCell="0" readingOrder="0"/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59999389629810485"/>
        </patternFill>
      </fill>
      <alignment horizontal="center" vertical="center" textRotation="0" wrapText="0" indent="0" relativeIndent="255" justifyLastLine="0" shrinkToFit="0" mergeCell="0" readingOrder="0"/>
      <protection locked="1" hidden="1"/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1" hidden="1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auto="1"/>
        </left>
        <right style="thin">
          <color auto="1"/>
        </right>
        <top/>
        <bottom/>
      </border>
      <protection locked="1" hidden="1"/>
    </dxf>
    <dxf>
      <border>
        <bottom style="medium">
          <color indexed="64"/>
        </bottom>
        <vertical/>
        <horizontal/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4"/>
        <color rgb="FF291EBC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relativeIndent="0" justifyLastLine="0" shrinkToFit="0" mergeCell="0" readingOrder="0"/>
      <border diagonalUp="0" diagonalDown="0">
        <left style="thin">
          <color auto="1"/>
        </left>
        <right style="thin">
          <color auto="1"/>
        </right>
        <top/>
        <bottom/>
      </border>
      <protection locked="1" hidden="1"/>
    </dxf>
    <dxf>
      <font>
        <color theme="5" tint="0.59996337778862885"/>
      </font>
      <fill>
        <patternFill>
          <bgColor theme="5" tint="0.59996337778862885"/>
        </patternFill>
      </fill>
    </dxf>
    <dxf>
      <font>
        <color theme="5" tint="0.59996337778862885"/>
      </font>
      <fill>
        <patternFill>
          <bgColor theme="5" tint="0.59996337778862885"/>
        </patternFill>
      </fill>
    </dxf>
    <dxf>
      <font>
        <color theme="0"/>
      </font>
      <fill>
        <patternFill>
          <bgColor theme="0" tint="-4.9989318521683403E-2"/>
        </patternFill>
      </fill>
    </dxf>
  </dxfs>
  <tableStyles count="0" defaultTableStyle="TableStyleMedium9" defaultPivotStyle="PivotStyleLight16"/>
  <colors>
    <mruColors>
      <color rgb="FFCC0099"/>
      <color rgb="FF0000FF"/>
      <color rgb="FFD7FFB9"/>
      <color rgb="FFFFCCFF"/>
      <color rgb="FF6EEEAB"/>
      <color rgb="FF003300"/>
      <color rgb="FFCCECFF"/>
      <color rgb="FFFFFF66"/>
      <color rgb="FFA01085"/>
      <color rgb="FFCCCC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590550</xdr:colOff>
      <xdr:row>0</xdr:row>
      <xdr:rowOff>104775</xdr:rowOff>
    </xdr:from>
    <xdr:to>
      <xdr:col>11</xdr:col>
      <xdr:colOff>2228849</xdr:colOff>
      <xdr:row>7</xdr:row>
      <xdr:rowOff>85725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97050" y="104775"/>
          <a:ext cx="1638299" cy="1714500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1152524</xdr:colOff>
      <xdr:row>18</xdr:row>
      <xdr:rowOff>95250</xdr:rowOff>
    </xdr:from>
    <xdr:to>
      <xdr:col>12</xdr:col>
      <xdr:colOff>314325</xdr:colOff>
      <xdr:row>27</xdr:row>
      <xdr:rowOff>190499</xdr:rowOff>
    </xdr:to>
    <xdr:pic>
      <xdr:nvPicPr>
        <xdr:cNvPr id="4" name="Picture 3" descr="Screenshot (232)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839449" y="4324350"/>
          <a:ext cx="6019801" cy="247649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B12:I18" headerRowCount="0" totalsRowShown="0" headerRowDxfId="36" dataDxfId="34" headerRowBorderDxfId="35">
  <tableColumns count="8">
    <tableColumn id="1" name="Column1" headerRowDxfId="33" dataDxfId="32"/>
    <tableColumn id="2" name="Column2" headerRowDxfId="31" dataDxfId="30"/>
    <tableColumn id="7" name="Column7" headerRowDxfId="29" dataDxfId="28"/>
    <tableColumn id="3" name="Column3" headerRowDxfId="27" dataDxfId="26"/>
    <tableColumn id="6" name="Column6" headerRowDxfId="25" dataDxfId="24"/>
    <tableColumn id="4" name="Column4" headerRowDxfId="23" dataDxfId="22"/>
    <tableColumn id="8" name="Column8" headerRowDxfId="21" dataDxfId="20"/>
    <tableColumn id="5" name="Column5" headerRowDxfId="19" dataDxfId="18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7" Type="http://schemas.openxmlformats.org/officeDocument/2006/relationships/comments" Target="../comments1.xml"/><Relationship Id="rId2" Type="http://schemas.openxmlformats.org/officeDocument/2006/relationships/hyperlink" Target="https://www.youtube.com/c/Heeralaljat/" TargetMode="External"/><Relationship Id="rId1" Type="http://schemas.openxmlformats.org/officeDocument/2006/relationships/hyperlink" Target="https://youtu.be/jJaILnAsZGc" TargetMode="External"/><Relationship Id="rId6" Type="http://schemas.openxmlformats.org/officeDocument/2006/relationships/table" Target="../tables/table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youtu.be/jJaILnAsZGc" TargetMode="External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1">
    <tabColor rgb="FFA01085"/>
  </sheetPr>
  <dimension ref="A1:N600"/>
  <sheetViews>
    <sheetView showGridLines="0" showRowColHeaders="0" tabSelected="1" workbookViewId="0">
      <selection activeCell="I15" sqref="I15"/>
    </sheetView>
  </sheetViews>
  <sheetFormatPr defaultColWidth="0" defaultRowHeight="15" zeroHeight="1"/>
  <cols>
    <col min="1" max="1" width="7.125" style="219" customWidth="1"/>
    <col min="2" max="2" width="2.625" style="204" customWidth="1"/>
    <col min="3" max="3" width="37.25" style="219" customWidth="1"/>
    <col min="4" max="4" width="2.625" style="219" customWidth="1"/>
    <col min="5" max="5" width="35.375" style="219" customWidth="1"/>
    <col min="6" max="6" width="2.625" style="219" customWidth="1"/>
    <col min="7" max="7" width="36.875" style="220" customWidth="1"/>
    <col min="8" max="8" width="2.625" style="220" customWidth="1"/>
    <col min="9" max="9" width="40.875" style="220" customWidth="1"/>
    <col min="10" max="10" width="2.625" style="220" customWidth="1"/>
    <col min="11" max="11" width="11.875" style="219" customWidth="1"/>
    <col min="12" max="12" width="34.625" style="219" customWidth="1"/>
    <col min="13" max="13" width="15.5" style="219" customWidth="1"/>
    <col min="14" max="14" width="3.625" style="219" customWidth="1"/>
    <col min="15" max="16384" width="9.125" style="219" hidden="1"/>
  </cols>
  <sheetData>
    <row r="1" spans="1:13" s="11" customFormat="1" ht="24.75" customHeight="1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13" s="11" customFormat="1" ht="12" customHeight="1">
      <c r="A2" s="105"/>
      <c r="B2" s="149"/>
      <c r="C2" s="146"/>
      <c r="D2" s="145"/>
      <c r="E2" s="145"/>
      <c r="F2" s="145"/>
      <c r="G2" s="145"/>
      <c r="H2" s="145"/>
      <c r="I2" s="145"/>
      <c r="J2" s="144"/>
      <c r="K2" s="105"/>
      <c r="L2" s="105"/>
      <c r="M2" s="105"/>
    </row>
    <row r="3" spans="1:13" s="11" customFormat="1" ht="28.5" customHeight="1">
      <c r="A3" s="105"/>
      <c r="B3" s="142"/>
      <c r="C3" s="248" t="s">
        <v>116</v>
      </c>
      <c r="D3" s="248"/>
      <c r="E3" s="248"/>
      <c r="F3" s="248"/>
      <c r="G3" s="248"/>
      <c r="H3" s="248"/>
      <c r="I3" s="248"/>
      <c r="J3" s="143"/>
      <c r="K3" s="105"/>
      <c r="L3" s="105"/>
      <c r="M3" s="105"/>
    </row>
    <row r="4" spans="1:13" s="11" customFormat="1" ht="9.9499999999999993" customHeight="1">
      <c r="A4" s="105"/>
      <c r="B4" s="149"/>
      <c r="C4" s="146"/>
      <c r="D4" s="144"/>
      <c r="E4" s="145"/>
      <c r="F4" s="145"/>
      <c r="G4" s="145"/>
      <c r="H4" s="145"/>
      <c r="I4" s="145"/>
      <c r="J4" s="144"/>
      <c r="K4" s="105"/>
      <c r="L4" s="105"/>
      <c r="M4" s="105"/>
    </row>
    <row r="5" spans="1:13" s="11" customFormat="1" ht="30" customHeight="1">
      <c r="A5" s="105"/>
      <c r="B5" s="142"/>
      <c r="C5" s="106" t="s">
        <v>483</v>
      </c>
      <c r="D5" s="143"/>
      <c r="E5" s="249" t="s">
        <v>732</v>
      </c>
      <c r="F5" s="250"/>
      <c r="G5" s="250"/>
      <c r="H5" s="250"/>
      <c r="I5" s="251"/>
      <c r="J5" s="143"/>
      <c r="K5" s="105"/>
      <c r="L5" s="194"/>
      <c r="M5" s="105"/>
    </row>
    <row r="6" spans="1:13" s="11" customFormat="1" ht="9.9499999999999993" customHeight="1">
      <c r="A6" s="105"/>
      <c r="B6" s="149"/>
      <c r="C6" s="146"/>
      <c r="D6" s="144"/>
      <c r="E6" s="145"/>
      <c r="F6" s="145"/>
      <c r="G6" s="145"/>
      <c r="H6" s="145"/>
      <c r="I6" s="145"/>
      <c r="J6" s="144"/>
      <c r="K6" s="106"/>
      <c r="L6" s="105"/>
      <c r="M6" s="105"/>
    </row>
    <row r="7" spans="1:13" s="11" customFormat="1" ht="21.75" customHeight="1">
      <c r="A7" s="105"/>
      <c r="B7" s="142"/>
      <c r="C7" s="252" t="s">
        <v>114</v>
      </c>
      <c r="D7" s="252"/>
      <c r="E7" s="252"/>
      <c r="F7" s="252"/>
      <c r="G7" s="252"/>
      <c r="H7" s="252"/>
      <c r="I7" s="252"/>
      <c r="J7" s="143"/>
      <c r="K7" s="105"/>
      <c r="L7" s="195"/>
      <c r="M7" s="105"/>
    </row>
    <row r="8" spans="1:13" s="11" customFormat="1" ht="9.9499999999999993" customHeight="1">
      <c r="A8" s="105"/>
      <c r="B8" s="144"/>
      <c r="C8" s="145"/>
      <c r="D8" s="144"/>
      <c r="E8" s="145"/>
      <c r="F8" s="144"/>
      <c r="G8" s="145"/>
      <c r="H8" s="144"/>
      <c r="I8" s="145"/>
      <c r="J8" s="144"/>
      <c r="K8" s="105"/>
      <c r="L8" s="105"/>
      <c r="M8" s="105"/>
    </row>
    <row r="9" spans="1:13" s="11" customFormat="1" ht="27.6" customHeight="1">
      <c r="A9" s="105"/>
      <c r="B9" s="143"/>
      <c r="C9" s="106" t="s">
        <v>117</v>
      </c>
      <c r="D9" s="143"/>
      <c r="E9" s="151" t="s">
        <v>107</v>
      </c>
      <c r="F9" s="143"/>
      <c r="G9" s="106" t="s">
        <v>118</v>
      </c>
      <c r="H9" s="143"/>
      <c r="I9" s="151" t="s">
        <v>108</v>
      </c>
      <c r="J9" s="143"/>
      <c r="K9" s="105"/>
      <c r="L9" s="186" t="s">
        <v>566</v>
      </c>
      <c r="M9" s="105"/>
    </row>
    <row r="10" spans="1:13" s="11" customFormat="1" ht="9.9499999999999993" customHeight="1">
      <c r="A10" s="105"/>
      <c r="B10" s="144"/>
      <c r="C10" s="147"/>
      <c r="D10" s="144"/>
      <c r="E10" s="145"/>
      <c r="F10" s="144"/>
      <c r="G10" s="147"/>
      <c r="H10" s="144"/>
      <c r="I10" s="148"/>
      <c r="J10" s="144"/>
      <c r="K10" s="105"/>
      <c r="L10" s="105"/>
      <c r="M10" s="105"/>
    </row>
    <row r="11" spans="1:13" s="97" customFormat="1" ht="27.75" customHeight="1" thickBot="1">
      <c r="A11" s="105"/>
      <c r="B11" s="143"/>
      <c r="C11" s="106" t="s">
        <v>110</v>
      </c>
      <c r="D11" s="143"/>
      <c r="E11" s="150">
        <v>123456</v>
      </c>
      <c r="F11" s="143"/>
      <c r="G11" s="106" t="s">
        <v>109</v>
      </c>
      <c r="H11" s="143"/>
      <c r="I11" s="244">
        <v>8200303101</v>
      </c>
      <c r="J11" s="143"/>
      <c r="K11" s="107"/>
      <c r="L11" s="107"/>
      <c r="M11" s="107"/>
    </row>
    <row r="12" spans="1:13" s="21" customFormat="1" ht="9.9499999999999993" customHeight="1">
      <c r="A12" s="105"/>
      <c r="B12" s="144"/>
      <c r="C12" s="147"/>
      <c r="D12" s="144"/>
      <c r="E12" s="146"/>
      <c r="F12" s="144"/>
      <c r="G12" s="147"/>
      <c r="H12" s="144"/>
      <c r="I12" s="147"/>
      <c r="J12" s="144"/>
      <c r="K12" s="108"/>
      <c r="L12" s="109"/>
      <c r="M12" s="108"/>
    </row>
    <row r="13" spans="1:13" s="21" customFormat="1" ht="27.6" customHeight="1">
      <c r="A13" s="105"/>
      <c r="B13" s="143"/>
      <c r="C13" s="106" t="s">
        <v>112</v>
      </c>
      <c r="D13" s="143"/>
      <c r="E13" s="245" t="s">
        <v>115</v>
      </c>
      <c r="F13" s="143"/>
      <c r="G13" s="106" t="s">
        <v>111</v>
      </c>
      <c r="H13" s="143"/>
      <c r="I13" s="245"/>
      <c r="J13" s="143"/>
      <c r="K13" s="108"/>
      <c r="L13" s="110" t="s">
        <v>6</v>
      </c>
      <c r="M13" s="108"/>
    </row>
    <row r="14" spans="1:13" s="21" customFormat="1" ht="9.9499999999999993" customHeight="1">
      <c r="A14" s="105"/>
      <c r="B14" s="144"/>
      <c r="C14" s="147"/>
      <c r="D14" s="144"/>
      <c r="E14" s="146"/>
      <c r="F14" s="144"/>
      <c r="G14" s="147"/>
      <c r="H14" s="144"/>
      <c r="I14" s="147"/>
      <c r="J14" s="144"/>
      <c r="K14" s="108"/>
      <c r="L14" s="111" t="s">
        <v>7</v>
      </c>
      <c r="M14" s="108"/>
    </row>
    <row r="15" spans="1:13" s="21" customFormat="1" ht="27.6" customHeight="1">
      <c r="A15" s="105"/>
      <c r="B15" s="143"/>
      <c r="C15" s="106" t="s">
        <v>484</v>
      </c>
      <c r="D15" s="143"/>
      <c r="E15" s="245" t="s">
        <v>567</v>
      </c>
      <c r="F15" s="143"/>
      <c r="G15" s="106" t="s">
        <v>113</v>
      </c>
      <c r="H15" s="143"/>
      <c r="I15" s="245"/>
      <c r="J15" s="143"/>
      <c r="K15" s="108"/>
      <c r="L15" s="112" t="s">
        <v>8</v>
      </c>
      <c r="M15" s="108"/>
    </row>
    <row r="16" spans="1:13" s="21" customFormat="1" ht="12" customHeight="1">
      <c r="A16" s="105"/>
      <c r="B16" s="144"/>
      <c r="C16" s="147"/>
      <c r="D16" s="144"/>
      <c r="E16" s="146"/>
      <c r="F16" s="144"/>
      <c r="G16" s="147"/>
      <c r="H16" s="144"/>
      <c r="I16" s="147"/>
      <c r="J16" s="144"/>
      <c r="K16" s="108"/>
      <c r="L16" s="113" t="s">
        <v>9</v>
      </c>
      <c r="M16" s="108"/>
    </row>
    <row r="17" spans="1:13" s="21" customFormat="1" ht="27.6" customHeight="1" thickBot="1">
      <c r="A17" s="105"/>
      <c r="B17" s="118"/>
      <c r="C17" s="114"/>
      <c r="D17" s="118"/>
      <c r="E17" s="185"/>
      <c r="F17" s="118"/>
      <c r="G17" s="114"/>
      <c r="H17" s="118"/>
      <c r="I17" s="185"/>
      <c r="J17" s="118"/>
      <c r="K17" s="108"/>
      <c r="L17" s="115" t="s">
        <v>479</v>
      </c>
      <c r="M17" s="108"/>
    </row>
    <row r="18" spans="1:13" s="21" customFormat="1" ht="9.9499999999999993" customHeight="1">
      <c r="A18" s="105"/>
      <c r="B18" s="225"/>
      <c r="C18" s="222"/>
      <c r="D18" s="223"/>
      <c r="E18" s="222"/>
      <c r="F18" s="223"/>
      <c r="G18" s="222"/>
      <c r="H18" s="226"/>
      <c r="I18" s="119"/>
      <c r="J18" s="118"/>
      <c r="K18" s="108"/>
      <c r="L18" s="108"/>
      <c r="M18" s="108"/>
    </row>
    <row r="19" spans="1:13" s="11" customFormat="1" ht="26.25" customHeight="1" thickBot="1">
      <c r="A19" s="107"/>
      <c r="B19" s="211"/>
      <c r="C19" s="259" t="s">
        <v>697</v>
      </c>
      <c r="D19" s="259"/>
      <c r="E19" s="259"/>
      <c r="F19" s="259"/>
      <c r="G19" s="259"/>
      <c r="H19" s="224"/>
      <c r="I19" s="221"/>
      <c r="J19" s="105"/>
      <c r="K19" s="105"/>
      <c r="L19" s="105"/>
      <c r="M19" s="105"/>
    </row>
    <row r="20" spans="1:13" s="11" customFormat="1" ht="10.5" customHeight="1" thickBot="1">
      <c r="A20" s="107"/>
      <c r="B20" s="217"/>
      <c r="C20" s="207"/>
      <c r="D20" s="207"/>
      <c r="E20" s="207"/>
      <c r="F20" s="207"/>
      <c r="G20" s="207"/>
      <c r="H20" s="216"/>
      <c r="I20" s="105"/>
      <c r="J20" s="105"/>
      <c r="K20" s="105"/>
      <c r="L20" s="105"/>
      <c r="M20" s="105"/>
    </row>
    <row r="21" spans="1:13" s="11" customFormat="1" ht="24.75" customHeight="1" thickBot="1">
      <c r="A21" s="107"/>
      <c r="B21" s="208"/>
      <c r="C21" s="205" t="s">
        <v>698</v>
      </c>
      <c r="D21" s="206"/>
      <c r="E21" s="253" t="s">
        <v>699</v>
      </c>
      <c r="F21" s="254"/>
      <c r="G21" s="255"/>
      <c r="H21" s="209"/>
      <c r="I21" s="105"/>
      <c r="J21" s="105"/>
      <c r="K21" s="105"/>
      <c r="L21" s="105"/>
      <c r="M21" s="105"/>
    </row>
    <row r="22" spans="1:13" s="11" customFormat="1" ht="21" customHeight="1">
      <c r="A22" s="107"/>
      <c r="B22" s="208"/>
      <c r="C22" s="228">
        <v>333333</v>
      </c>
      <c r="D22" s="210"/>
      <c r="E22" s="256" t="s">
        <v>700</v>
      </c>
      <c r="F22" s="257"/>
      <c r="G22" s="258"/>
      <c r="H22" s="209"/>
      <c r="I22" s="105"/>
      <c r="J22" s="105"/>
      <c r="K22" s="105"/>
      <c r="L22" s="105"/>
      <c r="M22" s="105"/>
    </row>
    <row r="23" spans="1:13" s="11" customFormat="1" ht="21" customHeight="1">
      <c r="A23" s="107"/>
      <c r="B23" s="208"/>
      <c r="C23" s="229">
        <v>123457</v>
      </c>
      <c r="D23" s="210"/>
      <c r="E23" s="256" t="s">
        <v>701</v>
      </c>
      <c r="F23" s="257"/>
      <c r="G23" s="258"/>
      <c r="H23" s="209"/>
      <c r="I23" s="105"/>
      <c r="J23" s="105"/>
      <c r="K23" s="105"/>
      <c r="L23" s="105"/>
      <c r="M23" s="105"/>
    </row>
    <row r="24" spans="1:13" s="11" customFormat="1" ht="21" customHeight="1">
      <c r="A24" s="107"/>
      <c r="B24" s="208"/>
      <c r="C24" s="229">
        <v>123458</v>
      </c>
      <c r="D24" s="210"/>
      <c r="E24" s="256" t="s">
        <v>702</v>
      </c>
      <c r="F24" s="257"/>
      <c r="G24" s="258"/>
      <c r="H24" s="209"/>
      <c r="I24" s="105"/>
      <c r="J24" s="105"/>
      <c r="K24" s="105"/>
      <c r="L24" s="194"/>
      <c r="M24" s="105"/>
    </row>
    <row r="25" spans="1:13" s="11" customFormat="1" ht="21" customHeight="1">
      <c r="A25" s="107"/>
      <c r="B25" s="208"/>
      <c r="C25" s="229">
        <v>123459</v>
      </c>
      <c r="D25" s="210"/>
      <c r="E25" s="256" t="s">
        <v>703</v>
      </c>
      <c r="F25" s="257"/>
      <c r="G25" s="258"/>
      <c r="H25" s="209"/>
      <c r="I25" s="105"/>
      <c r="J25" s="105"/>
      <c r="K25" s="105"/>
      <c r="L25" s="195"/>
      <c r="M25" s="105"/>
    </row>
    <row r="26" spans="1:13" s="11" customFormat="1" ht="21" customHeight="1">
      <c r="A26" s="107"/>
      <c r="B26" s="208"/>
      <c r="C26" s="229">
        <v>123460</v>
      </c>
      <c r="D26" s="210"/>
      <c r="E26" s="256" t="s">
        <v>704</v>
      </c>
      <c r="F26" s="257"/>
      <c r="G26" s="258"/>
      <c r="H26" s="209"/>
      <c r="I26" s="105"/>
      <c r="J26" s="105"/>
      <c r="K26" s="105"/>
      <c r="L26" s="194"/>
      <c r="M26" s="105"/>
    </row>
    <row r="27" spans="1:13" s="11" customFormat="1" ht="21" customHeight="1">
      <c r="A27" s="107"/>
      <c r="B27" s="208"/>
      <c r="C27" s="229">
        <v>123461</v>
      </c>
      <c r="D27" s="210"/>
      <c r="E27" s="256" t="s">
        <v>705</v>
      </c>
      <c r="F27" s="257"/>
      <c r="G27" s="258"/>
      <c r="H27" s="209"/>
      <c r="I27" s="105"/>
      <c r="J27" s="105"/>
      <c r="K27" s="105"/>
      <c r="L27" s="195"/>
      <c r="M27" s="105"/>
    </row>
    <row r="28" spans="1:13" s="11" customFormat="1" ht="21" customHeight="1">
      <c r="A28" s="107"/>
      <c r="B28" s="208"/>
      <c r="C28" s="229">
        <v>123462</v>
      </c>
      <c r="D28" s="210"/>
      <c r="E28" s="256" t="s">
        <v>706</v>
      </c>
      <c r="F28" s="257"/>
      <c r="G28" s="258"/>
      <c r="H28" s="209"/>
      <c r="I28" s="105"/>
      <c r="J28" s="105"/>
      <c r="K28" s="105"/>
      <c r="L28" s="231"/>
      <c r="M28" s="105"/>
    </row>
    <row r="29" spans="1:13" s="11" customFormat="1" ht="21" customHeight="1">
      <c r="A29" s="107"/>
      <c r="B29" s="208"/>
      <c r="C29" s="229">
        <v>123463</v>
      </c>
      <c r="D29" s="210"/>
      <c r="E29" s="256" t="s">
        <v>707</v>
      </c>
      <c r="F29" s="257"/>
      <c r="G29" s="258"/>
      <c r="H29" s="209"/>
      <c r="I29" s="218"/>
      <c r="J29" s="105"/>
      <c r="K29" s="105"/>
      <c r="L29" s="194" t="s">
        <v>615</v>
      </c>
      <c r="M29" s="105"/>
    </row>
    <row r="30" spans="1:13" s="11" customFormat="1" ht="21" customHeight="1">
      <c r="A30" s="107"/>
      <c r="B30" s="208"/>
      <c r="C30" s="229">
        <v>123464</v>
      </c>
      <c r="D30" s="210"/>
      <c r="E30" s="256" t="s">
        <v>708</v>
      </c>
      <c r="F30" s="257"/>
      <c r="G30" s="258"/>
      <c r="H30" s="209"/>
      <c r="I30" s="232"/>
      <c r="J30" s="105"/>
      <c r="K30" s="105"/>
      <c r="L30" s="243" t="s">
        <v>616</v>
      </c>
      <c r="M30" s="105"/>
    </row>
    <row r="31" spans="1:13" s="11" customFormat="1" ht="21" customHeight="1">
      <c r="A31" s="107"/>
      <c r="B31" s="208"/>
      <c r="C31" s="229">
        <v>123465</v>
      </c>
      <c r="D31" s="210"/>
      <c r="E31" s="256" t="s">
        <v>709</v>
      </c>
      <c r="F31" s="257"/>
      <c r="G31" s="258"/>
      <c r="H31" s="209"/>
      <c r="I31" s="232"/>
      <c r="J31" s="105"/>
      <c r="K31" s="105"/>
      <c r="L31" s="233"/>
      <c r="M31" s="105"/>
    </row>
    <row r="32" spans="1:13" s="11" customFormat="1" ht="21" customHeight="1">
      <c r="A32" s="107"/>
      <c r="B32" s="208"/>
      <c r="C32" s="229">
        <v>123466</v>
      </c>
      <c r="D32" s="210"/>
      <c r="E32" s="256" t="s">
        <v>710</v>
      </c>
      <c r="F32" s="257"/>
      <c r="G32" s="258"/>
      <c r="H32" s="209"/>
      <c r="I32" s="218" t="s">
        <v>13</v>
      </c>
      <c r="J32" s="105"/>
      <c r="K32" s="105"/>
      <c r="L32" s="260" t="s">
        <v>12</v>
      </c>
      <c r="M32" s="105"/>
    </row>
    <row r="33" spans="1:13" s="11" customFormat="1" ht="21" customHeight="1">
      <c r="A33" s="107"/>
      <c r="B33" s="208"/>
      <c r="C33" s="229">
        <v>123467</v>
      </c>
      <c r="D33" s="210"/>
      <c r="E33" s="256" t="s">
        <v>711</v>
      </c>
      <c r="F33" s="257"/>
      <c r="G33" s="258"/>
      <c r="H33" s="209"/>
      <c r="I33" s="263" t="s">
        <v>14</v>
      </c>
      <c r="J33" s="105"/>
      <c r="K33" s="105"/>
      <c r="L33" s="260"/>
      <c r="M33" s="105"/>
    </row>
    <row r="34" spans="1:13" s="11" customFormat="1" ht="21" customHeight="1">
      <c r="A34" s="107"/>
      <c r="B34" s="208"/>
      <c r="C34" s="229">
        <v>123468</v>
      </c>
      <c r="D34" s="210"/>
      <c r="E34" s="256" t="s">
        <v>712</v>
      </c>
      <c r="F34" s="257"/>
      <c r="G34" s="258"/>
      <c r="H34" s="209"/>
      <c r="I34" s="263"/>
      <c r="J34" s="105"/>
      <c r="K34" s="105"/>
      <c r="L34" s="261" t="s">
        <v>614</v>
      </c>
      <c r="M34" s="105"/>
    </row>
    <row r="35" spans="1:13" s="11" customFormat="1" ht="21" customHeight="1">
      <c r="A35" s="107"/>
      <c r="B35" s="208"/>
      <c r="C35" s="229">
        <v>123469</v>
      </c>
      <c r="D35" s="210"/>
      <c r="E35" s="256" t="s">
        <v>713</v>
      </c>
      <c r="F35" s="257"/>
      <c r="G35" s="258"/>
      <c r="H35" s="209"/>
      <c r="I35" s="105"/>
      <c r="J35" s="105"/>
      <c r="K35" s="105"/>
      <c r="L35" s="262"/>
      <c r="M35" s="105"/>
    </row>
    <row r="36" spans="1:13" s="11" customFormat="1" ht="21" customHeight="1">
      <c r="A36" s="107"/>
      <c r="B36" s="208"/>
      <c r="C36" s="229">
        <v>123470</v>
      </c>
      <c r="D36" s="210"/>
      <c r="E36" s="256" t="s">
        <v>714</v>
      </c>
      <c r="F36" s="257"/>
      <c r="G36" s="258"/>
      <c r="H36" s="209"/>
      <c r="I36" s="105"/>
      <c r="J36" s="105"/>
      <c r="K36" s="105"/>
      <c r="L36" s="105"/>
      <c r="M36" s="105"/>
    </row>
    <row r="37" spans="1:13" s="11" customFormat="1" ht="21" customHeight="1" thickBot="1">
      <c r="A37" s="107"/>
      <c r="B37" s="208"/>
      <c r="C37" s="230">
        <v>123471</v>
      </c>
      <c r="D37" s="210"/>
      <c r="E37" s="256" t="s">
        <v>715</v>
      </c>
      <c r="F37" s="257"/>
      <c r="G37" s="258"/>
      <c r="H37" s="209"/>
      <c r="I37" s="105"/>
      <c r="J37" s="105"/>
      <c r="K37" s="105"/>
      <c r="L37" s="105"/>
      <c r="M37" s="105"/>
    </row>
    <row r="38" spans="1:13" s="11" customFormat="1" ht="15.75" thickBot="1">
      <c r="A38" s="107"/>
      <c r="B38" s="215"/>
      <c r="C38" s="212"/>
      <c r="D38" s="213"/>
      <c r="E38" s="212"/>
      <c r="F38" s="212"/>
      <c r="G38" s="212"/>
      <c r="H38" s="214"/>
      <c r="I38" s="105"/>
      <c r="J38" s="105"/>
      <c r="K38" s="105"/>
      <c r="L38" s="105"/>
      <c r="M38" s="105"/>
    </row>
    <row r="39" spans="1:13" s="11" customFormat="1">
      <c r="A39" s="107"/>
      <c r="B39" s="107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</row>
    <row r="40" spans="1:13" s="11" customFormat="1">
      <c r="A40" s="107"/>
      <c r="B40" s="107"/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</row>
    <row r="41" spans="1:13" hidden="1">
      <c r="A41" s="204"/>
      <c r="G41" s="219"/>
      <c r="H41" s="219"/>
      <c r="I41" s="219"/>
      <c r="J41" s="219"/>
    </row>
    <row r="42" spans="1:13" hidden="1">
      <c r="A42" s="204"/>
      <c r="G42" s="219"/>
      <c r="H42" s="219"/>
      <c r="I42" s="219"/>
      <c r="J42" s="219"/>
    </row>
    <row r="43" spans="1:13" hidden="1">
      <c r="A43" s="204"/>
      <c r="G43" s="219"/>
      <c r="H43" s="219"/>
      <c r="I43" s="219"/>
      <c r="J43" s="219"/>
    </row>
    <row r="44" spans="1:13" hidden="1">
      <c r="A44" s="204"/>
      <c r="G44" s="219"/>
      <c r="H44" s="219"/>
      <c r="I44" s="219"/>
      <c r="J44" s="219"/>
    </row>
    <row r="45" spans="1:13" hidden="1">
      <c r="A45" s="204"/>
      <c r="G45" s="219"/>
      <c r="H45" s="219"/>
      <c r="I45" s="219"/>
      <c r="J45" s="219"/>
    </row>
    <row r="46" spans="1:13" hidden="1">
      <c r="A46" s="204"/>
      <c r="G46" s="219"/>
      <c r="H46" s="219"/>
      <c r="I46" s="219"/>
      <c r="J46" s="219"/>
    </row>
    <row r="47" spans="1:13" hidden="1">
      <c r="A47" s="204"/>
      <c r="G47" s="219"/>
      <c r="H47" s="219"/>
      <c r="I47" s="219"/>
      <c r="J47" s="219"/>
    </row>
    <row r="48" spans="1:13" hidden="1">
      <c r="A48" s="204"/>
      <c r="G48" s="219"/>
      <c r="H48" s="219"/>
      <c r="I48" s="219"/>
      <c r="J48" s="219"/>
    </row>
    <row r="49" spans="1:10" hidden="1">
      <c r="A49" s="204"/>
      <c r="G49" s="219"/>
      <c r="H49" s="219"/>
      <c r="I49" s="219"/>
      <c r="J49" s="219"/>
    </row>
    <row r="50" spans="1:10" hidden="1">
      <c r="A50" s="204"/>
      <c r="G50" s="219"/>
      <c r="H50" s="219"/>
      <c r="I50" s="219"/>
      <c r="J50" s="219"/>
    </row>
    <row r="51" spans="1:10" hidden="1">
      <c r="A51" s="204"/>
      <c r="G51" s="219"/>
      <c r="H51" s="219"/>
      <c r="I51" s="219"/>
      <c r="J51" s="219"/>
    </row>
    <row r="52" spans="1:10" hidden="1">
      <c r="A52" s="204"/>
      <c r="G52" s="219"/>
      <c r="H52" s="219"/>
      <c r="I52" s="219"/>
      <c r="J52" s="219"/>
    </row>
    <row r="53" spans="1:10" hidden="1">
      <c r="A53" s="204"/>
      <c r="G53" s="219"/>
      <c r="H53" s="219"/>
      <c r="I53" s="219"/>
      <c r="J53" s="219"/>
    </row>
    <row r="54" spans="1:10" hidden="1">
      <c r="A54" s="204"/>
      <c r="G54" s="219"/>
      <c r="H54" s="219"/>
      <c r="I54" s="219"/>
      <c r="J54" s="219"/>
    </row>
    <row r="55" spans="1:10" hidden="1">
      <c r="A55" s="204"/>
      <c r="G55" s="219"/>
      <c r="H55" s="219"/>
      <c r="I55" s="219"/>
      <c r="J55" s="219"/>
    </row>
    <row r="56" spans="1:10" hidden="1">
      <c r="A56" s="204"/>
      <c r="G56" s="219"/>
      <c r="H56" s="219"/>
      <c r="I56" s="219"/>
      <c r="J56" s="219"/>
    </row>
    <row r="57" spans="1:10" hidden="1">
      <c r="A57" s="204"/>
      <c r="G57" s="219"/>
      <c r="H57" s="219"/>
      <c r="I57" s="219"/>
      <c r="J57" s="219"/>
    </row>
    <row r="58" spans="1:10" hidden="1">
      <c r="A58" s="204"/>
      <c r="G58" s="219"/>
      <c r="H58" s="219"/>
      <c r="I58" s="219"/>
      <c r="J58" s="219"/>
    </row>
    <row r="59" spans="1:10" hidden="1">
      <c r="A59" s="204"/>
      <c r="G59" s="219"/>
      <c r="H59" s="219"/>
      <c r="I59" s="219"/>
      <c r="J59" s="219"/>
    </row>
    <row r="60" spans="1:10" hidden="1">
      <c r="A60" s="204"/>
      <c r="G60" s="219"/>
      <c r="H60" s="219"/>
      <c r="I60" s="219"/>
      <c r="J60" s="219"/>
    </row>
    <row r="61" spans="1:10" hidden="1">
      <c r="A61" s="204"/>
      <c r="G61" s="219"/>
      <c r="H61" s="219"/>
      <c r="I61" s="219"/>
      <c r="J61" s="219"/>
    </row>
    <row r="62" spans="1:10" hidden="1">
      <c r="A62" s="204"/>
      <c r="G62" s="219"/>
      <c r="H62" s="219"/>
      <c r="I62" s="219"/>
      <c r="J62" s="219"/>
    </row>
    <row r="63" spans="1:10" hidden="1">
      <c r="A63" s="204"/>
      <c r="G63" s="219"/>
      <c r="H63" s="219"/>
      <c r="I63" s="219"/>
      <c r="J63" s="219"/>
    </row>
    <row r="64" spans="1:10" hidden="1">
      <c r="A64" s="204"/>
      <c r="G64" s="219"/>
      <c r="H64" s="219"/>
      <c r="I64" s="219"/>
      <c r="J64" s="219"/>
    </row>
    <row r="65" spans="1:10" hidden="1">
      <c r="A65" s="204"/>
      <c r="G65" s="219"/>
      <c r="H65" s="219"/>
      <c r="I65" s="219"/>
      <c r="J65" s="219"/>
    </row>
    <row r="66" spans="1:10" hidden="1">
      <c r="A66" s="204"/>
      <c r="G66" s="219"/>
      <c r="H66" s="219"/>
      <c r="I66" s="219"/>
      <c r="J66" s="219"/>
    </row>
    <row r="67" spans="1:10" hidden="1">
      <c r="A67" s="204"/>
      <c r="G67" s="219"/>
      <c r="H67" s="219"/>
      <c r="I67" s="219"/>
      <c r="J67" s="219"/>
    </row>
    <row r="68" spans="1:10" hidden="1">
      <c r="A68" s="204"/>
      <c r="G68" s="219"/>
      <c r="H68" s="219"/>
      <c r="I68" s="219"/>
      <c r="J68" s="219"/>
    </row>
    <row r="69" spans="1:10" hidden="1">
      <c r="A69" s="204"/>
      <c r="G69" s="219"/>
      <c r="H69" s="219"/>
      <c r="I69" s="219"/>
      <c r="J69" s="219"/>
    </row>
    <row r="70" spans="1:10" hidden="1">
      <c r="A70" s="204"/>
      <c r="G70" s="219"/>
      <c r="H70" s="219"/>
      <c r="I70" s="219"/>
      <c r="J70" s="219"/>
    </row>
    <row r="71" spans="1:10" hidden="1">
      <c r="A71" s="204"/>
      <c r="G71" s="219"/>
      <c r="H71" s="219"/>
      <c r="I71" s="219"/>
      <c r="J71" s="219"/>
    </row>
    <row r="72" spans="1:10" hidden="1">
      <c r="A72" s="204"/>
      <c r="G72" s="219"/>
      <c r="H72" s="219"/>
      <c r="I72" s="219"/>
      <c r="J72" s="219"/>
    </row>
    <row r="73" spans="1:10" hidden="1">
      <c r="A73" s="204"/>
      <c r="G73" s="219"/>
      <c r="H73" s="219"/>
      <c r="I73" s="219"/>
      <c r="J73" s="219"/>
    </row>
    <row r="74" spans="1:10" hidden="1">
      <c r="A74" s="204"/>
      <c r="G74" s="219"/>
      <c r="H74" s="219"/>
      <c r="I74" s="219"/>
      <c r="J74" s="219"/>
    </row>
    <row r="75" spans="1:10" hidden="1">
      <c r="A75" s="204"/>
      <c r="G75" s="219"/>
      <c r="H75" s="219"/>
      <c r="I75" s="219"/>
      <c r="J75" s="219"/>
    </row>
    <row r="76" spans="1:10" hidden="1">
      <c r="A76" s="204"/>
      <c r="G76" s="219"/>
      <c r="H76" s="219"/>
      <c r="I76" s="219"/>
      <c r="J76" s="219"/>
    </row>
    <row r="77" spans="1:10" hidden="1">
      <c r="A77" s="204"/>
      <c r="G77" s="219"/>
      <c r="H77" s="219"/>
      <c r="I77" s="219"/>
      <c r="J77" s="219"/>
    </row>
    <row r="78" spans="1:10" hidden="1">
      <c r="A78" s="204"/>
      <c r="G78" s="219"/>
      <c r="H78" s="219"/>
      <c r="I78" s="219"/>
      <c r="J78" s="219"/>
    </row>
    <row r="79" spans="1:10" hidden="1">
      <c r="A79" s="204"/>
      <c r="G79" s="219"/>
      <c r="H79" s="219"/>
      <c r="I79" s="219"/>
      <c r="J79" s="219"/>
    </row>
    <row r="80" spans="1:10" hidden="1">
      <c r="A80" s="204"/>
      <c r="G80" s="219"/>
      <c r="H80" s="219"/>
      <c r="I80" s="219"/>
      <c r="J80" s="219"/>
    </row>
    <row r="81" spans="1:10" hidden="1">
      <c r="A81" s="204"/>
      <c r="G81" s="219"/>
      <c r="H81" s="219"/>
      <c r="I81" s="219"/>
      <c r="J81" s="219"/>
    </row>
    <row r="82" spans="1:10" hidden="1">
      <c r="A82" s="204"/>
      <c r="G82" s="219"/>
      <c r="H82" s="219"/>
      <c r="I82" s="219"/>
      <c r="J82" s="219"/>
    </row>
    <row r="83" spans="1:10" hidden="1">
      <c r="A83" s="204"/>
      <c r="G83" s="219"/>
      <c r="H83" s="219"/>
      <c r="I83" s="219"/>
      <c r="J83" s="219"/>
    </row>
    <row r="84" spans="1:10" hidden="1">
      <c r="A84" s="204"/>
      <c r="G84" s="219"/>
      <c r="H84" s="219"/>
      <c r="I84" s="219"/>
      <c r="J84" s="219"/>
    </row>
    <row r="85" spans="1:10" hidden="1">
      <c r="A85" s="204"/>
      <c r="G85" s="219"/>
      <c r="H85" s="219"/>
      <c r="I85" s="219"/>
      <c r="J85" s="219"/>
    </row>
    <row r="86" spans="1:10" hidden="1">
      <c r="A86" s="204"/>
      <c r="G86" s="219"/>
      <c r="H86" s="219"/>
      <c r="I86" s="219"/>
      <c r="J86" s="219"/>
    </row>
    <row r="87" spans="1:10" hidden="1">
      <c r="A87" s="204"/>
      <c r="G87" s="219"/>
      <c r="H87" s="219"/>
      <c r="I87" s="219"/>
      <c r="J87" s="219"/>
    </row>
    <row r="88" spans="1:10" hidden="1">
      <c r="A88" s="204"/>
      <c r="G88" s="219"/>
      <c r="H88" s="219"/>
      <c r="I88" s="219"/>
      <c r="J88" s="219"/>
    </row>
    <row r="89" spans="1:10" hidden="1">
      <c r="A89" s="204"/>
      <c r="G89" s="219"/>
      <c r="H89" s="219"/>
      <c r="I89" s="219"/>
      <c r="J89" s="219"/>
    </row>
    <row r="90" spans="1:10" hidden="1">
      <c r="A90" s="204"/>
      <c r="G90" s="219"/>
      <c r="H90" s="219"/>
      <c r="I90" s="219"/>
      <c r="J90" s="219"/>
    </row>
    <row r="91" spans="1:10" hidden="1">
      <c r="A91" s="204"/>
      <c r="G91" s="219"/>
      <c r="H91" s="219"/>
      <c r="I91" s="219"/>
      <c r="J91" s="219"/>
    </row>
    <row r="92" spans="1:10" hidden="1">
      <c r="A92" s="204"/>
      <c r="G92" s="219"/>
      <c r="H92" s="219"/>
      <c r="I92" s="219"/>
      <c r="J92" s="219"/>
    </row>
    <row r="93" spans="1:10" hidden="1">
      <c r="A93" s="204"/>
      <c r="G93" s="219"/>
      <c r="H93" s="219"/>
      <c r="I93" s="219"/>
      <c r="J93" s="219"/>
    </row>
    <row r="94" spans="1:10" hidden="1">
      <c r="A94" s="204"/>
      <c r="G94" s="219"/>
      <c r="H94" s="219"/>
      <c r="I94" s="219"/>
      <c r="J94" s="219"/>
    </row>
    <row r="95" spans="1:10" hidden="1">
      <c r="A95" s="204"/>
      <c r="G95" s="219"/>
      <c r="H95" s="219"/>
      <c r="I95" s="219"/>
      <c r="J95" s="219"/>
    </row>
    <row r="96" spans="1:10" hidden="1">
      <c r="A96" s="204"/>
      <c r="G96" s="219"/>
      <c r="H96" s="219"/>
      <c r="I96" s="219"/>
      <c r="J96" s="219"/>
    </row>
    <row r="97" spans="1:10" hidden="1">
      <c r="A97" s="204"/>
      <c r="G97" s="219"/>
      <c r="H97" s="219"/>
      <c r="I97" s="219"/>
      <c r="J97" s="219"/>
    </row>
    <row r="98" spans="1:10" hidden="1">
      <c r="A98" s="204"/>
      <c r="G98" s="219"/>
      <c r="H98" s="219"/>
      <c r="I98" s="219"/>
      <c r="J98" s="219"/>
    </row>
    <row r="99" spans="1:10" hidden="1">
      <c r="A99" s="204"/>
      <c r="G99" s="219"/>
      <c r="H99" s="219"/>
      <c r="I99" s="219"/>
      <c r="J99" s="219"/>
    </row>
    <row r="100" spans="1:10" hidden="1">
      <c r="A100" s="204"/>
      <c r="G100" s="219"/>
      <c r="H100" s="219"/>
      <c r="I100" s="219"/>
      <c r="J100" s="219"/>
    </row>
    <row r="101" spans="1:10" hidden="1">
      <c r="A101" s="204"/>
      <c r="G101" s="219"/>
      <c r="H101" s="219"/>
      <c r="I101" s="219"/>
      <c r="J101" s="219"/>
    </row>
    <row r="102" spans="1:10" hidden="1">
      <c r="A102" s="204"/>
      <c r="G102" s="219"/>
      <c r="H102" s="219"/>
      <c r="I102" s="219"/>
      <c r="J102" s="219"/>
    </row>
    <row r="103" spans="1:10" hidden="1">
      <c r="A103" s="204"/>
      <c r="G103" s="219"/>
      <c r="H103" s="219"/>
      <c r="I103" s="219"/>
      <c r="J103" s="219"/>
    </row>
    <row r="104" spans="1:10" hidden="1">
      <c r="A104" s="204"/>
      <c r="G104" s="219"/>
      <c r="H104" s="219"/>
      <c r="I104" s="219"/>
      <c r="J104" s="219"/>
    </row>
    <row r="105" spans="1:10" hidden="1">
      <c r="A105" s="204"/>
      <c r="G105" s="219"/>
      <c r="H105" s="219"/>
      <c r="I105" s="219"/>
      <c r="J105" s="219"/>
    </row>
    <row r="106" spans="1:10" hidden="1">
      <c r="A106" s="204"/>
      <c r="G106" s="219"/>
      <c r="H106" s="219"/>
      <c r="I106" s="219"/>
      <c r="J106" s="219"/>
    </row>
    <row r="107" spans="1:10" hidden="1">
      <c r="A107" s="204"/>
      <c r="G107" s="219"/>
      <c r="H107" s="219"/>
      <c r="I107" s="219"/>
      <c r="J107" s="219"/>
    </row>
    <row r="108" spans="1:10" hidden="1">
      <c r="A108" s="204"/>
      <c r="G108" s="219"/>
      <c r="H108" s="219"/>
      <c r="I108" s="219"/>
      <c r="J108" s="219"/>
    </row>
    <row r="109" spans="1:10" hidden="1">
      <c r="A109" s="204"/>
      <c r="G109" s="219"/>
      <c r="H109" s="219"/>
      <c r="I109" s="219"/>
      <c r="J109" s="219"/>
    </row>
    <row r="110" spans="1:10" hidden="1">
      <c r="A110" s="204"/>
      <c r="G110" s="219"/>
      <c r="H110" s="219"/>
      <c r="I110" s="219"/>
      <c r="J110" s="219"/>
    </row>
    <row r="111" spans="1:10" hidden="1">
      <c r="A111" s="204"/>
      <c r="G111" s="219"/>
      <c r="H111" s="219"/>
      <c r="I111" s="219"/>
      <c r="J111" s="219"/>
    </row>
    <row r="112" spans="1:10" hidden="1">
      <c r="A112" s="204"/>
      <c r="G112" s="219"/>
      <c r="H112" s="219"/>
      <c r="I112" s="219"/>
      <c r="J112" s="219"/>
    </row>
    <row r="113" spans="1:10" hidden="1">
      <c r="A113" s="204"/>
      <c r="G113" s="219"/>
      <c r="H113" s="219"/>
      <c r="I113" s="219"/>
      <c r="J113" s="219"/>
    </row>
    <row r="114" spans="1:10" hidden="1">
      <c r="A114" s="204"/>
      <c r="G114" s="219"/>
      <c r="H114" s="219"/>
      <c r="I114" s="219"/>
      <c r="J114" s="219"/>
    </row>
    <row r="115" spans="1:10" hidden="1">
      <c r="A115" s="204"/>
      <c r="G115" s="219"/>
      <c r="H115" s="219"/>
      <c r="I115" s="219"/>
      <c r="J115" s="219"/>
    </row>
    <row r="116" spans="1:10" hidden="1">
      <c r="A116" s="204"/>
      <c r="G116" s="219"/>
      <c r="H116" s="219"/>
      <c r="I116" s="219"/>
      <c r="J116" s="219"/>
    </row>
    <row r="117" spans="1:10" hidden="1">
      <c r="A117" s="204"/>
      <c r="G117" s="219"/>
      <c r="H117" s="219"/>
      <c r="I117" s="219"/>
      <c r="J117" s="219"/>
    </row>
    <row r="118" spans="1:10" hidden="1">
      <c r="A118" s="204"/>
      <c r="G118" s="219"/>
      <c r="H118" s="219"/>
      <c r="I118" s="219"/>
      <c r="J118" s="219"/>
    </row>
    <row r="119" spans="1:10" hidden="1">
      <c r="A119" s="204"/>
      <c r="G119" s="219"/>
      <c r="H119" s="219"/>
      <c r="I119" s="219"/>
      <c r="J119" s="219"/>
    </row>
    <row r="120" spans="1:10" hidden="1">
      <c r="A120" s="204"/>
      <c r="G120" s="219"/>
      <c r="H120" s="219"/>
      <c r="I120" s="219"/>
      <c r="J120" s="219"/>
    </row>
    <row r="121" spans="1:10" hidden="1">
      <c r="A121" s="204"/>
      <c r="G121" s="219"/>
      <c r="H121" s="219"/>
      <c r="I121" s="219"/>
      <c r="J121" s="219"/>
    </row>
    <row r="122" spans="1:10" hidden="1">
      <c r="A122" s="204"/>
      <c r="G122" s="219"/>
      <c r="H122" s="219"/>
      <c r="I122" s="219"/>
      <c r="J122" s="219"/>
    </row>
    <row r="123" spans="1:10" hidden="1">
      <c r="A123" s="204"/>
      <c r="G123" s="219"/>
      <c r="H123" s="219"/>
      <c r="I123" s="219"/>
      <c r="J123" s="219"/>
    </row>
    <row r="124" spans="1:10" hidden="1">
      <c r="A124" s="204"/>
      <c r="G124" s="219"/>
      <c r="H124" s="219"/>
      <c r="I124" s="219"/>
      <c r="J124" s="219"/>
    </row>
    <row r="125" spans="1:10" hidden="1">
      <c r="A125" s="204"/>
      <c r="G125" s="219"/>
      <c r="H125" s="219"/>
      <c r="I125" s="219"/>
      <c r="J125" s="219"/>
    </row>
    <row r="126" spans="1:10" hidden="1">
      <c r="A126" s="204"/>
      <c r="G126" s="219"/>
      <c r="H126" s="219"/>
      <c r="I126" s="219"/>
      <c r="J126" s="219"/>
    </row>
    <row r="127" spans="1:10" hidden="1">
      <c r="A127" s="204"/>
      <c r="G127" s="219"/>
      <c r="H127" s="219"/>
      <c r="I127" s="219"/>
      <c r="J127" s="219"/>
    </row>
    <row r="128" spans="1:10" hidden="1">
      <c r="A128" s="204"/>
      <c r="G128" s="219"/>
      <c r="H128" s="219"/>
      <c r="I128" s="219"/>
      <c r="J128" s="219"/>
    </row>
    <row r="129" spans="1:10" hidden="1">
      <c r="A129" s="204"/>
      <c r="G129" s="219"/>
      <c r="H129" s="219"/>
      <c r="I129" s="219"/>
      <c r="J129" s="219"/>
    </row>
    <row r="130" spans="1:10" hidden="1">
      <c r="A130" s="204"/>
      <c r="G130" s="219"/>
      <c r="H130" s="219"/>
      <c r="I130" s="219"/>
      <c r="J130" s="219"/>
    </row>
    <row r="131" spans="1:10" hidden="1">
      <c r="A131" s="204"/>
      <c r="G131" s="219"/>
      <c r="H131" s="219"/>
      <c r="I131" s="219"/>
      <c r="J131" s="219"/>
    </row>
    <row r="132" spans="1:10" hidden="1">
      <c r="A132" s="204"/>
      <c r="G132" s="219"/>
      <c r="H132" s="219"/>
      <c r="I132" s="219"/>
      <c r="J132" s="219"/>
    </row>
    <row r="133" spans="1:10" hidden="1">
      <c r="A133" s="204"/>
      <c r="G133" s="219"/>
      <c r="H133" s="219"/>
      <c r="I133" s="219"/>
      <c r="J133" s="219"/>
    </row>
    <row r="134" spans="1:10" hidden="1">
      <c r="A134" s="204"/>
      <c r="G134" s="219"/>
      <c r="H134" s="219"/>
      <c r="I134" s="219"/>
      <c r="J134" s="219"/>
    </row>
    <row r="135" spans="1:10" hidden="1">
      <c r="A135" s="204"/>
      <c r="G135" s="219"/>
      <c r="H135" s="219"/>
      <c r="I135" s="219"/>
      <c r="J135" s="219"/>
    </row>
    <row r="136" spans="1:10" hidden="1">
      <c r="A136" s="204"/>
      <c r="G136" s="219"/>
      <c r="H136" s="219"/>
      <c r="I136" s="219"/>
      <c r="J136" s="219"/>
    </row>
    <row r="137" spans="1:10" hidden="1">
      <c r="A137" s="204"/>
      <c r="G137" s="219"/>
      <c r="H137" s="219"/>
      <c r="I137" s="219"/>
      <c r="J137" s="219"/>
    </row>
    <row r="138" spans="1:10" hidden="1">
      <c r="A138" s="204"/>
      <c r="G138" s="219"/>
      <c r="H138" s="219"/>
      <c r="I138" s="219"/>
      <c r="J138" s="219"/>
    </row>
    <row r="139" spans="1:10" hidden="1">
      <c r="A139" s="204"/>
      <c r="G139" s="219"/>
      <c r="H139" s="219"/>
      <c r="I139" s="219"/>
      <c r="J139" s="219"/>
    </row>
    <row r="140" spans="1:10" hidden="1">
      <c r="A140" s="204"/>
      <c r="G140" s="219"/>
      <c r="H140" s="219"/>
      <c r="I140" s="219"/>
      <c r="J140" s="219"/>
    </row>
    <row r="141" spans="1:10" hidden="1">
      <c r="A141" s="204"/>
      <c r="G141" s="219"/>
      <c r="H141" s="219"/>
      <c r="I141" s="219"/>
      <c r="J141" s="219"/>
    </row>
    <row r="142" spans="1:10" hidden="1">
      <c r="A142" s="204"/>
      <c r="G142" s="219"/>
      <c r="H142" s="219"/>
      <c r="I142" s="219"/>
      <c r="J142" s="219"/>
    </row>
    <row r="143" spans="1:10" hidden="1">
      <c r="A143" s="204"/>
      <c r="G143" s="219"/>
      <c r="H143" s="219"/>
      <c r="I143" s="219"/>
      <c r="J143" s="219"/>
    </row>
    <row r="144" spans="1:10" hidden="1">
      <c r="A144" s="204"/>
      <c r="G144" s="219"/>
      <c r="H144" s="219"/>
      <c r="I144" s="219"/>
      <c r="J144" s="219"/>
    </row>
    <row r="145" spans="1:10" hidden="1">
      <c r="A145" s="204"/>
      <c r="G145" s="219"/>
      <c r="H145" s="219"/>
      <c r="I145" s="219"/>
      <c r="J145" s="219"/>
    </row>
    <row r="146" spans="1:10" hidden="1">
      <c r="A146" s="204"/>
      <c r="G146" s="219"/>
      <c r="H146" s="219"/>
      <c r="I146" s="219"/>
      <c r="J146" s="219"/>
    </row>
    <row r="147" spans="1:10" hidden="1">
      <c r="A147" s="204"/>
      <c r="G147" s="219"/>
      <c r="H147" s="219"/>
      <c r="I147" s="219"/>
      <c r="J147" s="219"/>
    </row>
    <row r="148" spans="1:10" hidden="1">
      <c r="A148" s="204"/>
      <c r="G148" s="219"/>
      <c r="H148" s="219"/>
      <c r="I148" s="219"/>
      <c r="J148" s="219"/>
    </row>
    <row r="149" spans="1:10" hidden="1">
      <c r="A149" s="204"/>
      <c r="G149" s="219"/>
      <c r="H149" s="219"/>
      <c r="I149" s="219"/>
      <c r="J149" s="219"/>
    </row>
    <row r="150" spans="1:10" hidden="1">
      <c r="A150" s="204"/>
      <c r="G150" s="219"/>
      <c r="H150" s="219"/>
      <c r="I150" s="219"/>
      <c r="J150" s="219"/>
    </row>
    <row r="151" spans="1:10" hidden="1">
      <c r="A151" s="204"/>
      <c r="G151" s="219"/>
      <c r="H151" s="219"/>
      <c r="I151" s="219"/>
      <c r="J151" s="219"/>
    </row>
    <row r="152" spans="1:10" hidden="1">
      <c r="A152" s="204"/>
      <c r="G152" s="219"/>
      <c r="H152" s="219"/>
      <c r="I152" s="219"/>
      <c r="J152" s="219"/>
    </row>
    <row r="153" spans="1:10" hidden="1">
      <c r="A153" s="204"/>
      <c r="G153" s="219"/>
      <c r="H153" s="219"/>
      <c r="I153" s="219"/>
      <c r="J153" s="219"/>
    </row>
    <row r="154" spans="1:10" hidden="1">
      <c r="A154" s="204"/>
      <c r="G154" s="219"/>
      <c r="H154" s="219"/>
      <c r="I154" s="219"/>
      <c r="J154" s="219"/>
    </row>
    <row r="155" spans="1:10" hidden="1">
      <c r="A155" s="204"/>
      <c r="G155" s="219"/>
      <c r="H155" s="219"/>
      <c r="I155" s="219"/>
      <c r="J155" s="219"/>
    </row>
    <row r="156" spans="1:10" hidden="1">
      <c r="A156" s="204"/>
      <c r="G156" s="219"/>
      <c r="H156" s="219"/>
      <c r="I156" s="219"/>
      <c r="J156" s="219"/>
    </row>
    <row r="157" spans="1:10" hidden="1">
      <c r="A157" s="204"/>
      <c r="G157" s="219"/>
      <c r="H157" s="219"/>
      <c r="I157" s="219"/>
      <c r="J157" s="219"/>
    </row>
    <row r="158" spans="1:10" hidden="1">
      <c r="A158" s="204"/>
      <c r="G158" s="219"/>
      <c r="H158" s="219"/>
      <c r="I158" s="219"/>
      <c r="J158" s="219"/>
    </row>
    <row r="159" spans="1:10" hidden="1">
      <c r="A159" s="204"/>
      <c r="G159" s="219"/>
      <c r="H159" s="219"/>
      <c r="I159" s="219"/>
      <c r="J159" s="219"/>
    </row>
    <row r="160" spans="1:10" hidden="1">
      <c r="A160" s="204"/>
      <c r="G160" s="219"/>
      <c r="H160" s="219"/>
      <c r="I160" s="219"/>
      <c r="J160" s="219"/>
    </row>
    <row r="161" spans="1:10" hidden="1">
      <c r="A161" s="204"/>
      <c r="G161" s="219"/>
      <c r="H161" s="219"/>
      <c r="I161" s="219"/>
      <c r="J161" s="219"/>
    </row>
    <row r="162" spans="1:10" hidden="1">
      <c r="A162" s="204"/>
      <c r="G162" s="219"/>
      <c r="H162" s="219"/>
      <c r="I162" s="219"/>
      <c r="J162" s="219"/>
    </row>
    <row r="163" spans="1:10" hidden="1">
      <c r="A163" s="204"/>
      <c r="G163" s="219"/>
      <c r="H163" s="219"/>
      <c r="I163" s="219"/>
      <c r="J163" s="219"/>
    </row>
    <row r="164" spans="1:10" hidden="1">
      <c r="A164" s="204"/>
      <c r="G164" s="219"/>
      <c r="H164" s="219"/>
      <c r="I164" s="219"/>
      <c r="J164" s="219"/>
    </row>
    <row r="165" spans="1:10" hidden="1">
      <c r="A165" s="204"/>
      <c r="G165" s="219"/>
      <c r="H165" s="219"/>
      <c r="I165" s="219"/>
      <c r="J165" s="219"/>
    </row>
    <row r="166" spans="1:10" hidden="1">
      <c r="A166" s="204"/>
      <c r="G166" s="219"/>
      <c r="H166" s="219"/>
      <c r="I166" s="219"/>
      <c r="J166" s="219"/>
    </row>
    <row r="167" spans="1:10" hidden="1">
      <c r="A167" s="204"/>
      <c r="G167" s="219"/>
      <c r="H167" s="219"/>
      <c r="I167" s="219"/>
      <c r="J167" s="219"/>
    </row>
    <row r="168" spans="1:10" hidden="1">
      <c r="A168" s="204"/>
      <c r="G168" s="219"/>
      <c r="H168" s="219"/>
      <c r="I168" s="219"/>
      <c r="J168" s="219"/>
    </row>
    <row r="169" spans="1:10" hidden="1">
      <c r="A169" s="204"/>
      <c r="G169" s="219"/>
      <c r="H169" s="219"/>
      <c r="I169" s="219"/>
      <c r="J169" s="219"/>
    </row>
    <row r="170" spans="1:10" hidden="1">
      <c r="A170" s="204"/>
      <c r="G170" s="219"/>
      <c r="H170" s="219"/>
      <c r="I170" s="219"/>
      <c r="J170" s="219"/>
    </row>
    <row r="171" spans="1:10" hidden="1">
      <c r="A171" s="204"/>
      <c r="G171" s="219"/>
      <c r="H171" s="219"/>
      <c r="I171" s="219"/>
      <c r="J171" s="219"/>
    </row>
    <row r="172" spans="1:10" hidden="1">
      <c r="A172" s="204"/>
      <c r="G172" s="219"/>
      <c r="H172" s="219"/>
      <c r="I172" s="219"/>
      <c r="J172" s="219"/>
    </row>
    <row r="173" spans="1:10" hidden="1">
      <c r="A173" s="204"/>
      <c r="G173" s="219"/>
      <c r="H173" s="219"/>
      <c r="I173" s="219"/>
      <c r="J173" s="219"/>
    </row>
    <row r="174" spans="1:10" hidden="1">
      <c r="A174" s="204"/>
      <c r="G174" s="219"/>
      <c r="H174" s="219"/>
      <c r="I174" s="219"/>
      <c r="J174" s="219"/>
    </row>
    <row r="175" spans="1:10" hidden="1">
      <c r="A175" s="204"/>
      <c r="G175" s="219"/>
      <c r="H175" s="219"/>
      <c r="I175" s="219"/>
      <c r="J175" s="219"/>
    </row>
    <row r="176" spans="1:10" hidden="1">
      <c r="A176" s="204"/>
      <c r="G176" s="219"/>
      <c r="H176" s="219"/>
      <c r="I176" s="219"/>
      <c r="J176" s="219"/>
    </row>
    <row r="177" spans="1:10" hidden="1">
      <c r="A177" s="204"/>
      <c r="G177" s="219"/>
      <c r="H177" s="219"/>
      <c r="I177" s="219"/>
      <c r="J177" s="219"/>
    </row>
    <row r="178" spans="1:10" hidden="1">
      <c r="A178" s="204"/>
      <c r="G178" s="219"/>
      <c r="H178" s="219"/>
      <c r="I178" s="219"/>
      <c r="J178" s="219"/>
    </row>
    <row r="179" spans="1:10" hidden="1">
      <c r="A179" s="204"/>
      <c r="G179" s="219"/>
      <c r="H179" s="219"/>
      <c r="I179" s="219"/>
      <c r="J179" s="219"/>
    </row>
    <row r="180" spans="1:10" hidden="1">
      <c r="A180" s="204"/>
      <c r="G180" s="219"/>
      <c r="H180" s="219"/>
      <c r="I180" s="219"/>
      <c r="J180" s="219"/>
    </row>
    <row r="181" spans="1:10" hidden="1">
      <c r="A181" s="204"/>
      <c r="G181" s="219"/>
      <c r="H181" s="219"/>
      <c r="I181" s="219"/>
      <c r="J181" s="219"/>
    </row>
    <row r="182" spans="1:10" hidden="1">
      <c r="A182" s="204"/>
      <c r="G182" s="219"/>
      <c r="H182" s="219"/>
      <c r="I182" s="219"/>
      <c r="J182" s="219"/>
    </row>
    <row r="183" spans="1:10" hidden="1">
      <c r="A183" s="204"/>
      <c r="G183" s="219"/>
      <c r="H183" s="219"/>
      <c r="I183" s="219"/>
      <c r="J183" s="219"/>
    </row>
    <row r="184" spans="1:10" hidden="1">
      <c r="A184" s="204"/>
      <c r="G184" s="219"/>
      <c r="H184" s="219"/>
      <c r="I184" s="219"/>
      <c r="J184" s="219"/>
    </row>
    <row r="185" spans="1:10" hidden="1">
      <c r="A185" s="204"/>
      <c r="G185" s="219"/>
      <c r="H185" s="219"/>
      <c r="I185" s="219"/>
      <c r="J185" s="219"/>
    </row>
    <row r="186" spans="1:10" hidden="1">
      <c r="A186" s="204"/>
      <c r="G186" s="219"/>
      <c r="H186" s="219"/>
      <c r="I186" s="219"/>
      <c r="J186" s="219"/>
    </row>
    <row r="187" spans="1:10" hidden="1">
      <c r="A187" s="204"/>
      <c r="G187" s="219"/>
      <c r="H187" s="219"/>
      <c r="I187" s="219"/>
      <c r="J187" s="219"/>
    </row>
    <row r="188" spans="1:10" hidden="1">
      <c r="A188" s="204"/>
      <c r="G188" s="219"/>
      <c r="H188" s="219"/>
      <c r="I188" s="219"/>
      <c r="J188" s="219"/>
    </row>
    <row r="189" spans="1:10" hidden="1">
      <c r="A189" s="204"/>
      <c r="G189" s="219"/>
      <c r="H189" s="219"/>
      <c r="I189" s="219"/>
      <c r="J189" s="219"/>
    </row>
    <row r="190" spans="1:10" hidden="1">
      <c r="A190" s="204"/>
      <c r="G190" s="219"/>
      <c r="H190" s="219"/>
      <c r="I190" s="219"/>
      <c r="J190" s="219"/>
    </row>
    <row r="191" spans="1:10" hidden="1">
      <c r="A191" s="204"/>
      <c r="G191" s="219"/>
      <c r="H191" s="219"/>
      <c r="I191" s="219"/>
      <c r="J191" s="219"/>
    </row>
    <row r="192" spans="1:10" hidden="1">
      <c r="A192" s="204"/>
      <c r="G192" s="219"/>
      <c r="H192" s="219"/>
      <c r="I192" s="219"/>
      <c r="J192" s="219"/>
    </row>
    <row r="193" spans="1:10" hidden="1">
      <c r="A193" s="204"/>
      <c r="G193" s="219"/>
      <c r="H193" s="219"/>
      <c r="I193" s="219"/>
      <c r="J193" s="219"/>
    </row>
    <row r="194" spans="1:10" hidden="1">
      <c r="A194" s="204"/>
      <c r="G194" s="219"/>
      <c r="H194" s="219"/>
      <c r="I194" s="219"/>
      <c r="J194" s="219"/>
    </row>
    <row r="195" spans="1:10" hidden="1">
      <c r="A195" s="204"/>
      <c r="G195" s="219"/>
      <c r="H195" s="219"/>
      <c r="I195" s="219"/>
      <c r="J195" s="219"/>
    </row>
    <row r="196" spans="1:10" hidden="1">
      <c r="A196" s="204"/>
      <c r="G196" s="219"/>
      <c r="H196" s="219"/>
      <c r="I196" s="219"/>
      <c r="J196" s="219"/>
    </row>
    <row r="197" spans="1:10" hidden="1">
      <c r="A197" s="204"/>
      <c r="G197" s="219"/>
      <c r="H197" s="219"/>
      <c r="I197" s="219"/>
      <c r="J197" s="219"/>
    </row>
    <row r="198" spans="1:10" hidden="1">
      <c r="A198" s="204"/>
      <c r="G198" s="219"/>
      <c r="H198" s="219"/>
      <c r="I198" s="219"/>
      <c r="J198" s="219"/>
    </row>
    <row r="199" spans="1:10" hidden="1">
      <c r="A199" s="204"/>
      <c r="G199" s="219"/>
      <c r="H199" s="219"/>
      <c r="I199" s="219"/>
      <c r="J199" s="219"/>
    </row>
    <row r="200" spans="1:10" hidden="1">
      <c r="A200" s="204"/>
      <c r="G200" s="219"/>
      <c r="H200" s="219"/>
      <c r="I200" s="219"/>
      <c r="J200" s="219"/>
    </row>
    <row r="201" spans="1:10" hidden="1">
      <c r="A201" s="204"/>
      <c r="G201" s="219"/>
      <c r="H201" s="219"/>
      <c r="I201" s="219"/>
      <c r="J201" s="219"/>
    </row>
    <row r="202" spans="1:10" hidden="1">
      <c r="A202" s="204"/>
      <c r="G202" s="219"/>
      <c r="H202" s="219"/>
      <c r="I202" s="219"/>
      <c r="J202" s="219"/>
    </row>
    <row r="203" spans="1:10" hidden="1">
      <c r="A203" s="204"/>
      <c r="G203" s="219"/>
      <c r="H203" s="219"/>
      <c r="I203" s="219"/>
      <c r="J203" s="219"/>
    </row>
    <row r="204" spans="1:10" hidden="1">
      <c r="A204" s="204"/>
      <c r="G204" s="219"/>
      <c r="H204" s="219"/>
      <c r="I204" s="219"/>
      <c r="J204" s="219"/>
    </row>
    <row r="205" spans="1:10" hidden="1">
      <c r="A205" s="204"/>
      <c r="G205" s="219"/>
      <c r="H205" s="219"/>
      <c r="I205" s="219"/>
      <c r="J205" s="219"/>
    </row>
    <row r="206" spans="1:10" hidden="1">
      <c r="A206" s="204"/>
      <c r="G206" s="219"/>
      <c r="H206" s="219"/>
      <c r="I206" s="219"/>
      <c r="J206" s="219"/>
    </row>
    <row r="207" spans="1:10" hidden="1">
      <c r="A207" s="204"/>
      <c r="G207" s="219"/>
      <c r="H207" s="219"/>
      <c r="I207" s="219"/>
      <c r="J207" s="219"/>
    </row>
    <row r="208" spans="1:10" hidden="1">
      <c r="A208" s="204"/>
      <c r="G208" s="219"/>
      <c r="H208" s="219"/>
      <c r="I208" s="219"/>
      <c r="J208" s="219"/>
    </row>
    <row r="209" spans="1:10" hidden="1">
      <c r="A209" s="204"/>
      <c r="G209" s="219"/>
      <c r="H209" s="219"/>
      <c r="I209" s="219"/>
      <c r="J209" s="219"/>
    </row>
    <row r="210" spans="1:10" hidden="1">
      <c r="A210" s="204"/>
      <c r="G210" s="219"/>
      <c r="H210" s="219"/>
      <c r="I210" s="219"/>
      <c r="J210" s="219"/>
    </row>
    <row r="211" spans="1:10" hidden="1">
      <c r="A211" s="204"/>
      <c r="G211" s="219"/>
      <c r="H211" s="219"/>
      <c r="I211" s="219"/>
      <c r="J211" s="219"/>
    </row>
    <row r="212" spans="1:10" hidden="1">
      <c r="A212" s="204"/>
      <c r="G212" s="219"/>
      <c r="H212" s="219"/>
      <c r="I212" s="219"/>
      <c r="J212" s="219"/>
    </row>
    <row r="213" spans="1:10" hidden="1">
      <c r="A213" s="204"/>
      <c r="G213" s="219"/>
      <c r="H213" s="219"/>
      <c r="I213" s="219"/>
      <c r="J213" s="219"/>
    </row>
    <row r="214" spans="1:10" hidden="1">
      <c r="A214" s="204"/>
      <c r="G214" s="219"/>
      <c r="H214" s="219"/>
      <c r="I214" s="219"/>
      <c r="J214" s="219"/>
    </row>
    <row r="215" spans="1:10" hidden="1">
      <c r="A215" s="204"/>
      <c r="G215" s="219"/>
      <c r="H215" s="219"/>
      <c r="I215" s="219"/>
      <c r="J215" s="219"/>
    </row>
    <row r="216" spans="1:10" hidden="1">
      <c r="A216" s="204"/>
      <c r="G216" s="219"/>
      <c r="H216" s="219"/>
      <c r="I216" s="219"/>
      <c r="J216" s="219"/>
    </row>
    <row r="217" spans="1:10" hidden="1">
      <c r="A217" s="204"/>
      <c r="G217" s="219"/>
      <c r="H217" s="219"/>
      <c r="I217" s="219"/>
      <c r="J217" s="219"/>
    </row>
    <row r="218" spans="1:10" hidden="1">
      <c r="A218" s="204"/>
      <c r="G218" s="219"/>
      <c r="H218" s="219"/>
      <c r="I218" s="219"/>
      <c r="J218" s="219"/>
    </row>
    <row r="219" spans="1:10" hidden="1">
      <c r="A219" s="204"/>
      <c r="G219" s="219"/>
      <c r="H219" s="219"/>
      <c r="I219" s="219"/>
      <c r="J219" s="219"/>
    </row>
    <row r="220" spans="1:10" hidden="1">
      <c r="A220" s="204"/>
      <c r="G220" s="219"/>
      <c r="H220" s="219"/>
      <c r="I220" s="219"/>
      <c r="J220" s="219"/>
    </row>
    <row r="221" spans="1:10" hidden="1">
      <c r="A221" s="204"/>
      <c r="G221" s="219"/>
      <c r="H221" s="219"/>
      <c r="I221" s="219"/>
      <c r="J221" s="219"/>
    </row>
    <row r="222" spans="1:10" hidden="1">
      <c r="A222" s="204"/>
      <c r="G222" s="219"/>
      <c r="H222" s="219"/>
      <c r="I222" s="219"/>
      <c r="J222" s="219"/>
    </row>
    <row r="223" spans="1:10" hidden="1">
      <c r="A223" s="204"/>
      <c r="G223" s="219"/>
      <c r="H223" s="219"/>
      <c r="I223" s="219"/>
      <c r="J223" s="219"/>
    </row>
    <row r="224" spans="1:10" hidden="1">
      <c r="A224" s="204"/>
      <c r="G224" s="219"/>
      <c r="H224" s="219"/>
      <c r="I224" s="219"/>
      <c r="J224" s="219"/>
    </row>
    <row r="225" spans="1:10" hidden="1">
      <c r="A225" s="204"/>
      <c r="G225" s="219"/>
      <c r="H225" s="219"/>
      <c r="I225" s="219"/>
      <c r="J225" s="219"/>
    </row>
    <row r="226" spans="1:10" hidden="1">
      <c r="A226" s="204"/>
      <c r="G226" s="219"/>
      <c r="H226" s="219"/>
      <c r="I226" s="219"/>
      <c r="J226" s="219"/>
    </row>
    <row r="227" spans="1:10" hidden="1">
      <c r="A227" s="204"/>
      <c r="G227" s="219"/>
      <c r="H227" s="219"/>
      <c r="I227" s="219"/>
      <c r="J227" s="219"/>
    </row>
    <row r="228" spans="1:10" hidden="1">
      <c r="A228" s="204"/>
      <c r="G228" s="219"/>
      <c r="H228" s="219"/>
      <c r="I228" s="219"/>
      <c r="J228" s="219"/>
    </row>
    <row r="229" spans="1:10" hidden="1">
      <c r="A229" s="204"/>
      <c r="G229" s="219"/>
      <c r="H229" s="219"/>
      <c r="I229" s="219"/>
      <c r="J229" s="219"/>
    </row>
    <row r="230" spans="1:10" hidden="1">
      <c r="A230" s="204"/>
      <c r="G230" s="219"/>
      <c r="H230" s="219"/>
      <c r="I230" s="219"/>
      <c r="J230" s="219"/>
    </row>
    <row r="231" spans="1:10" hidden="1">
      <c r="A231" s="204"/>
      <c r="G231" s="219"/>
      <c r="H231" s="219"/>
      <c r="I231" s="219"/>
      <c r="J231" s="219"/>
    </row>
    <row r="232" spans="1:10" hidden="1">
      <c r="A232" s="204"/>
      <c r="G232" s="219"/>
      <c r="H232" s="219"/>
      <c r="I232" s="219"/>
      <c r="J232" s="219"/>
    </row>
    <row r="233" spans="1:10" hidden="1">
      <c r="A233" s="204"/>
      <c r="G233" s="219"/>
      <c r="H233" s="219"/>
      <c r="I233" s="219"/>
      <c r="J233" s="219"/>
    </row>
    <row r="234" spans="1:10" hidden="1">
      <c r="A234" s="204"/>
      <c r="G234" s="219"/>
      <c r="H234" s="219"/>
      <c r="I234" s="219"/>
      <c r="J234" s="219"/>
    </row>
    <row r="235" spans="1:10" hidden="1">
      <c r="A235" s="204"/>
      <c r="G235" s="219"/>
      <c r="H235" s="219"/>
      <c r="I235" s="219"/>
      <c r="J235" s="219"/>
    </row>
    <row r="236" spans="1:10" hidden="1">
      <c r="A236" s="204"/>
      <c r="G236" s="219"/>
      <c r="H236" s="219"/>
      <c r="I236" s="219"/>
      <c r="J236" s="219"/>
    </row>
    <row r="237" spans="1:10" hidden="1">
      <c r="A237" s="204"/>
      <c r="G237" s="219"/>
      <c r="H237" s="219"/>
      <c r="I237" s="219"/>
      <c r="J237" s="219"/>
    </row>
    <row r="238" spans="1:10" hidden="1">
      <c r="A238" s="204"/>
      <c r="G238" s="219"/>
      <c r="H238" s="219"/>
      <c r="I238" s="219"/>
      <c r="J238" s="219"/>
    </row>
    <row r="239" spans="1:10" hidden="1">
      <c r="A239" s="204"/>
      <c r="G239" s="219"/>
      <c r="H239" s="219"/>
      <c r="I239" s="219"/>
      <c r="J239" s="219"/>
    </row>
    <row r="240" spans="1:10" hidden="1">
      <c r="A240" s="204"/>
      <c r="G240" s="219"/>
      <c r="H240" s="219"/>
      <c r="I240" s="219"/>
      <c r="J240" s="219"/>
    </row>
    <row r="241" spans="1:10" hidden="1">
      <c r="A241" s="204"/>
      <c r="G241" s="219"/>
      <c r="H241" s="219"/>
      <c r="I241" s="219"/>
      <c r="J241" s="219"/>
    </row>
    <row r="242" spans="1:10" hidden="1">
      <c r="A242" s="204"/>
      <c r="G242" s="219"/>
      <c r="H242" s="219"/>
      <c r="I242" s="219"/>
      <c r="J242" s="219"/>
    </row>
    <row r="243" spans="1:10" hidden="1">
      <c r="A243" s="204"/>
      <c r="G243" s="219"/>
      <c r="H243" s="219"/>
      <c r="I243" s="219"/>
      <c r="J243" s="219"/>
    </row>
    <row r="244" spans="1:10" hidden="1">
      <c r="A244" s="204"/>
      <c r="G244" s="219"/>
      <c r="H244" s="219"/>
      <c r="I244" s="219"/>
      <c r="J244" s="219"/>
    </row>
    <row r="245" spans="1:10" hidden="1">
      <c r="A245" s="204"/>
      <c r="G245" s="219"/>
      <c r="H245" s="219"/>
      <c r="I245" s="219"/>
      <c r="J245" s="219"/>
    </row>
    <row r="246" spans="1:10" hidden="1">
      <c r="A246" s="204"/>
      <c r="G246" s="219"/>
      <c r="H246" s="219"/>
      <c r="I246" s="219"/>
      <c r="J246" s="219"/>
    </row>
    <row r="247" spans="1:10" hidden="1">
      <c r="A247" s="204"/>
      <c r="G247" s="219"/>
      <c r="H247" s="219"/>
      <c r="I247" s="219"/>
      <c r="J247" s="219"/>
    </row>
    <row r="248" spans="1:10" hidden="1">
      <c r="A248" s="204"/>
      <c r="G248" s="219"/>
      <c r="H248" s="219"/>
      <c r="I248" s="219"/>
      <c r="J248" s="219"/>
    </row>
    <row r="249" spans="1:10" hidden="1">
      <c r="A249" s="204"/>
      <c r="G249" s="219"/>
      <c r="H249" s="219"/>
      <c r="I249" s="219"/>
      <c r="J249" s="219"/>
    </row>
    <row r="250" spans="1:10" hidden="1">
      <c r="A250" s="204"/>
      <c r="G250" s="219"/>
      <c r="H250" s="219"/>
      <c r="I250" s="219"/>
      <c r="J250" s="219"/>
    </row>
    <row r="251" spans="1:10" hidden="1">
      <c r="A251" s="204"/>
      <c r="G251" s="219"/>
      <c r="H251" s="219"/>
      <c r="I251" s="219"/>
      <c r="J251" s="219"/>
    </row>
    <row r="252" spans="1:10" hidden="1">
      <c r="A252" s="204"/>
      <c r="G252" s="219"/>
      <c r="H252" s="219"/>
      <c r="I252" s="219"/>
      <c r="J252" s="219"/>
    </row>
    <row r="253" spans="1:10" hidden="1">
      <c r="A253" s="204"/>
      <c r="G253" s="219"/>
      <c r="H253" s="219"/>
      <c r="I253" s="219"/>
      <c r="J253" s="219"/>
    </row>
    <row r="254" spans="1:10" hidden="1">
      <c r="A254" s="204"/>
      <c r="G254" s="219"/>
      <c r="H254" s="219"/>
      <c r="I254" s="219"/>
      <c r="J254" s="219"/>
    </row>
    <row r="255" spans="1:10" hidden="1">
      <c r="A255" s="204"/>
      <c r="G255" s="219"/>
      <c r="H255" s="219"/>
      <c r="I255" s="219"/>
      <c r="J255" s="219"/>
    </row>
    <row r="256" spans="1:10" hidden="1">
      <c r="A256" s="204"/>
      <c r="G256" s="219"/>
      <c r="H256" s="219"/>
      <c r="I256" s="219"/>
      <c r="J256" s="219"/>
    </row>
    <row r="257" spans="1:10" hidden="1">
      <c r="A257" s="204"/>
      <c r="G257" s="219"/>
      <c r="H257" s="219"/>
      <c r="I257" s="219"/>
      <c r="J257" s="219"/>
    </row>
    <row r="258" spans="1:10" hidden="1">
      <c r="A258" s="204"/>
      <c r="G258" s="219"/>
      <c r="H258" s="219"/>
      <c r="I258" s="219"/>
      <c r="J258" s="219"/>
    </row>
    <row r="259" spans="1:10" hidden="1">
      <c r="A259" s="204"/>
      <c r="G259" s="219"/>
      <c r="H259" s="219"/>
      <c r="I259" s="219"/>
      <c r="J259" s="219"/>
    </row>
    <row r="260" spans="1:10" hidden="1">
      <c r="A260" s="204"/>
      <c r="G260" s="219"/>
      <c r="H260" s="219"/>
      <c r="I260" s="219"/>
      <c r="J260" s="219"/>
    </row>
    <row r="261" spans="1:10" hidden="1">
      <c r="A261" s="204"/>
      <c r="G261" s="219"/>
      <c r="H261" s="219"/>
      <c r="I261" s="219"/>
      <c r="J261" s="219"/>
    </row>
    <row r="262" spans="1:10" hidden="1">
      <c r="A262" s="204"/>
      <c r="G262" s="219"/>
      <c r="H262" s="219"/>
      <c r="I262" s="219"/>
      <c r="J262" s="219"/>
    </row>
    <row r="263" spans="1:10" hidden="1">
      <c r="A263" s="204"/>
      <c r="G263" s="219"/>
      <c r="H263" s="219"/>
      <c r="I263" s="219"/>
      <c r="J263" s="219"/>
    </row>
    <row r="264" spans="1:10" hidden="1">
      <c r="A264" s="204"/>
      <c r="G264" s="219"/>
      <c r="H264" s="219"/>
      <c r="I264" s="219"/>
      <c r="J264" s="219"/>
    </row>
    <row r="265" spans="1:10" hidden="1">
      <c r="A265" s="204"/>
      <c r="G265" s="219"/>
      <c r="H265" s="219"/>
      <c r="I265" s="219"/>
      <c r="J265" s="219"/>
    </row>
    <row r="266" spans="1:10" hidden="1">
      <c r="A266" s="204"/>
      <c r="G266" s="219"/>
      <c r="H266" s="219"/>
      <c r="I266" s="219"/>
      <c r="J266" s="219"/>
    </row>
    <row r="267" spans="1:10" hidden="1">
      <c r="A267" s="204"/>
      <c r="G267" s="219"/>
      <c r="H267" s="219"/>
      <c r="I267" s="219"/>
      <c r="J267" s="219"/>
    </row>
    <row r="268" spans="1:10" hidden="1">
      <c r="A268" s="204"/>
      <c r="G268" s="219"/>
      <c r="H268" s="219"/>
      <c r="I268" s="219"/>
      <c r="J268" s="219"/>
    </row>
    <row r="269" spans="1:10" hidden="1">
      <c r="A269" s="204"/>
      <c r="G269" s="219"/>
      <c r="H269" s="219"/>
      <c r="I269" s="219"/>
      <c r="J269" s="219"/>
    </row>
    <row r="270" spans="1:10" hidden="1">
      <c r="A270" s="204"/>
      <c r="G270" s="219"/>
      <c r="H270" s="219"/>
      <c r="I270" s="219"/>
      <c r="J270" s="219"/>
    </row>
    <row r="271" spans="1:10" hidden="1">
      <c r="A271" s="204"/>
      <c r="G271" s="219"/>
      <c r="H271" s="219"/>
      <c r="I271" s="219"/>
      <c r="J271" s="219"/>
    </row>
    <row r="272" spans="1:10" hidden="1">
      <c r="A272" s="204"/>
      <c r="G272" s="219"/>
      <c r="H272" s="219"/>
      <c r="I272" s="219"/>
      <c r="J272" s="219"/>
    </row>
    <row r="273" spans="1:10" hidden="1">
      <c r="A273" s="204"/>
      <c r="G273" s="219"/>
      <c r="H273" s="219"/>
      <c r="I273" s="219"/>
      <c r="J273" s="219"/>
    </row>
    <row r="274" spans="1:10" hidden="1">
      <c r="A274" s="204"/>
      <c r="G274" s="219"/>
      <c r="H274" s="219"/>
      <c r="I274" s="219"/>
      <c r="J274" s="219"/>
    </row>
    <row r="275" spans="1:10" hidden="1">
      <c r="A275" s="204"/>
      <c r="G275" s="219"/>
      <c r="H275" s="219"/>
      <c r="I275" s="219"/>
      <c r="J275" s="219"/>
    </row>
    <row r="276" spans="1:10" hidden="1">
      <c r="A276" s="204"/>
      <c r="G276" s="219"/>
      <c r="H276" s="219"/>
      <c r="I276" s="219"/>
      <c r="J276" s="219"/>
    </row>
    <row r="277" spans="1:10" hidden="1">
      <c r="A277" s="204"/>
      <c r="G277" s="219"/>
      <c r="H277" s="219"/>
      <c r="I277" s="219"/>
      <c r="J277" s="219"/>
    </row>
    <row r="278" spans="1:10" hidden="1">
      <c r="A278" s="204"/>
      <c r="G278" s="219"/>
      <c r="H278" s="219"/>
      <c r="I278" s="219"/>
      <c r="J278" s="219"/>
    </row>
    <row r="279" spans="1:10" hidden="1">
      <c r="A279" s="204"/>
      <c r="G279" s="219"/>
      <c r="H279" s="219"/>
      <c r="I279" s="219"/>
      <c r="J279" s="219"/>
    </row>
    <row r="280" spans="1:10" hidden="1">
      <c r="A280" s="204"/>
      <c r="G280" s="219"/>
      <c r="H280" s="219"/>
      <c r="I280" s="219"/>
      <c r="J280" s="219"/>
    </row>
    <row r="281" spans="1:10" hidden="1">
      <c r="A281" s="204"/>
      <c r="G281" s="219"/>
      <c r="H281" s="219"/>
      <c r="I281" s="219"/>
      <c r="J281" s="219"/>
    </row>
    <row r="282" spans="1:10" hidden="1">
      <c r="A282" s="204"/>
      <c r="G282" s="219"/>
      <c r="H282" s="219"/>
      <c r="I282" s="219"/>
      <c r="J282" s="219"/>
    </row>
    <row r="283" spans="1:10" hidden="1">
      <c r="A283" s="204"/>
      <c r="G283" s="219"/>
      <c r="H283" s="219"/>
      <c r="I283" s="219"/>
      <c r="J283" s="219"/>
    </row>
    <row r="284" spans="1:10" hidden="1">
      <c r="A284" s="204"/>
      <c r="G284" s="219"/>
      <c r="H284" s="219"/>
      <c r="I284" s="219"/>
      <c r="J284" s="219"/>
    </row>
    <row r="285" spans="1:10" hidden="1">
      <c r="A285" s="204"/>
      <c r="G285" s="219"/>
      <c r="H285" s="219"/>
      <c r="I285" s="219"/>
      <c r="J285" s="219"/>
    </row>
    <row r="286" spans="1:10" hidden="1">
      <c r="A286" s="204"/>
      <c r="G286" s="219"/>
      <c r="H286" s="219"/>
      <c r="I286" s="219"/>
      <c r="J286" s="219"/>
    </row>
    <row r="287" spans="1:10" hidden="1">
      <c r="A287" s="204"/>
      <c r="G287" s="219"/>
      <c r="H287" s="219"/>
      <c r="I287" s="219"/>
      <c r="J287" s="219"/>
    </row>
    <row r="288" spans="1:10" hidden="1">
      <c r="A288" s="204"/>
      <c r="G288" s="219"/>
      <c r="H288" s="219"/>
      <c r="I288" s="219"/>
      <c r="J288" s="219"/>
    </row>
    <row r="289" spans="1:10" hidden="1">
      <c r="A289" s="204"/>
      <c r="G289" s="219"/>
      <c r="H289" s="219"/>
      <c r="I289" s="219"/>
      <c r="J289" s="219"/>
    </row>
    <row r="290" spans="1:10" hidden="1">
      <c r="A290" s="204"/>
      <c r="G290" s="219"/>
      <c r="H290" s="219"/>
      <c r="I290" s="219"/>
      <c r="J290" s="219"/>
    </row>
    <row r="291" spans="1:10" hidden="1">
      <c r="A291" s="204"/>
      <c r="G291" s="219"/>
      <c r="H291" s="219"/>
      <c r="I291" s="219"/>
      <c r="J291" s="219"/>
    </row>
    <row r="292" spans="1:10" hidden="1">
      <c r="A292" s="204"/>
      <c r="G292" s="219"/>
      <c r="H292" s="219"/>
      <c r="I292" s="219"/>
      <c r="J292" s="219"/>
    </row>
    <row r="293" spans="1:10" hidden="1">
      <c r="A293" s="204"/>
      <c r="G293" s="219"/>
      <c r="H293" s="219"/>
      <c r="I293" s="219"/>
      <c r="J293" s="219"/>
    </row>
    <row r="294" spans="1:10" hidden="1">
      <c r="A294" s="204"/>
      <c r="G294" s="219"/>
      <c r="H294" s="219"/>
      <c r="I294" s="219"/>
      <c r="J294" s="219"/>
    </row>
    <row r="295" spans="1:10" hidden="1">
      <c r="A295" s="204"/>
      <c r="G295" s="219"/>
      <c r="H295" s="219"/>
      <c r="I295" s="219"/>
      <c r="J295" s="219"/>
    </row>
    <row r="296" spans="1:10" hidden="1">
      <c r="A296" s="204"/>
      <c r="G296" s="219"/>
      <c r="H296" s="219"/>
      <c r="I296" s="219"/>
      <c r="J296" s="219"/>
    </row>
    <row r="297" spans="1:10" hidden="1">
      <c r="A297" s="204"/>
      <c r="G297" s="219"/>
      <c r="H297" s="219"/>
      <c r="I297" s="219"/>
      <c r="J297" s="219"/>
    </row>
    <row r="298" spans="1:10" hidden="1">
      <c r="A298" s="204"/>
      <c r="G298" s="219"/>
      <c r="H298" s="219"/>
      <c r="I298" s="219"/>
      <c r="J298" s="219"/>
    </row>
    <row r="299" spans="1:10" hidden="1">
      <c r="A299" s="204"/>
      <c r="G299" s="219"/>
      <c r="H299" s="219"/>
      <c r="I299" s="219"/>
      <c r="J299" s="219"/>
    </row>
    <row r="300" spans="1:10" hidden="1">
      <c r="A300" s="204"/>
      <c r="G300" s="219"/>
      <c r="H300" s="219"/>
      <c r="I300" s="219"/>
      <c r="J300" s="219"/>
    </row>
    <row r="301" spans="1:10" hidden="1">
      <c r="A301" s="204"/>
      <c r="G301" s="219"/>
      <c r="H301" s="219"/>
      <c r="I301" s="219"/>
      <c r="J301" s="219"/>
    </row>
    <row r="302" spans="1:10" hidden="1">
      <c r="A302" s="204"/>
      <c r="G302" s="219"/>
      <c r="H302" s="219"/>
      <c r="I302" s="219"/>
      <c r="J302" s="219"/>
    </row>
    <row r="303" spans="1:10" hidden="1">
      <c r="A303" s="204"/>
      <c r="G303" s="219"/>
      <c r="H303" s="219"/>
      <c r="I303" s="219"/>
      <c r="J303" s="219"/>
    </row>
    <row r="304" spans="1:10" hidden="1">
      <c r="A304" s="204"/>
      <c r="G304" s="219"/>
      <c r="H304" s="219"/>
      <c r="I304" s="219"/>
      <c r="J304" s="219"/>
    </row>
    <row r="305" spans="1:10" hidden="1">
      <c r="A305" s="204"/>
      <c r="G305" s="219"/>
      <c r="H305" s="219"/>
      <c r="I305" s="219"/>
      <c r="J305" s="219"/>
    </row>
    <row r="306" spans="1:10" hidden="1">
      <c r="A306" s="204"/>
      <c r="G306" s="219"/>
      <c r="H306" s="219"/>
      <c r="I306" s="219"/>
      <c r="J306" s="219"/>
    </row>
    <row r="307" spans="1:10" hidden="1">
      <c r="A307" s="204"/>
      <c r="G307" s="219"/>
      <c r="H307" s="219"/>
      <c r="I307" s="219"/>
      <c r="J307" s="219"/>
    </row>
    <row r="308" spans="1:10" hidden="1">
      <c r="A308" s="204"/>
      <c r="G308" s="219"/>
      <c r="H308" s="219"/>
      <c r="I308" s="219"/>
      <c r="J308" s="219"/>
    </row>
    <row r="309" spans="1:10" hidden="1">
      <c r="A309" s="204"/>
      <c r="G309" s="219"/>
      <c r="H309" s="219"/>
      <c r="I309" s="219"/>
      <c r="J309" s="219"/>
    </row>
    <row r="310" spans="1:10" hidden="1">
      <c r="A310" s="204"/>
      <c r="G310" s="219"/>
      <c r="H310" s="219"/>
      <c r="I310" s="219"/>
      <c r="J310" s="219"/>
    </row>
    <row r="311" spans="1:10" hidden="1">
      <c r="A311" s="204"/>
      <c r="G311" s="219"/>
      <c r="H311" s="219"/>
      <c r="I311" s="219"/>
      <c r="J311" s="219"/>
    </row>
    <row r="312" spans="1:10" hidden="1">
      <c r="A312" s="204"/>
      <c r="G312" s="219"/>
      <c r="H312" s="219"/>
      <c r="I312" s="219"/>
      <c r="J312" s="219"/>
    </row>
    <row r="313" spans="1:10" hidden="1">
      <c r="A313" s="204"/>
      <c r="G313" s="219"/>
      <c r="H313" s="219"/>
      <c r="I313" s="219"/>
      <c r="J313" s="219"/>
    </row>
    <row r="314" spans="1:10" hidden="1">
      <c r="A314" s="204"/>
      <c r="G314" s="219"/>
      <c r="H314" s="219"/>
      <c r="I314" s="219"/>
      <c r="J314" s="219"/>
    </row>
    <row r="315" spans="1:10" hidden="1">
      <c r="A315" s="204"/>
      <c r="G315" s="219"/>
      <c r="H315" s="219"/>
      <c r="I315" s="219"/>
      <c r="J315" s="219"/>
    </row>
    <row r="316" spans="1:10" hidden="1">
      <c r="A316" s="204"/>
      <c r="G316" s="219"/>
      <c r="H316" s="219"/>
      <c r="I316" s="219"/>
      <c r="J316" s="219"/>
    </row>
    <row r="317" spans="1:10" hidden="1">
      <c r="A317" s="204"/>
      <c r="G317" s="219"/>
      <c r="H317" s="219"/>
      <c r="I317" s="219"/>
      <c r="J317" s="219"/>
    </row>
    <row r="318" spans="1:10" hidden="1">
      <c r="A318" s="204"/>
      <c r="G318" s="219"/>
      <c r="H318" s="219"/>
      <c r="I318" s="219"/>
      <c r="J318" s="219"/>
    </row>
    <row r="319" spans="1:10" hidden="1">
      <c r="A319" s="204"/>
      <c r="G319" s="219"/>
      <c r="H319" s="219"/>
      <c r="I319" s="219"/>
      <c r="J319" s="219"/>
    </row>
    <row r="320" spans="1:10" hidden="1">
      <c r="A320" s="204"/>
      <c r="G320" s="219"/>
      <c r="H320" s="219"/>
      <c r="I320" s="219"/>
      <c r="J320" s="219"/>
    </row>
    <row r="321" spans="1:10" hidden="1">
      <c r="A321" s="204"/>
      <c r="G321" s="219"/>
      <c r="H321" s="219"/>
      <c r="I321" s="219"/>
      <c r="J321" s="219"/>
    </row>
    <row r="322" spans="1:10" hidden="1">
      <c r="A322" s="204"/>
      <c r="G322" s="219"/>
      <c r="H322" s="219"/>
      <c r="I322" s="219"/>
      <c r="J322" s="219"/>
    </row>
    <row r="323" spans="1:10" hidden="1">
      <c r="A323" s="204"/>
      <c r="G323" s="219"/>
      <c r="H323" s="219"/>
      <c r="I323" s="219"/>
      <c r="J323" s="219"/>
    </row>
    <row r="324" spans="1:10" hidden="1">
      <c r="A324" s="204"/>
      <c r="G324" s="219"/>
      <c r="H324" s="219"/>
      <c r="I324" s="219"/>
      <c r="J324" s="219"/>
    </row>
    <row r="325" spans="1:10" hidden="1">
      <c r="A325" s="204"/>
      <c r="G325" s="219"/>
      <c r="H325" s="219"/>
      <c r="I325" s="219"/>
      <c r="J325" s="219"/>
    </row>
    <row r="326" spans="1:10" hidden="1">
      <c r="A326" s="204"/>
      <c r="G326" s="219"/>
      <c r="H326" s="219"/>
      <c r="I326" s="219"/>
      <c r="J326" s="219"/>
    </row>
    <row r="327" spans="1:10" hidden="1">
      <c r="A327" s="204"/>
      <c r="G327" s="219"/>
      <c r="H327" s="219"/>
      <c r="I327" s="219"/>
      <c r="J327" s="219"/>
    </row>
    <row r="328" spans="1:10" hidden="1">
      <c r="A328" s="204"/>
      <c r="G328" s="219"/>
      <c r="H328" s="219"/>
      <c r="I328" s="219"/>
      <c r="J328" s="219"/>
    </row>
    <row r="329" spans="1:10" hidden="1">
      <c r="A329" s="204"/>
      <c r="G329" s="219"/>
      <c r="H329" s="219"/>
      <c r="I329" s="219"/>
      <c r="J329" s="219"/>
    </row>
    <row r="330" spans="1:10" hidden="1">
      <c r="A330" s="204"/>
      <c r="G330" s="219"/>
      <c r="H330" s="219"/>
      <c r="I330" s="219"/>
      <c r="J330" s="219"/>
    </row>
    <row r="331" spans="1:10" hidden="1">
      <c r="A331" s="204"/>
      <c r="G331" s="219"/>
      <c r="H331" s="219"/>
      <c r="I331" s="219"/>
      <c r="J331" s="219"/>
    </row>
    <row r="332" spans="1:10" hidden="1">
      <c r="A332" s="204"/>
      <c r="G332" s="219"/>
      <c r="H332" s="219"/>
      <c r="I332" s="219"/>
      <c r="J332" s="219"/>
    </row>
    <row r="333" spans="1:10" hidden="1">
      <c r="A333" s="204"/>
      <c r="G333" s="219"/>
      <c r="H333" s="219"/>
      <c r="I333" s="219"/>
      <c r="J333" s="219"/>
    </row>
    <row r="334" spans="1:10" hidden="1">
      <c r="A334" s="204"/>
      <c r="G334" s="219"/>
      <c r="H334" s="219"/>
      <c r="I334" s="219"/>
      <c r="J334" s="219"/>
    </row>
    <row r="335" spans="1:10" hidden="1">
      <c r="A335" s="204"/>
      <c r="G335" s="219"/>
      <c r="H335" s="219"/>
      <c r="I335" s="219"/>
      <c r="J335" s="219"/>
    </row>
    <row r="336" spans="1:10" hidden="1">
      <c r="A336" s="204"/>
      <c r="G336" s="219"/>
      <c r="H336" s="219"/>
      <c r="I336" s="219"/>
      <c r="J336" s="219"/>
    </row>
    <row r="337" spans="1:10" hidden="1">
      <c r="A337" s="204"/>
      <c r="G337" s="219"/>
      <c r="H337" s="219"/>
      <c r="I337" s="219"/>
      <c r="J337" s="219"/>
    </row>
    <row r="338" spans="1:10" hidden="1">
      <c r="A338" s="204"/>
      <c r="G338" s="219"/>
      <c r="H338" s="219"/>
      <c r="I338" s="219"/>
      <c r="J338" s="219"/>
    </row>
    <row r="339" spans="1:10" hidden="1">
      <c r="A339" s="204"/>
      <c r="G339" s="219"/>
      <c r="H339" s="219"/>
      <c r="I339" s="219"/>
      <c r="J339" s="219"/>
    </row>
    <row r="340" spans="1:10" hidden="1">
      <c r="A340" s="204"/>
      <c r="G340" s="219"/>
      <c r="H340" s="219"/>
      <c r="I340" s="219"/>
      <c r="J340" s="219"/>
    </row>
    <row r="341" spans="1:10" hidden="1">
      <c r="A341" s="204"/>
      <c r="G341" s="219"/>
      <c r="H341" s="219"/>
      <c r="I341" s="219"/>
      <c r="J341" s="219"/>
    </row>
    <row r="342" spans="1:10" hidden="1">
      <c r="A342" s="204"/>
      <c r="G342" s="219"/>
      <c r="H342" s="219"/>
      <c r="I342" s="219"/>
      <c r="J342" s="219"/>
    </row>
    <row r="343" spans="1:10" hidden="1">
      <c r="A343" s="204"/>
      <c r="G343" s="219"/>
      <c r="H343" s="219"/>
      <c r="I343" s="219"/>
      <c r="J343" s="219"/>
    </row>
    <row r="344" spans="1:10" hidden="1">
      <c r="A344" s="204"/>
      <c r="G344" s="219"/>
      <c r="H344" s="219"/>
      <c r="I344" s="219"/>
      <c r="J344" s="219"/>
    </row>
    <row r="345" spans="1:10" hidden="1">
      <c r="A345" s="204"/>
      <c r="G345" s="219"/>
      <c r="H345" s="219"/>
      <c r="I345" s="219"/>
      <c r="J345" s="219"/>
    </row>
    <row r="346" spans="1:10" hidden="1">
      <c r="A346" s="204"/>
      <c r="G346" s="219"/>
      <c r="H346" s="219"/>
      <c r="I346" s="219"/>
      <c r="J346" s="219"/>
    </row>
    <row r="347" spans="1:10" hidden="1">
      <c r="A347" s="204"/>
      <c r="G347" s="219"/>
      <c r="H347" s="219"/>
      <c r="I347" s="219"/>
      <c r="J347" s="219"/>
    </row>
    <row r="348" spans="1:10" hidden="1">
      <c r="A348" s="204"/>
      <c r="G348" s="219"/>
      <c r="H348" s="219"/>
      <c r="I348" s="219"/>
      <c r="J348" s="219"/>
    </row>
    <row r="349" spans="1:10" hidden="1">
      <c r="A349" s="204"/>
      <c r="G349" s="219"/>
      <c r="H349" s="219"/>
      <c r="I349" s="219"/>
      <c r="J349" s="219"/>
    </row>
    <row r="350" spans="1:10" hidden="1">
      <c r="A350" s="204"/>
      <c r="G350" s="219"/>
      <c r="H350" s="219"/>
      <c r="I350" s="219"/>
      <c r="J350" s="219"/>
    </row>
    <row r="351" spans="1:10" hidden="1">
      <c r="A351" s="204"/>
      <c r="G351" s="219"/>
      <c r="H351" s="219"/>
      <c r="I351" s="219"/>
      <c r="J351" s="219"/>
    </row>
    <row r="352" spans="1:10" hidden="1">
      <c r="A352" s="204"/>
      <c r="G352" s="219"/>
      <c r="H352" s="219"/>
      <c r="I352" s="219"/>
      <c r="J352" s="219"/>
    </row>
    <row r="353" spans="1:10" hidden="1">
      <c r="A353" s="204"/>
      <c r="G353" s="219"/>
      <c r="H353" s="219"/>
      <c r="I353" s="219"/>
      <c r="J353" s="219"/>
    </row>
    <row r="354" spans="1:10" hidden="1">
      <c r="A354" s="204"/>
      <c r="G354" s="219"/>
      <c r="H354" s="219"/>
      <c r="I354" s="219"/>
      <c r="J354" s="219"/>
    </row>
    <row r="355" spans="1:10" hidden="1">
      <c r="A355" s="204"/>
      <c r="G355" s="219"/>
      <c r="H355" s="219"/>
      <c r="I355" s="219"/>
      <c r="J355" s="219"/>
    </row>
    <row r="356" spans="1:10" hidden="1">
      <c r="A356" s="204"/>
      <c r="G356" s="219"/>
      <c r="H356" s="219"/>
      <c r="I356" s="219"/>
      <c r="J356" s="219"/>
    </row>
    <row r="357" spans="1:10" hidden="1">
      <c r="A357" s="204"/>
      <c r="G357" s="219"/>
      <c r="H357" s="219"/>
      <c r="I357" s="219"/>
      <c r="J357" s="219"/>
    </row>
    <row r="358" spans="1:10" hidden="1">
      <c r="A358" s="204"/>
      <c r="G358" s="219"/>
      <c r="H358" s="219"/>
      <c r="I358" s="219"/>
      <c r="J358" s="219"/>
    </row>
    <row r="359" spans="1:10" hidden="1">
      <c r="A359" s="204"/>
      <c r="G359" s="219"/>
      <c r="H359" s="219"/>
      <c r="I359" s="219"/>
      <c r="J359" s="219"/>
    </row>
    <row r="360" spans="1:10" hidden="1">
      <c r="A360" s="204"/>
      <c r="G360" s="219"/>
      <c r="H360" s="219"/>
      <c r="I360" s="219"/>
      <c r="J360" s="219"/>
    </row>
    <row r="361" spans="1:10" hidden="1">
      <c r="A361" s="204"/>
      <c r="G361" s="219"/>
      <c r="H361" s="219"/>
      <c r="I361" s="219"/>
      <c r="J361" s="219"/>
    </row>
    <row r="362" spans="1:10" hidden="1">
      <c r="A362" s="204"/>
      <c r="G362" s="219"/>
      <c r="H362" s="219"/>
      <c r="I362" s="219"/>
      <c r="J362" s="219"/>
    </row>
    <row r="363" spans="1:10" hidden="1">
      <c r="A363" s="204"/>
      <c r="G363" s="219"/>
      <c r="H363" s="219"/>
      <c r="I363" s="219"/>
      <c r="J363" s="219"/>
    </row>
    <row r="364" spans="1:10" hidden="1">
      <c r="A364" s="204"/>
      <c r="G364" s="219"/>
      <c r="H364" s="219"/>
      <c r="I364" s="219"/>
      <c r="J364" s="219"/>
    </row>
    <row r="365" spans="1:10" hidden="1">
      <c r="A365" s="204"/>
      <c r="G365" s="219"/>
      <c r="H365" s="219"/>
      <c r="I365" s="219"/>
      <c r="J365" s="219"/>
    </row>
    <row r="366" spans="1:10" hidden="1">
      <c r="A366" s="204"/>
      <c r="G366" s="219"/>
      <c r="H366" s="219"/>
      <c r="I366" s="219"/>
      <c r="J366" s="219"/>
    </row>
    <row r="367" spans="1:10" hidden="1">
      <c r="A367" s="204"/>
      <c r="G367" s="219"/>
      <c r="H367" s="219"/>
      <c r="I367" s="219"/>
      <c r="J367" s="219"/>
    </row>
    <row r="368" spans="1:10" hidden="1">
      <c r="A368" s="204"/>
      <c r="G368" s="219"/>
      <c r="H368" s="219"/>
      <c r="I368" s="219"/>
      <c r="J368" s="219"/>
    </row>
    <row r="369" spans="1:10" hidden="1">
      <c r="A369" s="204"/>
      <c r="G369" s="219"/>
      <c r="H369" s="219"/>
      <c r="I369" s="219"/>
      <c r="J369" s="219"/>
    </row>
    <row r="370" spans="1:10" hidden="1">
      <c r="A370" s="204"/>
      <c r="G370" s="219"/>
      <c r="H370" s="219"/>
      <c r="I370" s="219"/>
      <c r="J370" s="219"/>
    </row>
    <row r="371" spans="1:10" hidden="1">
      <c r="A371" s="204"/>
      <c r="G371" s="219"/>
      <c r="H371" s="219"/>
      <c r="I371" s="219"/>
      <c r="J371" s="219"/>
    </row>
    <row r="372" spans="1:10" hidden="1">
      <c r="A372" s="204"/>
      <c r="G372" s="219"/>
      <c r="H372" s="219"/>
      <c r="I372" s="219"/>
      <c r="J372" s="219"/>
    </row>
    <row r="373" spans="1:10" hidden="1">
      <c r="A373" s="204"/>
      <c r="G373" s="219"/>
      <c r="H373" s="219"/>
      <c r="I373" s="219"/>
      <c r="J373" s="219"/>
    </row>
    <row r="374" spans="1:10" hidden="1">
      <c r="A374" s="204"/>
      <c r="G374" s="219"/>
      <c r="H374" s="219"/>
      <c r="I374" s="219"/>
      <c r="J374" s="219"/>
    </row>
    <row r="375" spans="1:10" hidden="1">
      <c r="A375" s="204"/>
      <c r="G375" s="219"/>
      <c r="H375" s="219"/>
      <c r="I375" s="219"/>
      <c r="J375" s="219"/>
    </row>
    <row r="376" spans="1:10" hidden="1">
      <c r="A376" s="204"/>
      <c r="G376" s="219"/>
      <c r="H376" s="219"/>
      <c r="I376" s="219"/>
      <c r="J376" s="219"/>
    </row>
    <row r="377" spans="1:10" hidden="1">
      <c r="A377" s="204"/>
      <c r="G377" s="219"/>
      <c r="H377" s="219"/>
      <c r="I377" s="219"/>
      <c r="J377" s="219"/>
    </row>
    <row r="378" spans="1:10" hidden="1">
      <c r="A378" s="204"/>
      <c r="G378" s="219"/>
      <c r="H378" s="219"/>
      <c r="I378" s="219"/>
      <c r="J378" s="219"/>
    </row>
    <row r="379" spans="1:10" hidden="1">
      <c r="A379" s="204"/>
      <c r="G379" s="219"/>
      <c r="H379" s="219"/>
      <c r="I379" s="219"/>
      <c r="J379" s="219"/>
    </row>
    <row r="380" spans="1:10" hidden="1">
      <c r="A380" s="204"/>
      <c r="G380" s="219"/>
      <c r="H380" s="219"/>
      <c r="I380" s="219"/>
      <c r="J380" s="219"/>
    </row>
    <row r="381" spans="1:10" hidden="1">
      <c r="A381" s="204"/>
      <c r="G381" s="219"/>
      <c r="H381" s="219"/>
      <c r="I381" s="219"/>
      <c r="J381" s="219"/>
    </row>
    <row r="382" spans="1:10" hidden="1">
      <c r="A382" s="204"/>
      <c r="G382" s="219"/>
      <c r="H382" s="219"/>
      <c r="I382" s="219"/>
      <c r="J382" s="219"/>
    </row>
    <row r="383" spans="1:10" hidden="1">
      <c r="A383" s="204"/>
      <c r="G383" s="219"/>
      <c r="H383" s="219"/>
      <c r="I383" s="219"/>
      <c r="J383" s="219"/>
    </row>
    <row r="384" spans="1:10" hidden="1">
      <c r="A384" s="204"/>
      <c r="G384" s="219"/>
      <c r="H384" s="219"/>
      <c r="I384" s="219"/>
      <c r="J384" s="219"/>
    </row>
    <row r="385" spans="1:10" hidden="1">
      <c r="A385" s="204"/>
      <c r="G385" s="219"/>
      <c r="H385" s="219"/>
      <c r="I385" s="219"/>
      <c r="J385" s="219"/>
    </row>
    <row r="386" spans="1:10" hidden="1">
      <c r="A386" s="204"/>
      <c r="G386" s="219"/>
      <c r="H386" s="219"/>
      <c r="I386" s="219"/>
      <c r="J386" s="219"/>
    </row>
    <row r="387" spans="1:10" hidden="1">
      <c r="A387" s="204"/>
      <c r="G387" s="219"/>
      <c r="H387" s="219"/>
      <c r="I387" s="219"/>
      <c r="J387" s="219"/>
    </row>
    <row r="388" spans="1:10" hidden="1">
      <c r="A388" s="204"/>
      <c r="G388" s="219"/>
      <c r="H388" s="219"/>
      <c r="I388" s="219"/>
      <c r="J388" s="219"/>
    </row>
    <row r="389" spans="1:10" hidden="1">
      <c r="A389" s="204"/>
      <c r="G389" s="219"/>
      <c r="H389" s="219"/>
      <c r="I389" s="219"/>
      <c r="J389" s="219"/>
    </row>
    <row r="390" spans="1:10" hidden="1">
      <c r="A390" s="204"/>
      <c r="G390" s="219"/>
      <c r="H390" s="219"/>
      <c r="I390" s="219"/>
      <c r="J390" s="219"/>
    </row>
    <row r="391" spans="1:10" hidden="1">
      <c r="A391" s="204"/>
      <c r="G391" s="219"/>
      <c r="H391" s="219"/>
      <c r="I391" s="219"/>
      <c r="J391" s="219"/>
    </row>
    <row r="392" spans="1:10" hidden="1">
      <c r="A392" s="204"/>
      <c r="G392" s="219"/>
      <c r="H392" s="219"/>
      <c r="I392" s="219"/>
      <c r="J392" s="219"/>
    </row>
    <row r="393" spans="1:10" hidden="1">
      <c r="A393" s="204"/>
      <c r="G393" s="219"/>
      <c r="H393" s="219"/>
      <c r="I393" s="219"/>
      <c r="J393" s="219"/>
    </row>
    <row r="394" spans="1:10" hidden="1">
      <c r="A394" s="204"/>
      <c r="G394" s="219"/>
      <c r="H394" s="219"/>
      <c r="I394" s="219"/>
      <c r="J394" s="219"/>
    </row>
    <row r="395" spans="1:10" hidden="1">
      <c r="A395" s="204"/>
      <c r="G395" s="219"/>
      <c r="H395" s="219"/>
      <c r="I395" s="219"/>
      <c r="J395" s="219"/>
    </row>
    <row r="396" spans="1:10" hidden="1">
      <c r="A396" s="204"/>
      <c r="G396" s="219"/>
      <c r="H396" s="219"/>
      <c r="I396" s="219"/>
      <c r="J396" s="219"/>
    </row>
    <row r="397" spans="1:10" hidden="1">
      <c r="A397" s="204"/>
      <c r="G397" s="219"/>
      <c r="H397" s="219"/>
      <c r="I397" s="219"/>
      <c r="J397" s="219"/>
    </row>
    <row r="398" spans="1:10" hidden="1">
      <c r="A398" s="204"/>
      <c r="G398" s="219"/>
      <c r="H398" s="219"/>
      <c r="I398" s="219"/>
      <c r="J398" s="219"/>
    </row>
    <row r="399" spans="1:10" hidden="1">
      <c r="A399" s="204"/>
      <c r="G399" s="219"/>
      <c r="H399" s="219"/>
      <c r="I399" s="219"/>
      <c r="J399" s="219"/>
    </row>
    <row r="400" spans="1:10" hidden="1">
      <c r="A400" s="204"/>
      <c r="G400" s="219"/>
      <c r="H400" s="219"/>
      <c r="I400" s="219"/>
      <c r="J400" s="219"/>
    </row>
    <row r="401" spans="1:10" hidden="1">
      <c r="A401" s="204"/>
      <c r="G401" s="219"/>
      <c r="H401" s="219"/>
      <c r="I401" s="219"/>
      <c r="J401" s="219"/>
    </row>
    <row r="402" spans="1:10" hidden="1">
      <c r="A402" s="204"/>
      <c r="G402" s="219"/>
      <c r="H402" s="219"/>
      <c r="I402" s="219"/>
      <c r="J402" s="219"/>
    </row>
    <row r="403" spans="1:10" hidden="1">
      <c r="A403" s="204"/>
      <c r="G403" s="219"/>
      <c r="H403" s="219"/>
      <c r="I403" s="219"/>
      <c r="J403" s="219"/>
    </row>
    <row r="404" spans="1:10" hidden="1">
      <c r="A404" s="204"/>
      <c r="G404" s="219"/>
      <c r="H404" s="219"/>
      <c r="I404" s="219"/>
      <c r="J404" s="219"/>
    </row>
    <row r="405" spans="1:10" hidden="1">
      <c r="A405" s="204"/>
      <c r="G405" s="219"/>
      <c r="H405" s="219"/>
      <c r="I405" s="219"/>
      <c r="J405" s="219"/>
    </row>
    <row r="406" spans="1:10" hidden="1">
      <c r="A406" s="204"/>
      <c r="G406" s="219"/>
      <c r="H406" s="219"/>
      <c r="I406" s="219"/>
      <c r="J406" s="219"/>
    </row>
    <row r="407" spans="1:10" hidden="1">
      <c r="A407" s="204"/>
      <c r="G407" s="219"/>
      <c r="H407" s="219"/>
      <c r="I407" s="219"/>
      <c r="J407" s="219"/>
    </row>
    <row r="408" spans="1:10" hidden="1">
      <c r="A408" s="204"/>
      <c r="G408" s="219"/>
      <c r="H408" s="219"/>
      <c r="I408" s="219"/>
      <c r="J408" s="219"/>
    </row>
    <row r="409" spans="1:10" hidden="1">
      <c r="A409" s="204"/>
      <c r="G409" s="219"/>
      <c r="H409" s="219"/>
      <c r="I409" s="219"/>
      <c r="J409" s="219"/>
    </row>
    <row r="410" spans="1:10" hidden="1">
      <c r="A410" s="204"/>
      <c r="G410" s="219"/>
      <c r="H410" s="219"/>
      <c r="I410" s="219"/>
      <c r="J410" s="219"/>
    </row>
    <row r="411" spans="1:10" hidden="1">
      <c r="A411" s="204"/>
      <c r="G411" s="219"/>
      <c r="H411" s="219"/>
      <c r="I411" s="219"/>
      <c r="J411" s="219"/>
    </row>
    <row r="412" spans="1:10" hidden="1">
      <c r="A412" s="204"/>
      <c r="G412" s="219"/>
      <c r="H412" s="219"/>
      <c r="I412" s="219"/>
      <c r="J412" s="219"/>
    </row>
    <row r="413" spans="1:10" hidden="1">
      <c r="A413" s="204"/>
      <c r="G413" s="219"/>
      <c r="H413" s="219"/>
      <c r="I413" s="219"/>
      <c r="J413" s="219"/>
    </row>
    <row r="414" spans="1:10" hidden="1">
      <c r="A414" s="204"/>
      <c r="G414" s="219"/>
      <c r="H414" s="219"/>
      <c r="I414" s="219"/>
      <c r="J414" s="219"/>
    </row>
    <row r="415" spans="1:10" hidden="1">
      <c r="A415" s="204"/>
      <c r="G415" s="219"/>
      <c r="H415" s="219"/>
      <c r="I415" s="219"/>
      <c r="J415" s="219"/>
    </row>
    <row r="416" spans="1:10" hidden="1">
      <c r="A416" s="204"/>
      <c r="G416" s="219"/>
      <c r="H416" s="219"/>
      <c r="I416" s="219"/>
      <c r="J416" s="219"/>
    </row>
    <row r="417" spans="1:10" hidden="1">
      <c r="A417" s="204"/>
      <c r="G417" s="219"/>
      <c r="H417" s="219"/>
      <c r="I417" s="219"/>
      <c r="J417" s="219"/>
    </row>
    <row r="418" spans="1:10" hidden="1">
      <c r="A418" s="204"/>
      <c r="G418" s="219"/>
      <c r="H418" s="219"/>
      <c r="I418" s="219"/>
      <c r="J418" s="219"/>
    </row>
    <row r="419" spans="1:10" hidden="1">
      <c r="A419" s="204"/>
      <c r="G419" s="219"/>
      <c r="H419" s="219"/>
      <c r="I419" s="219"/>
      <c r="J419" s="219"/>
    </row>
    <row r="420" spans="1:10" hidden="1">
      <c r="A420" s="204"/>
      <c r="G420" s="219"/>
      <c r="H420" s="219"/>
      <c r="I420" s="219"/>
      <c r="J420" s="219"/>
    </row>
    <row r="421" spans="1:10" hidden="1">
      <c r="A421" s="204"/>
      <c r="G421" s="219"/>
      <c r="H421" s="219"/>
      <c r="I421" s="219"/>
      <c r="J421" s="219"/>
    </row>
    <row r="422" spans="1:10" hidden="1">
      <c r="A422" s="204"/>
      <c r="G422" s="219"/>
      <c r="H422" s="219"/>
      <c r="I422" s="219"/>
      <c r="J422" s="219"/>
    </row>
    <row r="423" spans="1:10" hidden="1">
      <c r="A423" s="204"/>
      <c r="G423" s="219"/>
      <c r="H423" s="219"/>
      <c r="I423" s="219"/>
      <c r="J423" s="219"/>
    </row>
    <row r="424" spans="1:10" hidden="1">
      <c r="A424" s="204"/>
      <c r="G424" s="219"/>
      <c r="H424" s="219"/>
      <c r="I424" s="219"/>
      <c r="J424" s="219"/>
    </row>
    <row r="425" spans="1:10" hidden="1">
      <c r="A425" s="204"/>
      <c r="G425" s="219"/>
      <c r="H425" s="219"/>
      <c r="I425" s="219"/>
      <c r="J425" s="219"/>
    </row>
    <row r="426" spans="1:10" hidden="1">
      <c r="A426" s="204"/>
      <c r="G426" s="219"/>
      <c r="H426" s="219"/>
      <c r="I426" s="219"/>
      <c r="J426" s="219"/>
    </row>
    <row r="427" spans="1:10" hidden="1">
      <c r="A427" s="204"/>
      <c r="G427" s="219"/>
      <c r="H427" s="219"/>
      <c r="I427" s="219"/>
      <c r="J427" s="219"/>
    </row>
    <row r="428" spans="1:10" hidden="1">
      <c r="A428" s="204"/>
      <c r="G428" s="219"/>
      <c r="H428" s="219"/>
      <c r="I428" s="219"/>
      <c r="J428" s="219"/>
    </row>
    <row r="429" spans="1:10" hidden="1">
      <c r="A429" s="204"/>
      <c r="G429" s="219"/>
      <c r="H429" s="219"/>
      <c r="I429" s="219"/>
      <c r="J429" s="219"/>
    </row>
    <row r="430" spans="1:10" hidden="1">
      <c r="A430" s="204"/>
      <c r="G430" s="219"/>
      <c r="H430" s="219"/>
      <c r="I430" s="219"/>
      <c r="J430" s="219"/>
    </row>
    <row r="431" spans="1:10" hidden="1">
      <c r="A431" s="204"/>
      <c r="G431" s="219"/>
      <c r="H431" s="219"/>
      <c r="I431" s="219"/>
      <c r="J431" s="219"/>
    </row>
    <row r="432" spans="1:10" hidden="1">
      <c r="A432" s="204"/>
      <c r="G432" s="219"/>
      <c r="H432" s="219"/>
      <c r="I432" s="219"/>
      <c r="J432" s="219"/>
    </row>
    <row r="433" spans="1:10" hidden="1">
      <c r="A433" s="204"/>
      <c r="G433" s="219"/>
      <c r="H433" s="219"/>
      <c r="I433" s="219"/>
      <c r="J433" s="219"/>
    </row>
    <row r="434" spans="1:10" hidden="1">
      <c r="A434" s="204"/>
      <c r="G434" s="219"/>
      <c r="H434" s="219"/>
      <c r="I434" s="219"/>
      <c r="J434" s="219"/>
    </row>
    <row r="435" spans="1:10" hidden="1">
      <c r="A435" s="204"/>
      <c r="G435" s="219"/>
      <c r="H435" s="219"/>
      <c r="I435" s="219"/>
      <c r="J435" s="219"/>
    </row>
    <row r="436" spans="1:10" hidden="1">
      <c r="A436" s="204"/>
      <c r="G436" s="219"/>
      <c r="H436" s="219"/>
      <c r="I436" s="219"/>
      <c r="J436" s="219"/>
    </row>
    <row r="437" spans="1:10" hidden="1">
      <c r="A437" s="204"/>
      <c r="G437" s="219"/>
      <c r="H437" s="219"/>
      <c r="I437" s="219"/>
      <c r="J437" s="219"/>
    </row>
    <row r="438" spans="1:10" hidden="1">
      <c r="A438" s="204"/>
      <c r="G438" s="219"/>
      <c r="H438" s="219"/>
      <c r="I438" s="219"/>
      <c r="J438" s="219"/>
    </row>
    <row r="439" spans="1:10" hidden="1">
      <c r="A439" s="204"/>
      <c r="G439" s="219"/>
      <c r="H439" s="219"/>
      <c r="I439" s="219"/>
      <c r="J439" s="219"/>
    </row>
    <row r="440" spans="1:10" hidden="1">
      <c r="A440" s="204"/>
      <c r="G440" s="219"/>
      <c r="H440" s="219"/>
      <c r="I440" s="219"/>
      <c r="J440" s="219"/>
    </row>
    <row r="441" spans="1:10" hidden="1">
      <c r="A441" s="204"/>
      <c r="G441" s="219"/>
      <c r="H441" s="219"/>
      <c r="I441" s="219"/>
      <c r="J441" s="219"/>
    </row>
    <row r="442" spans="1:10" hidden="1">
      <c r="A442" s="204"/>
      <c r="G442" s="219"/>
      <c r="H442" s="219"/>
      <c r="I442" s="219"/>
      <c r="J442" s="219"/>
    </row>
    <row r="443" spans="1:10" hidden="1">
      <c r="A443" s="204"/>
      <c r="G443" s="219"/>
      <c r="H443" s="219"/>
      <c r="I443" s="219"/>
      <c r="J443" s="219"/>
    </row>
    <row r="444" spans="1:10" hidden="1">
      <c r="A444" s="204"/>
      <c r="G444" s="219"/>
      <c r="H444" s="219"/>
      <c r="I444" s="219"/>
      <c r="J444" s="219"/>
    </row>
    <row r="445" spans="1:10" hidden="1">
      <c r="A445" s="204"/>
      <c r="G445" s="219"/>
      <c r="H445" s="219"/>
      <c r="I445" s="219"/>
      <c r="J445" s="219"/>
    </row>
    <row r="446" spans="1:10" hidden="1">
      <c r="A446" s="204"/>
      <c r="G446" s="219"/>
      <c r="H446" s="219"/>
      <c r="I446" s="219"/>
      <c r="J446" s="219"/>
    </row>
    <row r="447" spans="1:10" hidden="1">
      <c r="A447" s="204"/>
      <c r="G447" s="219"/>
      <c r="H447" s="219"/>
      <c r="I447" s="219"/>
      <c r="J447" s="219"/>
    </row>
    <row r="448" spans="1:10" hidden="1">
      <c r="A448" s="204"/>
      <c r="G448" s="219"/>
      <c r="H448" s="219"/>
      <c r="I448" s="219"/>
      <c r="J448" s="219"/>
    </row>
    <row r="449" spans="1:10" hidden="1">
      <c r="A449" s="204"/>
      <c r="G449" s="219"/>
      <c r="H449" s="219"/>
      <c r="I449" s="219"/>
      <c r="J449" s="219"/>
    </row>
    <row r="450" spans="1:10" hidden="1">
      <c r="A450" s="204"/>
      <c r="G450" s="219"/>
      <c r="H450" s="219"/>
      <c r="I450" s="219"/>
      <c r="J450" s="219"/>
    </row>
    <row r="451" spans="1:10" hidden="1">
      <c r="A451" s="204"/>
      <c r="G451" s="219"/>
      <c r="H451" s="219"/>
      <c r="I451" s="219"/>
      <c r="J451" s="219"/>
    </row>
    <row r="452" spans="1:10" hidden="1">
      <c r="A452" s="204"/>
      <c r="G452" s="219"/>
      <c r="H452" s="219"/>
      <c r="I452" s="219"/>
      <c r="J452" s="219"/>
    </row>
    <row r="453" spans="1:10" hidden="1">
      <c r="A453" s="204"/>
      <c r="G453" s="219"/>
      <c r="H453" s="219"/>
      <c r="I453" s="219"/>
      <c r="J453" s="219"/>
    </row>
    <row r="454" spans="1:10" hidden="1">
      <c r="A454" s="204"/>
      <c r="G454" s="219"/>
      <c r="H454" s="219"/>
      <c r="I454" s="219"/>
      <c r="J454" s="219"/>
    </row>
    <row r="455" spans="1:10" hidden="1">
      <c r="A455" s="204"/>
      <c r="G455" s="219"/>
      <c r="H455" s="219"/>
      <c r="I455" s="219"/>
      <c r="J455" s="219"/>
    </row>
    <row r="456" spans="1:10" hidden="1">
      <c r="A456" s="204"/>
      <c r="G456" s="219"/>
      <c r="H456" s="219"/>
      <c r="I456" s="219"/>
      <c r="J456" s="219"/>
    </row>
    <row r="457" spans="1:10" hidden="1">
      <c r="A457" s="204"/>
      <c r="G457" s="219"/>
      <c r="H457" s="219"/>
      <c r="I457" s="219"/>
      <c r="J457" s="219"/>
    </row>
    <row r="458" spans="1:10" hidden="1">
      <c r="A458" s="204"/>
      <c r="G458" s="219"/>
      <c r="H458" s="219"/>
      <c r="I458" s="219"/>
      <c r="J458" s="219"/>
    </row>
    <row r="459" spans="1:10" hidden="1">
      <c r="A459" s="204"/>
      <c r="G459" s="219"/>
      <c r="H459" s="219"/>
      <c r="I459" s="219"/>
      <c r="J459" s="219"/>
    </row>
    <row r="460" spans="1:10" hidden="1">
      <c r="A460" s="204"/>
      <c r="G460" s="219"/>
      <c r="H460" s="219"/>
      <c r="I460" s="219"/>
      <c r="J460" s="219"/>
    </row>
    <row r="461" spans="1:10" hidden="1">
      <c r="A461" s="204"/>
      <c r="G461" s="219"/>
      <c r="H461" s="219"/>
      <c r="I461" s="219"/>
      <c r="J461" s="219"/>
    </row>
    <row r="462" spans="1:10" hidden="1">
      <c r="A462" s="204"/>
      <c r="G462" s="219"/>
      <c r="H462" s="219"/>
      <c r="I462" s="219"/>
      <c r="J462" s="219"/>
    </row>
    <row r="463" spans="1:10" hidden="1">
      <c r="A463" s="204"/>
      <c r="G463" s="219"/>
      <c r="H463" s="219"/>
      <c r="I463" s="219"/>
      <c r="J463" s="219"/>
    </row>
    <row r="464" spans="1:10" hidden="1">
      <c r="A464" s="204"/>
      <c r="G464" s="219"/>
      <c r="H464" s="219"/>
      <c r="I464" s="219"/>
      <c r="J464" s="219"/>
    </row>
    <row r="465" spans="1:10" hidden="1">
      <c r="A465" s="204"/>
      <c r="G465" s="219"/>
      <c r="H465" s="219"/>
      <c r="I465" s="219"/>
      <c r="J465" s="219"/>
    </row>
    <row r="466" spans="1:10" hidden="1">
      <c r="A466" s="204"/>
      <c r="G466" s="219"/>
      <c r="H466" s="219"/>
      <c r="I466" s="219"/>
      <c r="J466" s="219"/>
    </row>
    <row r="467" spans="1:10" hidden="1">
      <c r="A467" s="204"/>
      <c r="G467" s="219"/>
      <c r="H467" s="219"/>
      <c r="I467" s="219"/>
      <c r="J467" s="219"/>
    </row>
    <row r="468" spans="1:10" hidden="1">
      <c r="A468" s="204"/>
      <c r="G468" s="219"/>
      <c r="H468" s="219"/>
      <c r="I468" s="219"/>
      <c r="J468" s="219"/>
    </row>
    <row r="469" spans="1:10" hidden="1">
      <c r="A469" s="204"/>
      <c r="G469" s="219"/>
      <c r="H469" s="219"/>
      <c r="I469" s="219"/>
      <c r="J469" s="219"/>
    </row>
    <row r="470" spans="1:10" hidden="1">
      <c r="A470" s="204"/>
      <c r="G470" s="219"/>
      <c r="H470" s="219"/>
      <c r="I470" s="219"/>
      <c r="J470" s="219"/>
    </row>
    <row r="471" spans="1:10" hidden="1">
      <c r="A471" s="204"/>
      <c r="G471" s="219"/>
      <c r="H471" s="219"/>
      <c r="I471" s="219"/>
      <c r="J471" s="219"/>
    </row>
    <row r="472" spans="1:10" hidden="1">
      <c r="A472" s="204"/>
      <c r="G472" s="219"/>
      <c r="H472" s="219"/>
      <c r="I472" s="219"/>
      <c r="J472" s="219"/>
    </row>
    <row r="473" spans="1:10" hidden="1">
      <c r="A473" s="204"/>
      <c r="G473" s="219"/>
      <c r="H473" s="219"/>
      <c r="I473" s="219"/>
      <c r="J473" s="219"/>
    </row>
    <row r="474" spans="1:10" hidden="1">
      <c r="A474" s="204"/>
      <c r="G474" s="219"/>
      <c r="H474" s="219"/>
      <c r="I474" s="219"/>
      <c r="J474" s="219"/>
    </row>
    <row r="475" spans="1:10" hidden="1">
      <c r="A475" s="204"/>
      <c r="G475" s="219"/>
      <c r="H475" s="219"/>
      <c r="I475" s="219"/>
      <c r="J475" s="219"/>
    </row>
    <row r="476" spans="1:10" hidden="1">
      <c r="A476" s="204"/>
      <c r="G476" s="219"/>
      <c r="H476" s="219"/>
      <c r="I476" s="219"/>
      <c r="J476" s="219"/>
    </row>
    <row r="477" spans="1:10" hidden="1">
      <c r="A477" s="204"/>
      <c r="G477" s="219"/>
      <c r="H477" s="219"/>
      <c r="I477" s="219"/>
      <c r="J477" s="219"/>
    </row>
    <row r="478" spans="1:10" hidden="1">
      <c r="A478" s="204"/>
      <c r="G478" s="219"/>
      <c r="H478" s="219"/>
      <c r="I478" s="219"/>
      <c r="J478" s="219"/>
    </row>
    <row r="479" spans="1:10" hidden="1">
      <c r="A479" s="204"/>
      <c r="G479" s="219"/>
      <c r="H479" s="219"/>
      <c r="I479" s="219"/>
      <c r="J479" s="219"/>
    </row>
    <row r="480" spans="1:10" hidden="1">
      <c r="A480" s="204"/>
      <c r="G480" s="219"/>
      <c r="H480" s="219"/>
      <c r="I480" s="219"/>
      <c r="J480" s="219"/>
    </row>
    <row r="481" spans="1:10" hidden="1">
      <c r="A481" s="204"/>
      <c r="G481" s="219"/>
      <c r="H481" s="219"/>
      <c r="I481" s="219"/>
      <c r="J481" s="219"/>
    </row>
    <row r="482" spans="1:10" hidden="1">
      <c r="A482" s="204"/>
      <c r="G482" s="219"/>
      <c r="H482" s="219"/>
      <c r="I482" s="219"/>
      <c r="J482" s="219"/>
    </row>
    <row r="483" spans="1:10" hidden="1">
      <c r="A483" s="204"/>
      <c r="G483" s="219"/>
      <c r="H483" s="219"/>
      <c r="I483" s="219"/>
      <c r="J483" s="219"/>
    </row>
    <row r="484" spans="1:10" hidden="1">
      <c r="A484" s="204"/>
      <c r="G484" s="219"/>
      <c r="H484" s="219"/>
      <c r="I484" s="219"/>
      <c r="J484" s="219"/>
    </row>
    <row r="485" spans="1:10" hidden="1">
      <c r="A485" s="204"/>
      <c r="G485" s="219"/>
      <c r="H485" s="219"/>
      <c r="I485" s="219"/>
      <c r="J485" s="219"/>
    </row>
    <row r="486" spans="1:10" hidden="1">
      <c r="A486" s="204"/>
      <c r="G486" s="219"/>
      <c r="H486" s="219"/>
      <c r="I486" s="219"/>
      <c r="J486" s="219"/>
    </row>
    <row r="487" spans="1:10" hidden="1">
      <c r="A487" s="204"/>
      <c r="G487" s="219"/>
      <c r="H487" s="219"/>
      <c r="I487" s="219"/>
      <c r="J487" s="219"/>
    </row>
    <row r="488" spans="1:10" hidden="1">
      <c r="A488" s="204"/>
      <c r="G488" s="219"/>
      <c r="H488" s="219"/>
      <c r="I488" s="219"/>
      <c r="J488" s="219"/>
    </row>
    <row r="489" spans="1:10" hidden="1">
      <c r="A489" s="204"/>
      <c r="G489" s="219"/>
      <c r="H489" s="219"/>
      <c r="I489" s="219"/>
      <c r="J489" s="219"/>
    </row>
    <row r="490" spans="1:10" hidden="1">
      <c r="A490" s="204"/>
      <c r="G490" s="219"/>
      <c r="H490" s="219"/>
      <c r="I490" s="219"/>
      <c r="J490" s="219"/>
    </row>
    <row r="491" spans="1:10" hidden="1">
      <c r="A491" s="204"/>
      <c r="G491" s="219"/>
      <c r="H491" s="219"/>
      <c r="I491" s="219"/>
      <c r="J491" s="219"/>
    </row>
    <row r="492" spans="1:10" hidden="1">
      <c r="A492" s="204"/>
      <c r="G492" s="219"/>
      <c r="H492" s="219"/>
      <c r="I492" s="219"/>
      <c r="J492" s="219"/>
    </row>
    <row r="493" spans="1:10" hidden="1">
      <c r="A493" s="204"/>
      <c r="G493" s="219"/>
      <c r="H493" s="219"/>
      <c r="I493" s="219"/>
      <c r="J493" s="219"/>
    </row>
    <row r="494" spans="1:10" hidden="1">
      <c r="A494" s="204"/>
      <c r="G494" s="219"/>
      <c r="H494" s="219"/>
      <c r="I494" s="219"/>
      <c r="J494" s="219"/>
    </row>
    <row r="495" spans="1:10" hidden="1">
      <c r="A495" s="204"/>
      <c r="G495" s="219"/>
      <c r="H495" s="219"/>
      <c r="I495" s="219"/>
      <c r="J495" s="219"/>
    </row>
    <row r="496" spans="1:10" hidden="1">
      <c r="A496" s="204"/>
      <c r="G496" s="219"/>
      <c r="H496" s="219"/>
      <c r="I496" s="219"/>
      <c r="J496" s="219"/>
    </row>
    <row r="497" spans="1:10" hidden="1">
      <c r="A497" s="204"/>
      <c r="G497" s="219"/>
      <c r="H497" s="219"/>
      <c r="I497" s="219"/>
      <c r="J497" s="219"/>
    </row>
    <row r="498" spans="1:10" hidden="1">
      <c r="A498" s="204"/>
      <c r="G498" s="219"/>
      <c r="H498" s="219"/>
      <c r="I498" s="219"/>
      <c r="J498" s="219"/>
    </row>
    <row r="499" spans="1:10" hidden="1">
      <c r="A499" s="204"/>
      <c r="G499" s="219"/>
      <c r="H499" s="219"/>
      <c r="I499" s="219"/>
      <c r="J499" s="219"/>
    </row>
    <row r="500" spans="1:10" hidden="1">
      <c r="A500" s="204"/>
      <c r="G500" s="219"/>
      <c r="H500" s="219"/>
      <c r="I500" s="219"/>
      <c r="J500" s="219"/>
    </row>
    <row r="501" spans="1:10" hidden="1">
      <c r="A501" s="204"/>
      <c r="G501" s="219"/>
      <c r="H501" s="219"/>
      <c r="I501" s="219"/>
      <c r="J501" s="219"/>
    </row>
    <row r="502" spans="1:10" hidden="1">
      <c r="A502" s="204"/>
      <c r="G502" s="219"/>
      <c r="H502" s="219"/>
      <c r="I502" s="219"/>
      <c r="J502" s="219"/>
    </row>
    <row r="503" spans="1:10" hidden="1">
      <c r="A503" s="204"/>
      <c r="G503" s="219"/>
      <c r="H503" s="219"/>
      <c r="I503" s="219"/>
      <c r="J503" s="219"/>
    </row>
    <row r="504" spans="1:10" hidden="1">
      <c r="A504" s="204"/>
      <c r="G504" s="219"/>
      <c r="H504" s="219"/>
      <c r="I504" s="219"/>
      <c r="J504" s="219"/>
    </row>
    <row r="505" spans="1:10" hidden="1">
      <c r="A505" s="204"/>
      <c r="G505" s="219"/>
      <c r="H505" s="219"/>
      <c r="I505" s="219"/>
      <c r="J505" s="219"/>
    </row>
    <row r="506" spans="1:10" hidden="1">
      <c r="A506" s="204"/>
      <c r="G506" s="219"/>
      <c r="H506" s="219"/>
      <c r="I506" s="219"/>
      <c r="J506" s="219"/>
    </row>
    <row r="507" spans="1:10" hidden="1">
      <c r="A507" s="204"/>
      <c r="G507" s="219"/>
      <c r="H507" s="219"/>
      <c r="I507" s="219"/>
      <c r="J507" s="219"/>
    </row>
    <row r="508" spans="1:10" hidden="1">
      <c r="A508" s="204"/>
      <c r="G508" s="219"/>
      <c r="H508" s="219"/>
      <c r="I508" s="219"/>
      <c r="J508" s="219"/>
    </row>
    <row r="509" spans="1:10" hidden="1">
      <c r="A509" s="204"/>
      <c r="G509" s="219"/>
      <c r="H509" s="219"/>
      <c r="I509" s="219"/>
      <c r="J509" s="219"/>
    </row>
    <row r="510" spans="1:10" hidden="1">
      <c r="A510" s="204"/>
      <c r="G510" s="219"/>
      <c r="H510" s="219"/>
      <c r="I510" s="219"/>
      <c r="J510" s="219"/>
    </row>
    <row r="511" spans="1:10" hidden="1">
      <c r="A511" s="204"/>
      <c r="G511" s="219"/>
      <c r="H511" s="219"/>
      <c r="I511" s="219"/>
      <c r="J511" s="219"/>
    </row>
    <row r="512" spans="1:10" hidden="1">
      <c r="A512" s="204"/>
      <c r="G512" s="219"/>
      <c r="H512" s="219"/>
      <c r="I512" s="219"/>
      <c r="J512" s="219"/>
    </row>
    <row r="513" spans="1:10" hidden="1">
      <c r="A513" s="204"/>
      <c r="G513" s="219"/>
      <c r="H513" s="219"/>
      <c r="I513" s="219"/>
      <c r="J513" s="219"/>
    </row>
    <row r="514" spans="1:10" hidden="1">
      <c r="A514" s="204"/>
      <c r="G514" s="219"/>
      <c r="H514" s="219"/>
      <c r="I514" s="219"/>
      <c r="J514" s="219"/>
    </row>
    <row r="515" spans="1:10" hidden="1">
      <c r="A515" s="204"/>
      <c r="G515" s="219"/>
      <c r="H515" s="219"/>
      <c r="I515" s="219"/>
      <c r="J515" s="219"/>
    </row>
    <row r="516" spans="1:10" hidden="1">
      <c r="A516" s="204"/>
      <c r="G516" s="219"/>
      <c r="H516" s="219"/>
      <c r="I516" s="219"/>
      <c r="J516" s="219"/>
    </row>
    <row r="517" spans="1:10" hidden="1">
      <c r="A517" s="204"/>
      <c r="G517" s="219"/>
      <c r="H517" s="219"/>
      <c r="I517" s="219"/>
      <c r="J517" s="219"/>
    </row>
    <row r="518" spans="1:10" hidden="1">
      <c r="A518" s="204"/>
      <c r="G518" s="219"/>
      <c r="H518" s="219"/>
      <c r="I518" s="219"/>
      <c r="J518" s="219"/>
    </row>
    <row r="519" spans="1:10" hidden="1">
      <c r="A519" s="204"/>
      <c r="G519" s="219"/>
      <c r="H519" s="219"/>
      <c r="I519" s="219"/>
      <c r="J519" s="219"/>
    </row>
    <row r="520" spans="1:10" hidden="1">
      <c r="A520" s="204"/>
      <c r="G520" s="219"/>
      <c r="H520" s="219"/>
      <c r="I520" s="219"/>
      <c r="J520" s="219"/>
    </row>
    <row r="521" spans="1:10" hidden="1">
      <c r="A521" s="204"/>
      <c r="G521" s="219"/>
      <c r="H521" s="219"/>
      <c r="I521" s="219"/>
      <c r="J521" s="219"/>
    </row>
    <row r="522" spans="1:10" hidden="1">
      <c r="A522" s="204"/>
      <c r="G522" s="219"/>
      <c r="H522" s="219"/>
      <c r="I522" s="219"/>
      <c r="J522" s="219"/>
    </row>
    <row r="523" spans="1:10" hidden="1">
      <c r="A523" s="204"/>
      <c r="G523" s="219"/>
      <c r="H523" s="219"/>
      <c r="I523" s="219"/>
      <c r="J523" s="219"/>
    </row>
    <row r="524" spans="1:10" hidden="1">
      <c r="A524" s="204"/>
      <c r="G524" s="219"/>
      <c r="H524" s="219"/>
      <c r="I524" s="219"/>
      <c r="J524" s="219"/>
    </row>
    <row r="525" spans="1:10" hidden="1">
      <c r="A525" s="204"/>
      <c r="G525" s="219"/>
      <c r="H525" s="219"/>
      <c r="I525" s="219"/>
      <c r="J525" s="219"/>
    </row>
    <row r="526" spans="1:10" hidden="1">
      <c r="A526" s="204"/>
      <c r="G526" s="219"/>
      <c r="H526" s="219"/>
      <c r="I526" s="219"/>
      <c r="J526" s="219"/>
    </row>
    <row r="527" spans="1:10" hidden="1">
      <c r="A527" s="204"/>
      <c r="G527" s="219"/>
      <c r="H527" s="219"/>
      <c r="I527" s="219"/>
      <c r="J527" s="219"/>
    </row>
    <row r="528" spans="1:10" hidden="1">
      <c r="A528" s="204"/>
      <c r="G528" s="219"/>
      <c r="H528" s="219"/>
      <c r="I528" s="219"/>
      <c r="J528" s="219"/>
    </row>
    <row r="529" spans="1:10" hidden="1">
      <c r="A529" s="204"/>
      <c r="G529" s="219"/>
      <c r="H529" s="219"/>
      <c r="I529" s="219"/>
      <c r="J529" s="219"/>
    </row>
    <row r="530" spans="1:10" hidden="1">
      <c r="A530" s="204"/>
      <c r="G530" s="219"/>
      <c r="H530" s="219"/>
      <c r="I530" s="219"/>
      <c r="J530" s="219"/>
    </row>
    <row r="531" spans="1:10" hidden="1">
      <c r="A531" s="204"/>
      <c r="G531" s="219"/>
      <c r="H531" s="219"/>
      <c r="I531" s="219"/>
      <c r="J531" s="219"/>
    </row>
    <row r="532" spans="1:10" hidden="1">
      <c r="A532" s="204"/>
      <c r="G532" s="219"/>
      <c r="H532" s="219"/>
      <c r="I532" s="219"/>
      <c r="J532" s="219"/>
    </row>
    <row r="533" spans="1:10" hidden="1">
      <c r="A533" s="204"/>
      <c r="G533" s="219"/>
      <c r="H533" s="219"/>
      <c r="I533" s="219"/>
      <c r="J533" s="219"/>
    </row>
    <row r="534" spans="1:10" hidden="1">
      <c r="A534" s="204"/>
      <c r="G534" s="219"/>
      <c r="H534" s="219"/>
      <c r="I534" s="219"/>
      <c r="J534" s="219"/>
    </row>
    <row r="535" spans="1:10" hidden="1">
      <c r="A535" s="204"/>
      <c r="G535" s="219"/>
      <c r="H535" s="219"/>
      <c r="I535" s="219"/>
      <c r="J535" s="219"/>
    </row>
    <row r="536" spans="1:10" hidden="1">
      <c r="A536" s="204"/>
      <c r="G536" s="219"/>
      <c r="H536" s="219"/>
      <c r="I536" s="219"/>
      <c r="J536" s="219"/>
    </row>
    <row r="537" spans="1:10" hidden="1">
      <c r="A537" s="204"/>
      <c r="G537" s="219"/>
      <c r="H537" s="219"/>
      <c r="I537" s="219"/>
      <c r="J537" s="219"/>
    </row>
    <row r="538" spans="1:10" hidden="1">
      <c r="A538" s="204"/>
      <c r="G538" s="219"/>
      <c r="H538" s="219"/>
      <c r="I538" s="219"/>
      <c r="J538" s="219"/>
    </row>
    <row r="539" spans="1:10" hidden="1">
      <c r="A539" s="204"/>
      <c r="G539" s="219"/>
      <c r="H539" s="219"/>
      <c r="I539" s="219"/>
      <c r="J539" s="219"/>
    </row>
    <row r="540" spans="1:10" hidden="1">
      <c r="A540" s="204"/>
      <c r="G540" s="219"/>
      <c r="H540" s="219"/>
      <c r="I540" s="219"/>
      <c r="J540" s="219"/>
    </row>
    <row r="541" spans="1:10" hidden="1">
      <c r="A541" s="204"/>
      <c r="G541" s="219"/>
      <c r="H541" s="219"/>
      <c r="I541" s="219"/>
      <c r="J541" s="219"/>
    </row>
    <row r="542" spans="1:10" hidden="1">
      <c r="A542" s="204"/>
      <c r="G542" s="219"/>
      <c r="H542" s="219"/>
      <c r="I542" s="219"/>
      <c r="J542" s="219"/>
    </row>
    <row r="543" spans="1:10" hidden="1">
      <c r="A543" s="204"/>
      <c r="G543" s="219"/>
      <c r="H543" s="219"/>
      <c r="I543" s="219"/>
      <c r="J543" s="219"/>
    </row>
    <row r="544" spans="1:10" hidden="1">
      <c r="A544" s="204"/>
      <c r="G544" s="219"/>
      <c r="H544" s="219"/>
      <c r="I544" s="219"/>
      <c r="J544" s="219"/>
    </row>
    <row r="545" spans="1:10" hidden="1">
      <c r="A545" s="204"/>
      <c r="G545" s="219"/>
      <c r="H545" s="219"/>
      <c r="I545" s="219"/>
      <c r="J545" s="219"/>
    </row>
    <row r="546" spans="1:10" hidden="1">
      <c r="A546" s="204"/>
      <c r="G546" s="219"/>
      <c r="H546" s="219"/>
      <c r="I546" s="219"/>
      <c r="J546" s="219"/>
    </row>
    <row r="547" spans="1:10" hidden="1">
      <c r="A547" s="204"/>
      <c r="G547" s="219"/>
      <c r="H547" s="219"/>
      <c r="I547" s="219"/>
      <c r="J547" s="219"/>
    </row>
    <row r="548" spans="1:10" hidden="1">
      <c r="A548" s="204"/>
      <c r="G548" s="219"/>
      <c r="H548" s="219"/>
      <c r="I548" s="219"/>
      <c r="J548" s="219"/>
    </row>
    <row r="549" spans="1:10" hidden="1">
      <c r="A549" s="204"/>
      <c r="G549" s="219"/>
      <c r="H549" s="219"/>
      <c r="I549" s="219"/>
      <c r="J549" s="219"/>
    </row>
    <row r="550" spans="1:10" hidden="1">
      <c r="A550" s="204"/>
      <c r="G550" s="219"/>
      <c r="H550" s="219"/>
      <c r="I550" s="219"/>
      <c r="J550" s="219"/>
    </row>
    <row r="551" spans="1:10" hidden="1">
      <c r="A551" s="204"/>
      <c r="G551" s="219"/>
      <c r="H551" s="219"/>
      <c r="I551" s="219"/>
      <c r="J551" s="219"/>
    </row>
    <row r="552" spans="1:10" hidden="1">
      <c r="A552" s="204"/>
      <c r="G552" s="219"/>
      <c r="H552" s="219"/>
      <c r="I552" s="219"/>
      <c r="J552" s="219"/>
    </row>
    <row r="553" spans="1:10" hidden="1">
      <c r="A553" s="204"/>
      <c r="G553" s="219"/>
      <c r="H553" s="219"/>
      <c r="I553" s="219"/>
      <c r="J553" s="219"/>
    </row>
    <row r="554" spans="1:10" hidden="1">
      <c r="A554" s="204"/>
      <c r="G554" s="219"/>
      <c r="H554" s="219"/>
      <c r="I554" s="219"/>
      <c r="J554" s="219"/>
    </row>
    <row r="555" spans="1:10" hidden="1">
      <c r="A555" s="204"/>
      <c r="G555" s="219"/>
      <c r="H555" s="219"/>
      <c r="I555" s="219"/>
      <c r="J555" s="219"/>
    </row>
    <row r="556" spans="1:10" hidden="1">
      <c r="A556" s="204"/>
      <c r="G556" s="219"/>
      <c r="H556" s="219"/>
      <c r="I556" s="219"/>
      <c r="J556" s="219"/>
    </row>
    <row r="557" spans="1:10" hidden="1">
      <c r="A557" s="204"/>
      <c r="G557" s="219"/>
      <c r="H557" s="219"/>
      <c r="I557" s="219"/>
      <c r="J557" s="219"/>
    </row>
    <row r="558" spans="1:10" hidden="1">
      <c r="A558" s="204"/>
      <c r="G558" s="219"/>
      <c r="H558" s="219"/>
      <c r="I558" s="219"/>
      <c r="J558" s="219"/>
    </row>
    <row r="559" spans="1:10" hidden="1">
      <c r="A559" s="204"/>
      <c r="G559" s="219"/>
      <c r="H559" s="219"/>
      <c r="I559" s="219"/>
      <c r="J559" s="219"/>
    </row>
    <row r="560" spans="1:10" hidden="1">
      <c r="A560" s="204"/>
      <c r="G560" s="219"/>
      <c r="H560" s="219"/>
      <c r="I560" s="219"/>
      <c r="J560" s="219"/>
    </row>
    <row r="561" spans="1:10" hidden="1">
      <c r="A561" s="204"/>
      <c r="G561" s="219"/>
      <c r="H561" s="219"/>
      <c r="I561" s="219"/>
      <c r="J561" s="219"/>
    </row>
    <row r="562" spans="1:10" hidden="1">
      <c r="A562" s="204"/>
      <c r="G562" s="219"/>
      <c r="H562" s="219"/>
      <c r="I562" s="219"/>
      <c r="J562" s="219"/>
    </row>
    <row r="563" spans="1:10" hidden="1">
      <c r="A563" s="204"/>
      <c r="G563" s="219"/>
      <c r="H563" s="219"/>
      <c r="I563" s="219"/>
      <c r="J563" s="219"/>
    </row>
    <row r="564" spans="1:10" hidden="1">
      <c r="A564" s="204"/>
      <c r="G564" s="219"/>
      <c r="H564" s="219"/>
      <c r="I564" s="219"/>
      <c r="J564" s="219"/>
    </row>
    <row r="565" spans="1:10" hidden="1">
      <c r="A565" s="204"/>
      <c r="G565" s="219"/>
      <c r="H565" s="219"/>
      <c r="I565" s="219"/>
      <c r="J565" s="219"/>
    </row>
    <row r="566" spans="1:10" hidden="1">
      <c r="A566" s="204"/>
      <c r="G566" s="219"/>
      <c r="H566" s="219"/>
      <c r="I566" s="219"/>
      <c r="J566" s="219"/>
    </row>
    <row r="567" spans="1:10" hidden="1">
      <c r="A567" s="204"/>
      <c r="G567" s="219"/>
      <c r="H567" s="219"/>
      <c r="I567" s="219"/>
      <c r="J567" s="219"/>
    </row>
    <row r="568" spans="1:10" hidden="1">
      <c r="A568" s="204"/>
      <c r="G568" s="219"/>
      <c r="H568" s="219"/>
      <c r="I568" s="219"/>
      <c r="J568" s="219"/>
    </row>
    <row r="569" spans="1:10" hidden="1">
      <c r="A569" s="204"/>
      <c r="G569" s="219"/>
      <c r="H569" s="219"/>
      <c r="I569" s="219"/>
      <c r="J569" s="219"/>
    </row>
    <row r="570" spans="1:10" hidden="1">
      <c r="A570" s="204"/>
      <c r="G570" s="219"/>
      <c r="H570" s="219"/>
      <c r="I570" s="219"/>
      <c r="J570" s="219"/>
    </row>
    <row r="571" spans="1:10" hidden="1">
      <c r="A571" s="204"/>
      <c r="G571" s="219"/>
      <c r="H571" s="219"/>
      <c r="I571" s="219"/>
      <c r="J571" s="219"/>
    </row>
    <row r="572" spans="1:10" hidden="1">
      <c r="A572" s="204"/>
      <c r="G572" s="219"/>
      <c r="H572" s="219"/>
      <c r="I572" s="219"/>
      <c r="J572" s="219"/>
    </row>
    <row r="573" spans="1:10" hidden="1">
      <c r="A573" s="204"/>
      <c r="G573" s="219"/>
      <c r="H573" s="219"/>
      <c r="I573" s="219"/>
      <c r="J573" s="219"/>
    </row>
    <row r="574" spans="1:10" hidden="1">
      <c r="A574" s="204"/>
      <c r="G574" s="219"/>
      <c r="H574" s="219"/>
      <c r="I574" s="219"/>
      <c r="J574" s="219"/>
    </row>
    <row r="575" spans="1:10" hidden="1">
      <c r="A575" s="204"/>
      <c r="G575" s="219"/>
      <c r="H575" s="219"/>
      <c r="I575" s="219"/>
      <c r="J575" s="219"/>
    </row>
    <row r="576" spans="1:10" hidden="1">
      <c r="A576" s="204"/>
      <c r="G576" s="219"/>
      <c r="H576" s="219"/>
      <c r="I576" s="219"/>
      <c r="J576" s="219"/>
    </row>
    <row r="577" spans="1:10" hidden="1">
      <c r="A577" s="204"/>
      <c r="G577" s="219"/>
      <c r="H577" s="219"/>
      <c r="I577" s="219"/>
      <c r="J577" s="219"/>
    </row>
    <row r="578" spans="1:10" hidden="1">
      <c r="A578" s="204"/>
      <c r="G578" s="219"/>
      <c r="H578" s="219"/>
      <c r="I578" s="219"/>
      <c r="J578" s="219"/>
    </row>
    <row r="579" spans="1:10" hidden="1">
      <c r="A579" s="204"/>
      <c r="G579" s="219"/>
      <c r="H579" s="219"/>
      <c r="I579" s="219"/>
      <c r="J579" s="219"/>
    </row>
    <row r="580" spans="1:10" hidden="1">
      <c r="A580" s="204"/>
      <c r="G580" s="219"/>
      <c r="H580" s="219"/>
      <c r="I580" s="219"/>
      <c r="J580" s="219"/>
    </row>
    <row r="581" spans="1:10" hidden="1">
      <c r="A581" s="204"/>
      <c r="G581" s="219"/>
      <c r="H581" s="219"/>
      <c r="I581" s="219"/>
      <c r="J581" s="219"/>
    </row>
    <row r="582" spans="1:10" hidden="1">
      <c r="A582" s="204"/>
      <c r="G582" s="219"/>
      <c r="H582" s="219"/>
      <c r="I582" s="219"/>
      <c r="J582" s="219"/>
    </row>
    <row r="583" spans="1:10" hidden="1">
      <c r="A583" s="204"/>
      <c r="G583" s="219"/>
      <c r="H583" s="219"/>
      <c r="I583" s="219"/>
      <c r="J583" s="219"/>
    </row>
    <row r="584" spans="1:10" hidden="1">
      <c r="A584" s="204"/>
      <c r="G584" s="219"/>
      <c r="H584" s="219"/>
      <c r="I584" s="219"/>
      <c r="J584" s="219"/>
    </row>
    <row r="585" spans="1:10" hidden="1">
      <c r="A585" s="204"/>
      <c r="G585" s="219"/>
      <c r="H585" s="219"/>
      <c r="I585" s="219"/>
      <c r="J585" s="219"/>
    </row>
    <row r="586" spans="1:10" hidden="1">
      <c r="A586" s="204"/>
      <c r="G586" s="219"/>
      <c r="H586" s="219"/>
      <c r="I586" s="219"/>
      <c r="J586" s="219"/>
    </row>
    <row r="587" spans="1:10" hidden="1">
      <c r="A587" s="204"/>
      <c r="G587" s="219"/>
      <c r="H587" s="219"/>
      <c r="I587" s="219"/>
      <c r="J587" s="219"/>
    </row>
    <row r="588" spans="1:10" hidden="1">
      <c r="A588" s="204"/>
      <c r="G588" s="219"/>
      <c r="H588" s="219"/>
      <c r="I588" s="219"/>
      <c r="J588" s="219"/>
    </row>
    <row r="589" spans="1:10" hidden="1">
      <c r="A589" s="204"/>
      <c r="G589" s="219"/>
      <c r="H589" s="219"/>
      <c r="I589" s="219"/>
      <c r="J589" s="219"/>
    </row>
    <row r="590" spans="1:10" hidden="1">
      <c r="A590" s="204"/>
      <c r="G590" s="219"/>
      <c r="H590" s="219"/>
      <c r="I590" s="219"/>
      <c r="J590" s="219"/>
    </row>
    <row r="591" spans="1:10" hidden="1">
      <c r="A591" s="204"/>
      <c r="G591" s="219"/>
      <c r="H591" s="219"/>
      <c r="I591" s="219"/>
      <c r="J591" s="219"/>
    </row>
    <row r="592" spans="1:10" hidden="1">
      <c r="A592" s="204"/>
      <c r="G592" s="219"/>
      <c r="H592" s="219"/>
      <c r="I592" s="219"/>
      <c r="J592" s="219"/>
    </row>
    <row r="593" spans="1:10" hidden="1">
      <c r="A593" s="204"/>
      <c r="G593" s="219"/>
      <c r="H593" s="219"/>
      <c r="I593" s="219"/>
      <c r="J593" s="219"/>
    </row>
    <row r="594" spans="1:10" hidden="1">
      <c r="A594" s="204"/>
      <c r="G594" s="219"/>
      <c r="H594" s="219"/>
      <c r="I594" s="219"/>
      <c r="J594" s="219"/>
    </row>
    <row r="595" spans="1:10" hidden="1">
      <c r="A595" s="204"/>
      <c r="G595" s="219"/>
      <c r="H595" s="219"/>
      <c r="I595" s="219"/>
      <c r="J595" s="219"/>
    </row>
    <row r="596" spans="1:10" hidden="1">
      <c r="A596" s="204"/>
      <c r="G596" s="219"/>
      <c r="H596" s="219"/>
      <c r="I596" s="219"/>
      <c r="J596" s="219"/>
    </row>
    <row r="597" spans="1:10" hidden="1">
      <c r="A597" s="204"/>
      <c r="G597" s="219"/>
      <c r="H597" s="219"/>
      <c r="I597" s="219"/>
      <c r="J597" s="219"/>
    </row>
    <row r="598" spans="1:10" hidden="1">
      <c r="A598" s="204"/>
      <c r="G598" s="219"/>
      <c r="H598" s="219"/>
      <c r="I598" s="219"/>
      <c r="J598" s="219"/>
    </row>
    <row r="599" spans="1:10" hidden="1">
      <c r="A599" s="204"/>
      <c r="G599" s="219"/>
      <c r="H599" s="219"/>
      <c r="I599" s="219"/>
      <c r="J599" s="219"/>
    </row>
    <row r="600" spans="1:10" hidden="1">
      <c r="A600" s="204"/>
      <c r="G600" s="219"/>
      <c r="H600" s="219"/>
      <c r="I600" s="219"/>
      <c r="J600" s="219"/>
    </row>
  </sheetData>
  <sheetProtection password="C1FB" sheet="1" objects="1" scenarios="1" formatCells="0" formatColumns="0" formatRows="0" selectLockedCells="1"/>
  <mergeCells count="24">
    <mergeCell ref="E28:G28"/>
    <mergeCell ref="E29:G29"/>
    <mergeCell ref="E30:G30"/>
    <mergeCell ref="E36:G36"/>
    <mergeCell ref="E37:G37"/>
    <mergeCell ref="E33:G33"/>
    <mergeCell ref="E31:G31"/>
    <mergeCell ref="E32:G32"/>
    <mergeCell ref="E23:G23"/>
    <mergeCell ref="E24:G24"/>
    <mergeCell ref="E25:G25"/>
    <mergeCell ref="E26:G26"/>
    <mergeCell ref="E27:G27"/>
    <mergeCell ref="E34:G34"/>
    <mergeCell ref="E35:G35"/>
    <mergeCell ref="L32:L33"/>
    <mergeCell ref="L34:L35"/>
    <mergeCell ref="I33:I34"/>
    <mergeCell ref="C3:I3"/>
    <mergeCell ref="E5:I5"/>
    <mergeCell ref="C7:I7"/>
    <mergeCell ref="E21:G21"/>
    <mergeCell ref="E22:G22"/>
    <mergeCell ref="C19:G19"/>
  </mergeCells>
  <conditionalFormatting sqref="I9">
    <cfRule type="expression" dxfId="39" priority="48" stopIfTrue="1">
      <formula>$E$9=""</formula>
    </cfRule>
  </conditionalFormatting>
  <conditionalFormatting sqref="L9">
    <cfRule type="expression" dxfId="38" priority="46">
      <formula>#REF!&lt;12</formula>
    </cfRule>
  </conditionalFormatting>
  <conditionalFormatting sqref="L9">
    <cfRule type="expression" dxfId="37" priority="45">
      <formula>#REF!&lt;11</formula>
    </cfRule>
  </conditionalFormatting>
  <dataValidations count="11">
    <dataValidation type="custom" allowBlank="1" showInputMessage="1" showErrorMessage="1" errorTitle="Write in Digit" error="शाला दर्पण NIC ID को अंको में सही लिखें " sqref="E11 C22:C37">
      <formula1>ISNUMBER(C11)=TRUE</formula1>
    </dataValidation>
    <dataValidation type="textLength" operator="equal" allowBlank="1" showInputMessage="1" showErrorMessage="1" sqref="J13 J15">
      <formula1>10</formula1>
    </dataValidation>
    <dataValidation type="custom" allowBlank="1" showInputMessage="1" showErrorMessage="1" errorTitle="Write Here Class Teacher Name" error="यहाँ पर क्लास टीचर का नाम शब्दों में लिखें " sqref="L9">
      <formula1>ISTEXT(L9)=TRUE</formula1>
    </dataValidation>
    <dataValidation type="custom" allowBlank="1" showInputMessage="1" showErrorMessage="1" errorTitle="Write Principal Name" error="यहाँ पर प्रिसिपल का नाम शब्दों सही सही लिखें I" sqref="E13">
      <formula1>ISTEXT(E13)=TRUE</formula1>
    </dataValidation>
    <dataValidation type="custom" allowBlank="1" showInputMessage="1" showErrorMessage="1" errorTitle="Write here Incharge  NAME" error="यहाँ पर इंचार्ज का नाम लिखें I" sqref="E15">
      <formula1>ISTEXT(E15)=TRUE</formula1>
    </dataValidation>
    <dataValidation type="custom" allowBlank="1" showInputMessage="1" showErrorMessage="1" errorTitle="Class Teacher Name" error="यहाँ पर क्लास टीचर का नाम शब्दों में लिखें " sqref="E17">
      <formula1>ISTEXT(E17)=TRUE</formula1>
    </dataValidation>
    <dataValidation type="custom" allowBlank="1" showInputMessage="1" showErrorMessage="1" errorTitle="write here class Teacher Name" error="यहाँ पर क्लास टीचर का नाम शब्दों में लिखें " sqref="I17:J17">
      <formula1>ISTEXT(I17)=TRUE</formula1>
    </dataValidation>
    <dataValidation type="custom" allowBlank="1" showInputMessage="1" showErrorMessage="1" errorTitle="Write here U-DISE CODE" error="यहाँ पर 11 अंकों में U-DISE CODE नंबर लिखें I" sqref="I11:J11">
      <formula1>ISNUMBER(I11)=TRUE</formula1>
    </dataValidation>
    <dataValidation type="list" allowBlank="1" showInputMessage="1" showErrorMessage="1" sqref="E9">
      <formula1>DIST.</formula1>
    </dataValidation>
    <dataValidation type="list" allowBlank="1" showInputMessage="1" showErrorMessage="1" sqref="I9">
      <formula1>INDIRECT($E$9)</formula1>
    </dataValidation>
    <dataValidation type="textLength" operator="equal" allowBlank="1" showInputMessage="1" showErrorMessage="1" errorTitle="write Mobile No." error="मोबाइल नंबर 10 अंको में लिखे सर जी " sqref="I13 I15">
      <formula1>10</formula1>
    </dataValidation>
  </dataValidations>
  <hyperlinks>
    <hyperlink ref="L34" r:id="rId1"/>
    <hyperlink ref="I33" r:id="rId2"/>
  </hyperlinks>
  <pageMargins left="0.7" right="0.45" top="0.25" bottom="0.25" header="0.3" footer="0.3"/>
  <pageSetup paperSize="9" orientation="portrait" r:id="rId3"/>
  <drawing r:id="rId4"/>
  <legacyDrawing r:id="rId5"/>
  <tableParts count="1">
    <tablePart r:id="rId6"/>
  </tablePart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rgb="FF6EEEAB"/>
  </sheetPr>
  <dimension ref="A1:CV1508"/>
  <sheetViews>
    <sheetView showGridLines="0" workbookViewId="0">
      <pane xSplit="3" ySplit="5" topLeftCell="D6" activePane="bottomRight" state="frozen"/>
      <selection activeCell="C15" sqref="C14:C15"/>
      <selection pane="topRight" activeCell="C15" sqref="C14:C15"/>
      <selection pane="bottomLeft" activeCell="C15" sqref="C14:C15"/>
      <selection pane="bottomRight" activeCell="B6" sqref="B6"/>
    </sheetView>
  </sheetViews>
  <sheetFormatPr defaultColWidth="0" defaultRowHeight="15.75" zeroHeight="1"/>
  <cols>
    <col min="1" max="1" width="6.125" style="52" customWidth="1"/>
    <col min="2" max="2" width="23.375" style="53" customWidth="1"/>
    <col min="3" max="3" width="21.125" style="53" customWidth="1"/>
    <col min="4" max="4" width="15.625" style="53" customWidth="1"/>
    <col min="5" max="5" width="26.875" style="53" customWidth="1"/>
    <col min="6" max="6" width="19.125" style="53" customWidth="1"/>
    <col min="7" max="7" width="15.75" style="72" customWidth="1"/>
    <col min="8" max="8" width="14.75" style="53" customWidth="1"/>
    <col min="9" max="9" width="14" style="52" customWidth="1"/>
    <col min="10" max="10" width="28.5" style="52" customWidth="1"/>
    <col min="11" max="11" width="8.125" style="116" customWidth="1"/>
    <col min="12" max="12" width="8" style="116" customWidth="1"/>
    <col min="13" max="13" width="7.25" style="116" customWidth="1"/>
    <col min="14" max="14" width="19.75" style="116" customWidth="1"/>
    <col min="15" max="15" width="12.5" style="116" customWidth="1"/>
    <col min="16" max="16" width="18.125" style="116" customWidth="1"/>
    <col min="17" max="17" width="12.25" style="116" customWidth="1"/>
    <col min="18" max="18" width="13.125" style="116" customWidth="1"/>
    <col min="19" max="19" width="12.25" style="116" customWidth="1"/>
    <col min="20" max="20" width="18.75" style="116" customWidth="1"/>
    <col min="21" max="21" width="20.5" style="116" customWidth="1"/>
    <col min="22" max="22" width="12.25" style="116" customWidth="1"/>
    <col min="23" max="23" width="11.875" style="116" customWidth="1"/>
    <col min="24" max="24" width="14.5" style="116" customWidth="1"/>
    <col min="25" max="25" width="38.375" style="83" customWidth="1"/>
    <col min="26" max="26" width="35.25" style="84" customWidth="1"/>
    <col min="27" max="28" width="14.625" style="53" customWidth="1"/>
    <col min="29" max="29" width="25.125" style="85" customWidth="1"/>
    <col min="30" max="30" width="16.625" style="86" customWidth="1"/>
    <col min="31" max="31" width="13" style="116" customWidth="1"/>
    <col min="32" max="32" width="9.5" style="116" customWidth="1"/>
    <col min="33" max="33" width="19.25" style="53" customWidth="1"/>
    <col min="34" max="34" width="15" style="116" customWidth="1"/>
    <col min="35" max="35" width="14.75" style="116" customWidth="1"/>
    <col min="36" max="36" width="17" style="116" customWidth="1"/>
    <col min="37" max="37" width="17.125" style="116" customWidth="1"/>
    <col min="38" max="38" width="14.75" style="116" customWidth="1"/>
    <col min="39" max="39" width="19" style="53" customWidth="1"/>
    <col min="40" max="40" width="13.375" style="53" customWidth="1"/>
    <col min="41" max="43" width="9" style="53" customWidth="1"/>
    <col min="44" max="73" width="9" style="53" hidden="1"/>
    <col min="74" max="92" width="9" style="66" hidden="1"/>
    <col min="93" max="95" width="9" style="53" hidden="1"/>
    <col min="96" max="96" width="9" style="66" hidden="1"/>
    <col min="97" max="16384" width="9" style="53" hidden="1"/>
  </cols>
  <sheetData>
    <row r="1" spans="1:100" ht="23.25" customHeight="1">
      <c r="A1" s="275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B1" s="275"/>
      <c r="C1" s="275"/>
      <c r="D1" s="275"/>
      <c r="E1" s="275"/>
      <c r="F1" s="275"/>
      <c r="G1" s="275"/>
      <c r="H1" s="275"/>
      <c r="I1" s="275"/>
      <c r="J1" s="275"/>
      <c r="K1" s="275"/>
      <c r="L1" s="275"/>
      <c r="M1" s="275"/>
      <c r="N1" s="131"/>
      <c r="O1" s="131"/>
      <c r="P1" s="131"/>
      <c r="Q1" s="131"/>
      <c r="R1" s="131"/>
      <c r="S1" s="131"/>
      <c r="T1" s="131"/>
      <c r="U1" s="131"/>
      <c r="V1" s="131"/>
      <c r="W1" s="34"/>
      <c r="X1" s="34"/>
      <c r="Y1" s="59"/>
      <c r="Z1" s="60"/>
      <c r="AA1" s="61"/>
      <c r="AB1" s="61"/>
      <c r="AC1" s="62"/>
      <c r="AD1" s="64"/>
      <c r="AE1" s="34"/>
      <c r="AF1" s="34"/>
      <c r="AG1" s="61"/>
      <c r="AH1" s="34"/>
      <c r="AI1" s="34"/>
      <c r="AJ1" s="34"/>
      <c r="AK1" s="34"/>
      <c r="AL1" s="34"/>
      <c r="AM1" s="61"/>
      <c r="AN1" s="61"/>
      <c r="AO1" s="61"/>
      <c r="AP1" s="61"/>
    </row>
    <row r="2" spans="1:100" ht="9" customHeight="1">
      <c r="A2" s="276"/>
      <c r="B2" s="276"/>
      <c r="C2" s="276"/>
      <c r="D2" s="276"/>
      <c r="E2" s="276"/>
      <c r="F2" s="276"/>
      <c r="G2" s="276"/>
      <c r="H2" s="276"/>
      <c r="I2" s="276"/>
      <c r="J2" s="96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67"/>
      <c r="Z2" s="63"/>
      <c r="AA2" s="61"/>
      <c r="AB2" s="61"/>
      <c r="AC2" s="62"/>
      <c r="AD2" s="64"/>
      <c r="AE2" s="34"/>
      <c r="AF2" s="34"/>
      <c r="AG2" s="61"/>
      <c r="AH2" s="34"/>
      <c r="AI2" s="34"/>
      <c r="AJ2" s="34"/>
      <c r="AK2" s="34"/>
      <c r="AL2" s="34"/>
      <c r="AM2" s="61"/>
      <c r="AN2" s="61"/>
      <c r="AO2" s="61"/>
      <c r="AP2" s="61"/>
    </row>
    <row r="3" spans="1:100" s="72" customFormat="1" ht="28.5" customHeight="1" thickBot="1">
      <c r="A3" s="68"/>
      <c r="B3" s="193" t="s">
        <v>614</v>
      </c>
      <c r="C3" s="69"/>
      <c r="D3" s="69"/>
      <c r="E3" s="69"/>
      <c r="F3" s="277"/>
      <c r="G3" s="277"/>
      <c r="H3" s="277"/>
      <c r="I3" s="267"/>
      <c r="J3" s="267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65"/>
      <c r="Z3" s="70"/>
      <c r="AA3" s="68"/>
      <c r="AB3" s="68"/>
      <c r="AC3" s="69"/>
      <c r="AD3" s="69"/>
      <c r="AE3" s="34"/>
      <c r="AF3" s="34"/>
      <c r="AG3" s="68"/>
      <c r="AH3" s="34"/>
      <c r="AI3" s="34"/>
      <c r="AJ3" s="34"/>
      <c r="AK3" s="34"/>
      <c r="AL3" s="34"/>
      <c r="AM3" s="69"/>
      <c r="AN3" s="68"/>
      <c r="AO3" s="71"/>
      <c r="AP3" s="71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R3" s="73"/>
    </row>
    <row r="4" spans="1:100" s="33" customFormat="1" ht="36" customHeight="1" thickTop="1" thickBot="1">
      <c r="A4" s="271" t="s">
        <v>15</v>
      </c>
      <c r="B4" s="268" t="s">
        <v>497</v>
      </c>
      <c r="C4" s="268" t="s">
        <v>16</v>
      </c>
      <c r="D4" s="269" t="s">
        <v>608</v>
      </c>
      <c r="E4" s="269" t="s">
        <v>568</v>
      </c>
      <c r="F4" s="269" t="s">
        <v>569</v>
      </c>
      <c r="G4" s="269" t="s">
        <v>617</v>
      </c>
      <c r="H4" s="269" t="s">
        <v>570</v>
      </c>
      <c r="I4" s="268" t="s">
        <v>610</v>
      </c>
      <c r="J4" s="268" t="s">
        <v>17</v>
      </c>
      <c r="K4" s="266">
        <v>44866</v>
      </c>
      <c r="L4" s="266"/>
      <c r="M4" s="266"/>
      <c r="N4" s="272"/>
      <c r="O4" s="272"/>
      <c r="P4" s="272"/>
      <c r="Q4" s="272"/>
      <c r="R4" s="272"/>
      <c r="S4" s="272"/>
      <c r="T4" s="272"/>
      <c r="U4" s="273"/>
      <c r="V4" s="268" t="s">
        <v>18</v>
      </c>
      <c r="W4" s="268" t="s">
        <v>19</v>
      </c>
      <c r="X4" s="268" t="s">
        <v>101</v>
      </c>
      <c r="Y4" s="268" t="s">
        <v>20</v>
      </c>
      <c r="Z4" s="268" t="s">
        <v>21</v>
      </c>
      <c r="AA4" s="268" t="s">
        <v>485</v>
      </c>
      <c r="AB4" s="271" t="s">
        <v>49</v>
      </c>
      <c r="AC4" s="271" t="s">
        <v>22</v>
      </c>
      <c r="AD4" s="271" t="s">
        <v>486</v>
      </c>
      <c r="AE4" s="271" t="s">
        <v>103</v>
      </c>
      <c r="AF4" s="271" t="s">
        <v>487</v>
      </c>
      <c r="AG4" s="271" t="s">
        <v>23</v>
      </c>
      <c r="AH4" s="159" t="s">
        <v>24</v>
      </c>
      <c r="AI4" s="159" t="s">
        <v>25</v>
      </c>
      <c r="AJ4" s="274" t="s">
        <v>488</v>
      </c>
      <c r="AK4" s="274"/>
      <c r="AL4" s="274"/>
      <c r="AM4" s="274"/>
      <c r="AN4" s="264" t="s">
        <v>55</v>
      </c>
      <c r="AO4" s="32"/>
      <c r="AP4" s="32"/>
      <c r="AR4" s="54"/>
      <c r="BV4" s="55"/>
      <c r="BW4" s="55"/>
      <c r="BX4" s="55"/>
      <c r="BY4" s="55"/>
      <c r="BZ4" s="55"/>
      <c r="CA4" s="55"/>
      <c r="CB4" s="55"/>
      <c r="CC4" s="55"/>
      <c r="CD4" s="55"/>
      <c r="CE4" s="55"/>
      <c r="CF4" s="55"/>
      <c r="CG4" s="55"/>
      <c r="CH4" s="55"/>
      <c r="CI4" s="55"/>
      <c r="CJ4" s="55"/>
      <c r="CK4" s="55"/>
      <c r="CL4" s="55"/>
      <c r="CM4" s="55"/>
      <c r="CN4" s="55"/>
      <c r="CR4" s="55"/>
    </row>
    <row r="5" spans="1:100" s="116" customFormat="1" ht="66.75" customHeight="1" thickTop="1" thickBot="1">
      <c r="A5" s="271"/>
      <c r="B5" s="268"/>
      <c r="C5" s="268"/>
      <c r="D5" s="270"/>
      <c r="E5" s="270"/>
      <c r="F5" s="270"/>
      <c r="G5" s="270"/>
      <c r="H5" s="270"/>
      <c r="I5" s="268"/>
      <c r="J5" s="268"/>
      <c r="K5" s="234" t="s">
        <v>46</v>
      </c>
      <c r="L5" s="234" t="s">
        <v>47</v>
      </c>
      <c r="M5" s="234" t="s">
        <v>48</v>
      </c>
      <c r="N5" s="235" t="s">
        <v>571</v>
      </c>
      <c r="O5" s="234" t="s">
        <v>496</v>
      </c>
      <c r="P5" s="236" t="s">
        <v>492</v>
      </c>
      <c r="Q5" s="234" t="s">
        <v>496</v>
      </c>
      <c r="R5" s="236" t="s">
        <v>572</v>
      </c>
      <c r="S5" s="234" t="s">
        <v>573</v>
      </c>
      <c r="T5" s="235" t="s">
        <v>494</v>
      </c>
      <c r="U5" s="235" t="s">
        <v>495</v>
      </c>
      <c r="V5" s="268"/>
      <c r="W5" s="268"/>
      <c r="X5" s="268"/>
      <c r="Y5" s="268"/>
      <c r="Z5" s="268"/>
      <c r="AA5" s="268"/>
      <c r="AB5" s="271"/>
      <c r="AC5" s="271"/>
      <c r="AD5" s="271"/>
      <c r="AE5" s="271"/>
      <c r="AF5" s="271"/>
      <c r="AG5" s="271"/>
      <c r="AH5" s="159" t="s">
        <v>78</v>
      </c>
      <c r="AI5" s="159" t="s">
        <v>77</v>
      </c>
      <c r="AJ5" s="159" t="s">
        <v>26</v>
      </c>
      <c r="AK5" s="159" t="s">
        <v>27</v>
      </c>
      <c r="AL5" s="159" t="s">
        <v>29</v>
      </c>
      <c r="AM5" s="159" t="s">
        <v>28</v>
      </c>
      <c r="AN5" s="265"/>
      <c r="AO5" s="34"/>
      <c r="AP5" s="34"/>
      <c r="BV5" s="56" t="s">
        <v>30</v>
      </c>
      <c r="BW5" s="56" t="s">
        <v>31</v>
      </c>
      <c r="BX5" s="56" t="s">
        <v>32</v>
      </c>
      <c r="BY5" s="56" t="s">
        <v>33</v>
      </c>
      <c r="BZ5" s="56" t="s">
        <v>10</v>
      </c>
      <c r="CA5" s="56" t="s">
        <v>34</v>
      </c>
      <c r="CB5" s="56" t="s">
        <v>50</v>
      </c>
      <c r="CC5" s="56" t="s">
        <v>56</v>
      </c>
      <c r="CD5" s="56"/>
      <c r="CE5" s="56"/>
      <c r="CF5" s="56"/>
      <c r="CG5" s="56"/>
      <c r="CH5" s="56"/>
      <c r="CI5" s="56"/>
      <c r="CJ5" s="56"/>
      <c r="CK5" s="56"/>
      <c r="CL5" s="200"/>
      <c r="CM5" s="56"/>
      <c r="CN5" s="56"/>
      <c r="CO5" s="56" t="s">
        <v>686</v>
      </c>
      <c r="CP5" s="56" t="s">
        <v>687</v>
      </c>
      <c r="CQ5" s="56" t="s">
        <v>689</v>
      </c>
      <c r="CR5" s="56" t="s">
        <v>690</v>
      </c>
      <c r="CS5" s="56" t="s">
        <v>691</v>
      </c>
      <c r="CT5" s="56" t="s">
        <v>692</v>
      </c>
      <c r="CU5" s="56"/>
    </row>
    <row r="6" spans="1:100" s="77" customFormat="1" ht="51" customHeight="1" thickTop="1">
      <c r="A6" s="44">
        <f>IFERROR(IF(AND(B6="",C6="",F6="",I6=""),"",1),"")</f>
        <v>1</v>
      </c>
      <c r="B6" s="45" t="s">
        <v>67</v>
      </c>
      <c r="C6" s="45" t="s">
        <v>70</v>
      </c>
      <c r="D6" s="48">
        <v>333333</v>
      </c>
      <c r="E6" s="227" t="str">
        <f t="shared" ref="E6:E37" si="0">IFERROR(VLOOKUP(D6,PEEO_SCHOOL,3,0),"")</f>
        <v xml:space="preserve">GUPS NO. 01 </v>
      </c>
      <c r="F6" s="48" t="s">
        <v>686</v>
      </c>
      <c r="G6" s="48" t="s">
        <v>76</v>
      </c>
      <c r="H6" s="46"/>
      <c r="I6" s="46">
        <v>31179</v>
      </c>
      <c r="J6" s="74" t="str">
        <f>IFERROR(IF(CK6="","",CK6),"")</f>
        <v>MAY 12TH,  NINETEEN EIGHTY FIVE</v>
      </c>
      <c r="K6" s="75">
        <f t="shared" ref="K6:K37" si="1">IFERROR(IF(OR($K$4="",B6="",A6="",I6=""),"",DATEDIF(I6,$K$4,"Y")),"")</f>
        <v>37</v>
      </c>
      <c r="L6" s="75">
        <f t="shared" ref="L6:L37" si="2">IFERROR(IF(OR($K$4="",B6="",A6="",I6=""),"",DATEDIF(I6,$K$4,"YM")),"")</f>
        <v>5</v>
      </c>
      <c r="M6" s="75">
        <f t="shared" ref="M6:M37" si="3">IFERROR(IF(OR($K$4="",B6="",A6="",I6=""),"",DATEDIF(I6,$K$4,"MD")),"")</f>
        <v>19</v>
      </c>
      <c r="N6" s="48" t="s">
        <v>491</v>
      </c>
      <c r="O6" s="120">
        <v>0.7</v>
      </c>
      <c r="P6" s="48" t="s">
        <v>493</v>
      </c>
      <c r="Q6" s="120">
        <v>0.8</v>
      </c>
      <c r="R6" s="153">
        <v>2016</v>
      </c>
      <c r="S6" s="120">
        <v>0.75</v>
      </c>
      <c r="T6" s="48" t="s">
        <v>107</v>
      </c>
      <c r="U6" s="48" t="s">
        <v>108</v>
      </c>
      <c r="V6" s="48" t="s">
        <v>50</v>
      </c>
      <c r="W6" s="48" t="s">
        <v>30</v>
      </c>
      <c r="X6" s="48" t="s">
        <v>31</v>
      </c>
      <c r="Y6" s="45" t="s">
        <v>481</v>
      </c>
      <c r="Z6" s="45" t="s">
        <v>480</v>
      </c>
      <c r="AA6" s="48">
        <v>1313131313</v>
      </c>
      <c r="AB6" s="48">
        <v>2121212121</v>
      </c>
      <c r="AC6" s="49" t="s">
        <v>75</v>
      </c>
      <c r="AD6" s="50">
        <v>123465471475</v>
      </c>
      <c r="AE6" s="48">
        <v>1234567891</v>
      </c>
      <c r="AF6" s="48" t="s">
        <v>62</v>
      </c>
      <c r="AG6" s="48"/>
      <c r="AH6" s="48" t="s">
        <v>76</v>
      </c>
      <c r="AI6" s="48" t="s">
        <v>76</v>
      </c>
      <c r="AJ6" s="48" t="s">
        <v>104</v>
      </c>
      <c r="AK6" s="48" t="s">
        <v>105</v>
      </c>
      <c r="AL6" s="48" t="s">
        <v>106</v>
      </c>
      <c r="AM6" s="51">
        <v>121212121212121</v>
      </c>
      <c r="AN6" s="47"/>
      <c r="AO6" s="76"/>
      <c r="AP6" s="76"/>
      <c r="BV6" s="78" t="s">
        <v>36</v>
      </c>
      <c r="BW6" s="78" t="s">
        <v>37</v>
      </c>
      <c r="BX6" s="78" t="s">
        <v>64</v>
      </c>
      <c r="BY6" s="78" t="s">
        <v>63</v>
      </c>
      <c r="BZ6" s="78" t="s">
        <v>62</v>
      </c>
      <c r="CA6" s="78" t="s">
        <v>65</v>
      </c>
      <c r="CB6" s="78" t="s">
        <v>51</v>
      </c>
      <c r="CC6" s="78" t="s">
        <v>57</v>
      </c>
      <c r="CD6" s="78"/>
      <c r="CE6" s="79">
        <f>IFERROR(IF(I6="","",YEAR(I6)),"")</f>
        <v>1985</v>
      </c>
      <c r="CF6" s="80">
        <f>IFERROR(IF(I6="","",MONTH(I6)),"")</f>
        <v>5</v>
      </c>
      <c r="CG6" s="80">
        <f>IFERROR(IF(I6="","",DAY(I6)),"")</f>
        <v>12</v>
      </c>
      <c r="CH6" s="80" t="str">
        <f>IF(CE6=1961,"NINETEEN SIXTY ONE",IF(CE6=1962,"NINETEEN SIXTY TWO",IF(CE6=1963,"NINETEEN SIXTY THREE",IF(CE6=1964,"NINETEEN SIXTY FOUR",IF(CE6=1965,"NINETEEN SIXTY FIVE",IF(CE6=1966,"NINETEEN SIXTY SIX",IF(CE6=1967,"NINETEEN SIXTY SEVEN",IF(CE6=1968,"NINETEEN SIXTY EIGHT",IF(CE6=1969,"NINETEEN SIXTY NINE",IF(CE6=1970,"NINETEEN SEVENTY",IF(CE6=1971,"NINETEEN SEVENTY ONE",IF(CE6=1972,"NINETEEN SEVENTY TWO",IF(CE6=1973,"NINETEEN SEVENTY THREE",IF(CE6=1974,"NINETEEN SEVENTY FOUR",IF(CE6=1975,"NINETEEN SEVENTY FIVE",IF(CE6=1976,"NINETEEN SEVENTY SIX",IF(CE6=1977,"NINETEEN SEVENTY SEVEN",IF(CE6=1978,"NINETEEN SEVENTY EIGHT",IF(CE6=1979,"NINETEEN SEVENTY NINE",IF(CE6=1980,"NINETEEN EIGHTY",IF(CE6=1981,"NINETEEN EIGHTY ONE",IF(CE6=1982,"NINETEEN EIGHTY TWO",IF(CE6=1983,"NINETEEN EIGHTY THREE",IF(CE6=1984,"NINETEEN EIGHTY FOUR",IF(CE6=1985,"NINETEEN EIGHTY FIVE",IF(CE6=1986,"NINETEEN EIGHTY SIX",IF(CE6=1987,"NINETEEN EIGHTY SEVEN",IF(CE6=1988,"NINETEEN EIGHTY EIGHT",IF(CE6=1989,"NINETEEN EIGHTY NINE",IF(CE6=1990,"NINETEEN NINETY",IF(CE6=1991,"NINETEEN NINETY ONE",IF(CE6=1992,"NINETEEN NINETY TWO",IF(CE6=1993,"NINETEEN NINETY THREE",IF(CE6=1994,"NINETEEN NINETY FOUR",IF(CE6=1995,"NINETEEN NINETY FIVE",IF(CE6=1996,"NINETEEN NINETY SIX",IF(CE6=1997,"NINETEEN NINETY SEVEN",IF(CE6=1998,"NINETEEN NINETY EIGHT",IF(CE6=1999,"NINETEEN NINETY NINE",IF(CE6=2000,"TWO THOUSAND",IF(CE6=2001,"TWO THOUSAND ONE",IF(CE6=2002,"TWO THOUSAND TWO",IF(CE6=2003,"TWO THOUSAND THREE",IF(CE6=2004,"TWO THOUSAND FOUR",IF(CE6=2005,"TWO THOUSAND FIVE",IF(CE6=2006,"TWO THOUSAND SIX",IF(CE6=2007,"TWO THOUSAND SEVEN",IF(CE6=2008,"TWO THOUSAND EIGHT",IF(CE6=2009,"TWO THOUSAND NINE",IF(CE6=2010,"TWO THOUSAND TEN",IF(CE6=2011,"TWO THOUSAND ELEVEN",IF(CE6=2012,"TWO THOUSAND TWELVE",IF(CE6=2013,"TWO THOUSAND THIRTEEN",IF(CE6=2014,"TWO THOUSAND FOURTEEN",IF(CE6=2015,"TWO THOUSAND FIFTEEN",IF(CE6=2016,"TWO THOUSAND SIXTEEN",IF(CE6=2017,"TWO THOUSAND SEVENTEEN",IF(CE6=2018,"TWO THOUSAND EIGHTEEN",IF(CE6=2019,"TWO THOUSAND NINETEEN",IF(CE6=2020,"TWO THOUSAND TWENTY",IF(CE6=2021,"TWO THOUSAND TWENTY ONE",IF(CE6=2022,"TWO THOUSAND TWENTY TWO",IF(CE6=2023,"TWO THOUSAND TWENTY THREE",IF(CE6=2024,"TWO THOUSAND TWENTY FOUR",IF(CE6=2025,"TWO THOUSAND TWENTY FIVE","")))))))))))))))))))))))))))))))))))))))))))))))))))))))))))))))))</f>
        <v>NINETEEN EIGHTY FIVE</v>
      </c>
      <c r="CI6" s="80" t="str">
        <f>IF(CF6=1,"JANUARY",IF(CF6=2,"FEBUARY", IF(CF6=3,"MARCH",IF(CF6=4,"APRIL",IF(CF6=5,"MAY",IF(CF6=6,"JUNE",IF(CF6=7,"JULY",IF(CF6=8,"AUGUST",IF(CF6=9,"SEPTEMBER",IF(CF6=10,"OCTOBER",IF(CF6=11,"NOVEMBER",IF(CF6=12,"DECEMBER",""))))))))))))</f>
        <v>MAY</v>
      </c>
      <c r="CJ6" s="80" t="str">
        <f>IF(CG6=1,"1ST",IF(CG6=2,"2ND", IF(CG6=3,"3RD",IF(CG6=4,"FOURTH",IF(CG6=5,"FIFTH",IF(CG6=6,"SIXTH",IF(CG6=7,"7TH",IF(CG6=8,"8TH",IF(CG6=9,"9TH",IF(CG6=10,"10TH",IF(CG6=11,"11TH",IF(CG6=12,"12TH",IF(CG6=13,"13TH",IF(CG6=14,"14TH",IF(CG6=15,"FIFTEEN",IF(CG6=16,"SIXTEEN",IF(CG6=17,"SEVENTEEN",IF(CG6=18,"EIGHTEEN",IF(CG6=19,"NINETEEN",IF(CG6=20,"TWENTY",IF(CG6=21,"TWENTY FIRST",IF(CG6=22,"TWENTY SECOND",IF(CG6=23,"TWENTY THIRD",IF(CG6=24,"TWENTY FOURTH",IF(CG6=25,"TWENTY FIFTH",IF(CG6=26,"TWENTY SIX",IF(CG6=27,"TWENTY SEVEN",IF(CG6=28,"TWENTY EIGHT",IF(CG6=29,"TWENTY NINE",IF(CG6=30,"THIRTY",IF(CG6=31,"THIRTY FIRST","")))))))))))))))))))))))))))))))</f>
        <v>12TH</v>
      </c>
      <c r="CK6" s="81" t="str">
        <f>IFERROR(IF(AND(CH6="",CI6="",CJ6=""),"",CONCATENATE(CI6," ",CJ6,",  ",CH6)),"")</f>
        <v>MAY 12TH,  NINETEEN EIGHTY FIVE</v>
      </c>
      <c r="CL6" s="199" t="str">
        <f>IF(F6="","",IF(OR(F6="3rd Grade L-2",F6="2nd Grade",F6="1st Grade (Lecturer)",F6="Lab. Ass.",F6="3rd Grade P.E.T."),"YES",""))</f>
        <v/>
      </c>
      <c r="CM6" s="78" t="s">
        <v>79</v>
      </c>
      <c r="CN6" s="56" t="s">
        <v>686</v>
      </c>
      <c r="CO6" s="201" t="s">
        <v>76</v>
      </c>
      <c r="CP6" s="78" t="s">
        <v>618</v>
      </c>
      <c r="CQ6" s="78" t="s">
        <v>618</v>
      </c>
      <c r="CR6" s="78" t="s">
        <v>625</v>
      </c>
      <c r="CS6" s="201" t="s">
        <v>76</v>
      </c>
      <c r="CT6" s="201" t="s">
        <v>76</v>
      </c>
      <c r="CU6" s="78"/>
      <c r="CV6" s="77" t="str">
        <f>IF(F6="","",IF(F6=$CN$6,"3rd Grade L-1",IF(F6=$CN$7,"3rd Grade L-2",IF(F6=$CN$8,"2nd Grade",IF(F6=$CN$9,"1st Grade (Lecturer)",IF(F6=$CN$10,"Lab. Ass.",IF(F6=$CN$11,"3rd Grade P.E.T.","")))))))</f>
        <v>3rd Grade L-1</v>
      </c>
    </row>
    <row r="7" spans="1:100" s="77" customFormat="1" ht="51" customHeight="1">
      <c r="A7" s="35">
        <f t="shared" ref="A7:A38" si="4">IFERROR(IF(AND(B7="",C7="",F7="",I7=""),"",A6+1),"")</f>
        <v>2</v>
      </c>
      <c r="B7" s="36" t="s">
        <v>68</v>
      </c>
      <c r="C7" s="36" t="s">
        <v>71</v>
      </c>
      <c r="D7" s="48">
        <v>123460</v>
      </c>
      <c r="E7" s="227" t="str">
        <f t="shared" si="0"/>
        <v>GUPS NO. 05</v>
      </c>
      <c r="F7" s="48" t="s">
        <v>686</v>
      </c>
      <c r="G7" s="48" t="s">
        <v>76</v>
      </c>
      <c r="H7" s="37"/>
      <c r="I7" s="37">
        <v>31331</v>
      </c>
      <c r="J7" s="74" t="str">
        <f t="shared" ref="J7:J70" si="5">IFERROR(IF(CK7="","",CK7),"")</f>
        <v>OCTOBER 11TH,  NINETEEN EIGHTY FIVE</v>
      </c>
      <c r="K7" s="82">
        <f t="shared" si="1"/>
        <v>37</v>
      </c>
      <c r="L7" s="82">
        <f t="shared" si="2"/>
        <v>0</v>
      </c>
      <c r="M7" s="82">
        <f t="shared" si="3"/>
        <v>20</v>
      </c>
      <c r="N7" s="39" t="s">
        <v>491</v>
      </c>
      <c r="O7" s="121">
        <v>0.74</v>
      </c>
      <c r="P7" s="39" t="s">
        <v>493</v>
      </c>
      <c r="Q7" s="121">
        <v>0.81</v>
      </c>
      <c r="R7" s="154">
        <v>2015</v>
      </c>
      <c r="S7" s="121">
        <v>0.74</v>
      </c>
      <c r="T7" s="39" t="s">
        <v>348</v>
      </c>
      <c r="U7" s="48" t="s">
        <v>354</v>
      </c>
      <c r="V7" s="39" t="s">
        <v>50</v>
      </c>
      <c r="W7" s="39" t="s">
        <v>36</v>
      </c>
      <c r="X7" s="48" t="s">
        <v>31</v>
      </c>
      <c r="Y7" s="36"/>
      <c r="Z7" s="36"/>
      <c r="AA7" s="39"/>
      <c r="AB7" s="39"/>
      <c r="AC7" s="40"/>
      <c r="AD7" s="41"/>
      <c r="AE7" s="48">
        <v>2222222222</v>
      </c>
      <c r="AF7" s="39" t="s">
        <v>10</v>
      </c>
      <c r="AG7" s="39" t="s">
        <v>482</v>
      </c>
      <c r="AH7" s="39"/>
      <c r="AI7" s="39"/>
      <c r="AJ7" s="39"/>
      <c r="AK7" s="39"/>
      <c r="AL7" s="39"/>
      <c r="AM7" s="42"/>
      <c r="AN7" s="38"/>
      <c r="AO7" s="76"/>
      <c r="AP7" s="76"/>
      <c r="BV7" s="78" t="s">
        <v>35</v>
      </c>
      <c r="BW7" s="78"/>
      <c r="BX7" s="78" t="s">
        <v>38</v>
      </c>
      <c r="BY7" s="78" t="s">
        <v>39</v>
      </c>
      <c r="BZ7" s="78"/>
      <c r="CA7" s="78" t="s">
        <v>40</v>
      </c>
      <c r="CB7" s="78" t="s">
        <v>52</v>
      </c>
      <c r="CC7" s="78" t="s">
        <v>58</v>
      </c>
      <c r="CD7" s="78"/>
      <c r="CE7" s="79">
        <f t="shared" ref="CE7:CE70" si="6">IFERROR(IF(I7="","",YEAR(I7)),"")</f>
        <v>1985</v>
      </c>
      <c r="CF7" s="80">
        <f t="shared" ref="CF7:CF70" si="7">IFERROR(IF(I7="","",MONTH(I7)),"")</f>
        <v>10</v>
      </c>
      <c r="CG7" s="80">
        <f t="shared" ref="CG7:CG70" si="8">IFERROR(IF(I7="","",DAY(I7)),"")</f>
        <v>11</v>
      </c>
      <c r="CH7" s="80" t="str">
        <f t="shared" ref="CH7:CH70" si="9">IF(CE7=1961,"NINETEEN SIXTY ONE",IF(CE7=1962,"NINETEEN SIXTY TWO",IF(CE7=1963,"NINETEEN SIXTY THREE",IF(CE7=1964,"NINETEEN SIXTY FOUR",IF(CE7=1965,"NINETEEN SIXTY FIVE",IF(CE7=1966,"NINETEEN SIXTY SIX",IF(CE7=1967,"NINETEEN SIXTY SEVEN",IF(CE7=1968,"NINETEEN SIXTY EIGHT",IF(CE7=1969,"NINETEEN SIXTY NINE",IF(CE7=1970,"NINETEEN SEVENTY",IF(CE7=1971,"NINETEEN SEVENTY ONE",IF(CE7=1972,"NINETEEN SEVENTY TWO",IF(CE7=1973,"NINETEEN SEVENTY THREE",IF(CE7=1974,"NINETEEN SEVENTY FOUR",IF(CE7=1975,"NINETEEN SEVENTY FIVE",IF(CE7=1976,"NINETEEN SEVENTY SIX",IF(CE7=1977,"NINETEEN SEVENTY SEVEN",IF(CE7=1978,"NINETEEN SEVENTY EIGHT",IF(CE7=1979,"NINETEEN SEVENTY NINE",IF(CE7=1980,"NINETEEN EIGHTY",IF(CE7=1981,"NINETEEN EIGHTY ONE",IF(CE7=1982,"NINETEEN EIGHTY TWO",IF(CE7=1983,"NINETEEN EIGHTY THREE",IF(CE7=1984,"NINETEEN EIGHTY FOUR",IF(CE7=1985,"NINETEEN EIGHTY FIVE",IF(CE7=1986,"NINETEEN EIGHTY SIX",IF(CE7=1987,"NINETEEN EIGHTY SEVEN",IF(CE7=1988,"NINETEEN EIGHTY EIGHT",IF(CE7=1989,"NINETEEN EIGHTY NINE",IF(CE7=1990,"NINETEEN NINETY",IF(CE7=1991,"NINETEEN NINETY ONE",IF(CE7=1992,"NINETEEN NINETY TWO",IF(CE7=1993,"NINETEEN NINETY THREE",IF(CE7=1994,"NINETEEN NINETY FOUR",IF(CE7=1995,"NINETEEN NINETY FIVE",IF(CE7=1996,"NINETEEN NINETY SIX",IF(CE7=1997,"NINETEEN NINETY SEVEN",IF(CE7=1998,"NINETEEN NINETY EIGHT",IF(CE7=1999,"NINETEEN NINETY NINE",IF(CE7=2000,"TWO THOUSAND",IF(CE7=2001,"TWO THOUSAND ONE",IF(CE7=2002,"TWO THOUSAND TWO",IF(CE7=2003,"TWO THOUSAND THREE",IF(CE7=2004,"TWO THOUSAND FOUR",IF(CE7=2005,"TWO THOUSAND FIVE",IF(CE7=2006,"TWO THOUSAND SIX",IF(CE7=2007,"TWO THOUSAND SEVEN",IF(CE7=2008,"TWO THOUSAND EIGHT",IF(CE7=2009,"TWO THOUSAND NINE",IF(CE7=2010,"TWO THOUSAND TEN",IF(CE7=2011,"TWO THOUSAND ELEVEN",IF(CE7=2012,"TWO THOUSAND TWELVE",IF(CE7=2013,"TWO THOUSAND THIRTEEN",IF(CE7=2014,"TWO THOUSAND FOURTEEN",IF(CE7=2015,"TWO THOUSAND FIFTEEN",IF(CE7=2016,"TWO THOUSAND SIXTEEN",IF(CE7=2017,"TWO THOUSAND SEVENTEEN",IF(CE7=2018,"TWO THOUSAND EIGHTEEN",IF(CE7=2019,"TWO THOUSAND NINETEEN",IF(CE7=2020,"TWO THOUSAND TWENTY",IF(CE7=2021,"TWO THOUSAND TWENTY ONE",IF(CE7=2022,"TWO THOUSAND TWENTY TWO",IF(CE7=2023,"TWO THOUSAND TWENTY THREE",IF(CE7=2024,"TWO THOUSAND TWENTY FOUR",IF(CE7=2025,"TWO THOUSAND TWENTY FIVE","")))))))))))))))))))))))))))))))))))))))))))))))))))))))))))))))))</f>
        <v>NINETEEN EIGHTY FIVE</v>
      </c>
      <c r="CI7" s="80" t="str">
        <f t="shared" ref="CI7:CI70" si="10">IF(CF7=1,"JANUARY",IF(CF7=2,"FEBUARY", IF(CF7=3,"MARCH",IF(CF7=4,"APRIL",IF(CF7=5,"MAY",IF(CF7=6,"JUNE",IF(CF7=7,"JULY",IF(CF7=8,"AUGUST",IF(CF7=9,"SEPTEMBER",IF(CF7=10,"OCTOBER",IF(CF7=11,"NOVEMBER",IF(CF7=12,"DECEMBER",""))))))))))))</f>
        <v>OCTOBER</v>
      </c>
      <c r="CJ7" s="80" t="str">
        <f>IF(CG7=1,"1ST",IF(CG7=2,"2ND", IF(CG7=3,"3RD",IF(CG7=4,"FOURTH",IF(CG7=5,"FIFTH",IF(CG7=6,"SIXTH",IF(CG7=7,"7TH",IF(CG7=8,"8TH",IF(CG7=9,"9TH",IF(CG7=10,"10TH",IF(CG7=11,"11TH",IF(CG7=12,"12TH",IF(CG7=13,"13TH",IF(CG7=14,"14TH",IF(CG7=15,"FIFTEEN",IF(CG7=16,"SIXTEEN",IF(CG7=17,"SEVENTEEN",IF(CG7=18,"EIGHTEEN",IF(CG7=19,"NINETEEN",IF(CG7=20,"TWENTY",IF(CG7=21,"TWENTY FIRST",IF(CG7=22,"TWENTY SECOND",IF(CG7=23,"TWENTY THIRD",IF(CG7=24,"TWENTY FOURTH",IF(CG7=25,"TWENTY FIFTH",IF(CG7=26,"TWENTY SIX",IF(CG7=27,"TWENTY SEVEN",IF(CG7=28,"TWENTY EIGHT",IF(CG7=29,"TWENTY NINE",IF(CG7=30,"THIRTY",IF(CG7=31,"THIRTY FIRST","")))))))))))))))))))))))))))))))</f>
        <v>11TH</v>
      </c>
      <c r="CK7" s="81" t="str">
        <f t="shared" ref="CK7:CK70" si="11">IFERROR(IF(AND(CH7="",CI7="",CJ7=""),"",CONCATENATE(CI7," ",CJ7,",  ",CH7)),"")</f>
        <v>OCTOBER 11TH,  NINETEEN EIGHTY FIVE</v>
      </c>
      <c r="CL7" s="199" t="str">
        <f t="shared" ref="CL7:CL70" si="12">IF(F7="","",IF(F7="3rd Grade L-1","YES",""))</f>
        <v/>
      </c>
      <c r="CM7" s="78" t="s">
        <v>80</v>
      </c>
      <c r="CN7" s="56" t="s">
        <v>687</v>
      </c>
      <c r="CO7" s="78"/>
      <c r="CP7" s="78" t="s">
        <v>619</v>
      </c>
      <c r="CQ7" s="78" t="s">
        <v>619</v>
      </c>
      <c r="CR7" s="78" t="s">
        <v>626</v>
      </c>
      <c r="CS7" s="78"/>
      <c r="CT7" s="78"/>
      <c r="CU7" s="78"/>
      <c r="CV7" s="77" t="str">
        <f t="shared" ref="CV7:CV70" si="13">IF(F7="","",IF(F7=$CN$6,"3rd Grade L-1",IF(F7=$CN$7,"3rd Grade L-2",IF(F7=$CN$8,"2nd Grade",IF(F7=$CN$9,"1st Grade (Lecturer)",IF(F7=$CN$10,"Lab. Ass.",IF(F7=$CN$11,"3rd Grade P.E.T.","")))))))</f>
        <v>3rd Grade L-1</v>
      </c>
    </row>
    <row r="8" spans="1:100" s="77" customFormat="1" ht="51" customHeight="1">
      <c r="A8" s="35">
        <f t="shared" si="4"/>
        <v>3</v>
      </c>
      <c r="B8" s="36" t="s">
        <v>66</v>
      </c>
      <c r="C8" s="36" t="s">
        <v>72</v>
      </c>
      <c r="D8" s="48">
        <v>333333</v>
      </c>
      <c r="E8" s="227" t="str">
        <f t="shared" si="0"/>
        <v xml:space="preserve">GUPS NO. 01 </v>
      </c>
      <c r="F8" s="48" t="s">
        <v>686</v>
      </c>
      <c r="G8" s="48" t="s">
        <v>76</v>
      </c>
      <c r="H8" s="37"/>
      <c r="I8" s="37">
        <v>29587</v>
      </c>
      <c r="J8" s="74" t="str">
        <f t="shared" si="5"/>
        <v>JANUARY 1ST,  NINETEEN EIGHTY ONE</v>
      </c>
      <c r="K8" s="82">
        <f t="shared" si="1"/>
        <v>41</v>
      </c>
      <c r="L8" s="82">
        <f t="shared" si="2"/>
        <v>10</v>
      </c>
      <c r="M8" s="82">
        <f t="shared" si="3"/>
        <v>0</v>
      </c>
      <c r="N8" s="39" t="s">
        <v>491</v>
      </c>
      <c r="O8" s="121">
        <v>0.74</v>
      </c>
      <c r="P8" s="39" t="s">
        <v>493</v>
      </c>
      <c r="Q8" s="121">
        <v>0.81</v>
      </c>
      <c r="R8" s="154"/>
      <c r="S8" s="121"/>
      <c r="T8" s="39"/>
      <c r="U8" s="48"/>
      <c r="V8" s="39" t="s">
        <v>52</v>
      </c>
      <c r="W8" s="39" t="s">
        <v>35</v>
      </c>
      <c r="X8" s="48" t="s">
        <v>74</v>
      </c>
      <c r="Y8" s="36"/>
      <c r="Z8" s="36"/>
      <c r="AA8" s="39"/>
      <c r="AB8" s="39"/>
      <c r="AC8" s="40"/>
      <c r="AD8" s="41"/>
      <c r="AE8" s="48">
        <v>3333333333</v>
      </c>
      <c r="AF8" s="39"/>
      <c r="AG8" s="39"/>
      <c r="AH8" s="39"/>
      <c r="AI8" s="39"/>
      <c r="AJ8" s="39"/>
      <c r="AK8" s="39"/>
      <c r="AL8" s="39"/>
      <c r="AM8" s="42"/>
      <c r="AN8" s="38"/>
      <c r="AO8" s="76"/>
      <c r="AP8" s="76"/>
      <c r="BV8" s="78" t="s">
        <v>41</v>
      </c>
      <c r="BW8" s="78"/>
      <c r="BX8" s="78" t="s">
        <v>42</v>
      </c>
      <c r="BY8" s="78"/>
      <c r="BZ8" s="78"/>
      <c r="CA8" s="78"/>
      <c r="CB8" s="78" t="s">
        <v>53</v>
      </c>
      <c r="CC8" s="78" t="s">
        <v>59</v>
      </c>
      <c r="CD8" s="78"/>
      <c r="CE8" s="79">
        <f t="shared" si="6"/>
        <v>1981</v>
      </c>
      <c r="CF8" s="80">
        <f t="shared" si="7"/>
        <v>1</v>
      </c>
      <c r="CG8" s="80">
        <f t="shared" si="8"/>
        <v>1</v>
      </c>
      <c r="CH8" s="80" t="str">
        <f t="shared" si="9"/>
        <v>NINETEEN EIGHTY ONE</v>
      </c>
      <c r="CI8" s="80" t="str">
        <f t="shared" si="10"/>
        <v>JANUARY</v>
      </c>
      <c r="CJ8" s="80" t="str">
        <f t="shared" ref="CJ8:CJ70" si="14">IF(CG8=1,"1ST",IF(CG8=2,"2ND", IF(CG8=3,"3RD",IF(CG8=4,"FOURTH",IF(CG8=5,"FIFTH",IF(CG8=6,"SIXTH",IF(CG8=7,"7TH",IF(CG8=8,"8TH",IF(CG8=9,"9TH",IF(CG8=10,"10TH",IF(CG8=11,"11TH",IF(CG8=12,"12TH",IF(CG8=13,"13TH",IF(CG8=14,"14TH",IF(CG8=15,"FIFTEEN",IF(CG8=16,"SIXTEEN",IF(CG8=17,"SEVENTEEN",IF(CG8=18,"EIGHTEEN",IF(CG8=19,"NINETEEN",IF(CG8=20,"TWENTY",IF(CG8=21,"TWENTY FIRST",IF(CG8=22,"TWENTY SECOND",IF(CG8=23,"TWENTY THIRD",IF(CG8=24,"TWENTY FOURTH",IF(CG8=25,"TWENTY FIFTH",IF(CG8=26,"TWENTY SIX",IF(CG8=27,"TWENTY SEVEN",IF(CG8=28,"TWENTY EIGHT",IF(CG8=29,"TWENTY NINE",IF(CG8=30,"THIRTY",IF(CG8=31,"THIRTY FIRST","")))))))))))))))))))))))))))))))</f>
        <v>1ST</v>
      </c>
      <c r="CK8" s="81" t="str">
        <f t="shared" si="11"/>
        <v>JANUARY 1ST,  NINETEEN EIGHTY ONE</v>
      </c>
      <c r="CL8" s="199" t="str">
        <f t="shared" si="12"/>
        <v/>
      </c>
      <c r="CM8" s="78" t="s">
        <v>81</v>
      </c>
      <c r="CN8" s="56" t="s">
        <v>689</v>
      </c>
      <c r="CO8" s="78"/>
      <c r="CP8" s="78" t="s">
        <v>620</v>
      </c>
      <c r="CQ8" s="78" t="s">
        <v>620</v>
      </c>
      <c r="CR8" s="78" t="s">
        <v>627</v>
      </c>
      <c r="CS8" s="78"/>
      <c r="CT8" s="78"/>
      <c r="CU8" s="78"/>
      <c r="CV8" s="77" t="str">
        <f t="shared" si="13"/>
        <v>3rd Grade L-1</v>
      </c>
    </row>
    <row r="9" spans="1:100" s="77" customFormat="1" ht="51" customHeight="1">
      <c r="A9" s="35">
        <f t="shared" si="4"/>
        <v>4</v>
      </c>
      <c r="B9" s="36" t="s">
        <v>69</v>
      </c>
      <c r="C9" s="36" t="s">
        <v>73</v>
      </c>
      <c r="D9" s="48">
        <v>123468</v>
      </c>
      <c r="E9" s="227" t="str">
        <f t="shared" si="0"/>
        <v>GUPS NO. 13</v>
      </c>
      <c r="F9" s="48" t="s">
        <v>687</v>
      </c>
      <c r="G9" s="48" t="s">
        <v>619</v>
      </c>
      <c r="H9" s="37"/>
      <c r="I9" s="37">
        <v>28676</v>
      </c>
      <c r="J9" s="74" t="str">
        <f t="shared" si="5"/>
        <v>JULY FIFTH,  NINETEEN SEVENTY EIGHT</v>
      </c>
      <c r="K9" s="82">
        <f t="shared" si="1"/>
        <v>44</v>
      </c>
      <c r="L9" s="82">
        <f t="shared" si="2"/>
        <v>3</v>
      </c>
      <c r="M9" s="82">
        <f t="shared" si="3"/>
        <v>26</v>
      </c>
      <c r="N9" s="39" t="s">
        <v>491</v>
      </c>
      <c r="O9" s="121">
        <v>0.74</v>
      </c>
      <c r="P9" s="39" t="s">
        <v>493</v>
      </c>
      <c r="Q9" s="121">
        <v>0.81</v>
      </c>
      <c r="R9" s="154"/>
      <c r="S9" s="121"/>
      <c r="T9" s="39"/>
      <c r="U9" s="48"/>
      <c r="V9" s="39" t="s">
        <v>53</v>
      </c>
      <c r="W9" s="39" t="s">
        <v>41</v>
      </c>
      <c r="X9" s="48" t="s">
        <v>74</v>
      </c>
      <c r="Y9" s="36"/>
      <c r="Z9" s="36"/>
      <c r="AA9" s="39"/>
      <c r="AB9" s="39"/>
      <c r="AC9" s="40"/>
      <c r="AD9" s="41"/>
      <c r="AE9" s="48">
        <v>4444444444</v>
      </c>
      <c r="AF9" s="39"/>
      <c r="AG9" s="39"/>
      <c r="AH9" s="39"/>
      <c r="AI9" s="39"/>
      <c r="AJ9" s="39"/>
      <c r="AK9" s="39"/>
      <c r="AL9" s="39"/>
      <c r="AM9" s="42"/>
      <c r="AN9" s="38"/>
      <c r="AO9" s="76"/>
      <c r="AP9" s="76"/>
      <c r="BV9" s="78" t="s">
        <v>43</v>
      </c>
      <c r="BW9" s="78"/>
      <c r="BX9" s="78" t="s">
        <v>44</v>
      </c>
      <c r="BY9" s="78"/>
      <c r="BZ9" s="78"/>
      <c r="CA9" s="78"/>
      <c r="CB9" s="78" t="s">
        <v>54</v>
      </c>
      <c r="CC9" s="78" t="s">
        <v>60</v>
      </c>
      <c r="CD9" s="78"/>
      <c r="CE9" s="79">
        <f t="shared" si="6"/>
        <v>1978</v>
      </c>
      <c r="CF9" s="80">
        <f t="shared" si="7"/>
        <v>7</v>
      </c>
      <c r="CG9" s="80">
        <f t="shared" si="8"/>
        <v>5</v>
      </c>
      <c r="CH9" s="80" t="str">
        <f t="shared" si="9"/>
        <v>NINETEEN SEVENTY EIGHT</v>
      </c>
      <c r="CI9" s="80" t="str">
        <f t="shared" si="10"/>
        <v>JULY</v>
      </c>
      <c r="CJ9" s="80" t="str">
        <f t="shared" si="14"/>
        <v>FIFTH</v>
      </c>
      <c r="CK9" s="81" t="str">
        <f t="shared" si="11"/>
        <v>JULY FIFTH,  NINETEEN SEVENTY EIGHT</v>
      </c>
      <c r="CL9" s="199" t="str">
        <f t="shared" si="12"/>
        <v/>
      </c>
      <c r="CM9" s="78" t="s">
        <v>82</v>
      </c>
      <c r="CN9" s="56" t="s">
        <v>690</v>
      </c>
      <c r="CO9" s="78"/>
      <c r="CP9" s="78" t="s">
        <v>621</v>
      </c>
      <c r="CQ9" s="78" t="s">
        <v>621</v>
      </c>
      <c r="CR9" s="78" t="s">
        <v>628</v>
      </c>
      <c r="CS9" s="78"/>
      <c r="CT9" s="78"/>
      <c r="CU9" s="78"/>
      <c r="CV9" s="77" t="str">
        <f t="shared" si="13"/>
        <v>3rd Grade L-2</v>
      </c>
    </row>
    <row r="10" spans="1:100" s="77" customFormat="1" ht="51" customHeight="1">
      <c r="A10" s="35">
        <f t="shared" si="4"/>
        <v>5</v>
      </c>
      <c r="B10" s="36" t="s">
        <v>91</v>
      </c>
      <c r="C10" s="36" t="s">
        <v>95</v>
      </c>
      <c r="D10" s="48">
        <v>123458</v>
      </c>
      <c r="E10" s="227" t="str">
        <f t="shared" si="0"/>
        <v>GUPS NO. 03</v>
      </c>
      <c r="F10" s="48" t="s">
        <v>689</v>
      </c>
      <c r="G10" s="48" t="s">
        <v>619</v>
      </c>
      <c r="H10" s="37"/>
      <c r="I10" s="37">
        <v>28675</v>
      </c>
      <c r="J10" s="74" t="str">
        <f t="shared" si="5"/>
        <v>JULY FOURTH,  NINETEEN SEVENTY EIGHT</v>
      </c>
      <c r="K10" s="82">
        <f t="shared" si="1"/>
        <v>44</v>
      </c>
      <c r="L10" s="82">
        <f t="shared" si="2"/>
        <v>3</v>
      </c>
      <c r="M10" s="82">
        <f t="shared" si="3"/>
        <v>27</v>
      </c>
      <c r="N10" s="39" t="s">
        <v>491</v>
      </c>
      <c r="O10" s="121">
        <v>0.74</v>
      </c>
      <c r="P10" s="39" t="s">
        <v>493</v>
      </c>
      <c r="Q10" s="121">
        <v>0.79</v>
      </c>
      <c r="R10" s="154"/>
      <c r="S10" s="121"/>
      <c r="T10" s="39"/>
      <c r="U10" s="48"/>
      <c r="V10" s="39" t="s">
        <v>50</v>
      </c>
      <c r="W10" s="39" t="s">
        <v>43</v>
      </c>
      <c r="X10" s="48" t="s">
        <v>74</v>
      </c>
      <c r="Y10" s="36"/>
      <c r="Z10" s="36"/>
      <c r="AA10" s="39"/>
      <c r="AB10" s="39"/>
      <c r="AC10" s="40"/>
      <c r="AD10" s="41"/>
      <c r="AE10" s="48"/>
      <c r="AF10" s="39"/>
      <c r="AG10" s="39"/>
      <c r="AH10" s="39"/>
      <c r="AI10" s="39"/>
      <c r="AJ10" s="39"/>
      <c r="AK10" s="39"/>
      <c r="AL10" s="39"/>
      <c r="AM10" s="42"/>
      <c r="AN10" s="38"/>
      <c r="AO10" s="76"/>
      <c r="AP10" s="76"/>
      <c r="BV10" s="78"/>
      <c r="BW10" s="78"/>
      <c r="BX10" s="78" t="s">
        <v>45</v>
      </c>
      <c r="BY10" s="78"/>
      <c r="BZ10" s="78"/>
      <c r="CA10" s="78"/>
      <c r="CB10" s="78" t="s">
        <v>55</v>
      </c>
      <c r="CC10" s="78" t="s">
        <v>61</v>
      </c>
      <c r="CD10" s="78"/>
      <c r="CE10" s="79">
        <f t="shared" si="6"/>
        <v>1978</v>
      </c>
      <c r="CF10" s="80">
        <f t="shared" si="7"/>
        <v>7</v>
      </c>
      <c r="CG10" s="80">
        <f t="shared" si="8"/>
        <v>4</v>
      </c>
      <c r="CH10" s="80" t="str">
        <f t="shared" si="9"/>
        <v>NINETEEN SEVENTY EIGHT</v>
      </c>
      <c r="CI10" s="80" t="str">
        <f t="shared" si="10"/>
        <v>JULY</v>
      </c>
      <c r="CJ10" s="80" t="str">
        <f t="shared" si="14"/>
        <v>FOURTH</v>
      </c>
      <c r="CK10" s="81" t="str">
        <f t="shared" si="11"/>
        <v>JULY FOURTH,  NINETEEN SEVENTY EIGHT</v>
      </c>
      <c r="CL10" s="199" t="str">
        <f t="shared" si="12"/>
        <v/>
      </c>
      <c r="CM10" s="78" t="s">
        <v>83</v>
      </c>
      <c r="CN10" s="56" t="s">
        <v>691</v>
      </c>
      <c r="CO10" s="78"/>
      <c r="CP10" s="78" t="s">
        <v>622</v>
      </c>
      <c r="CQ10" s="78" t="s">
        <v>622</v>
      </c>
      <c r="CR10" s="78" t="s">
        <v>629</v>
      </c>
      <c r="CS10" s="78"/>
      <c r="CT10" s="78"/>
      <c r="CU10" s="78"/>
      <c r="CV10" s="77" t="str">
        <f t="shared" si="13"/>
        <v>2nd Grade</v>
      </c>
    </row>
    <row r="11" spans="1:100" s="77" customFormat="1" ht="51" customHeight="1">
      <c r="A11" s="35">
        <f t="shared" si="4"/>
        <v>6</v>
      </c>
      <c r="B11" s="36" t="s">
        <v>92</v>
      </c>
      <c r="C11" s="36" t="s">
        <v>96</v>
      </c>
      <c r="D11" s="48">
        <v>123459</v>
      </c>
      <c r="E11" s="227" t="str">
        <f t="shared" si="0"/>
        <v>GUPS NO. 04</v>
      </c>
      <c r="F11" s="48" t="s">
        <v>690</v>
      </c>
      <c r="G11" s="48" t="s">
        <v>632</v>
      </c>
      <c r="H11" s="37"/>
      <c r="I11" s="37">
        <v>32570</v>
      </c>
      <c r="J11" s="74" t="str">
        <f t="shared" si="5"/>
        <v>MARCH 3RD,  NINETEEN EIGHTY NINE</v>
      </c>
      <c r="K11" s="82">
        <f t="shared" si="1"/>
        <v>33</v>
      </c>
      <c r="L11" s="82">
        <f t="shared" si="2"/>
        <v>7</v>
      </c>
      <c r="M11" s="82">
        <f t="shared" si="3"/>
        <v>28</v>
      </c>
      <c r="N11" s="39" t="s">
        <v>590</v>
      </c>
      <c r="O11" s="121">
        <v>0.6</v>
      </c>
      <c r="P11" s="39" t="s">
        <v>592</v>
      </c>
      <c r="Q11" s="121">
        <v>0.75</v>
      </c>
      <c r="R11" s="154"/>
      <c r="S11" s="121"/>
      <c r="T11" s="39"/>
      <c r="U11" s="48"/>
      <c r="V11" s="39" t="s">
        <v>51</v>
      </c>
      <c r="W11" s="39" t="s">
        <v>43</v>
      </c>
      <c r="X11" s="48" t="s">
        <v>31</v>
      </c>
      <c r="Y11" s="36"/>
      <c r="Z11" s="36"/>
      <c r="AA11" s="39"/>
      <c r="AB11" s="39"/>
      <c r="AC11" s="43"/>
      <c r="AD11" s="41"/>
      <c r="AE11" s="48"/>
      <c r="AF11" s="39"/>
      <c r="AG11" s="39"/>
      <c r="AH11" s="39"/>
      <c r="AI11" s="39"/>
      <c r="AJ11" s="39"/>
      <c r="AK11" s="39"/>
      <c r="AL11" s="39"/>
      <c r="AM11" s="42"/>
      <c r="AN11" s="38"/>
      <c r="AO11" s="76"/>
      <c r="AP11" s="76"/>
      <c r="BV11" s="78"/>
      <c r="BW11" s="78"/>
      <c r="BX11" s="78"/>
      <c r="BY11" s="78"/>
      <c r="BZ11" s="78"/>
      <c r="CA11" s="78"/>
      <c r="CB11" s="78"/>
      <c r="CC11" s="78"/>
      <c r="CD11" s="78"/>
      <c r="CE11" s="79">
        <f t="shared" si="6"/>
        <v>1989</v>
      </c>
      <c r="CF11" s="80">
        <f t="shared" si="7"/>
        <v>3</v>
      </c>
      <c r="CG11" s="80">
        <f t="shared" si="8"/>
        <v>3</v>
      </c>
      <c r="CH11" s="80" t="str">
        <f t="shared" si="9"/>
        <v>NINETEEN EIGHTY NINE</v>
      </c>
      <c r="CI11" s="80" t="str">
        <f t="shared" si="10"/>
        <v>MARCH</v>
      </c>
      <c r="CJ11" s="80" t="str">
        <f t="shared" si="14"/>
        <v>3RD</v>
      </c>
      <c r="CK11" s="81" t="str">
        <f t="shared" si="11"/>
        <v>MARCH 3RD,  NINETEEN EIGHTY NINE</v>
      </c>
      <c r="CL11" s="199" t="str">
        <f t="shared" si="12"/>
        <v/>
      </c>
      <c r="CM11" s="78" t="s">
        <v>84</v>
      </c>
      <c r="CN11" s="56" t="s">
        <v>692</v>
      </c>
      <c r="CO11" s="78"/>
      <c r="CP11" s="78" t="s">
        <v>623</v>
      </c>
      <c r="CQ11" s="78" t="s">
        <v>623</v>
      </c>
      <c r="CR11" s="78" t="s">
        <v>630</v>
      </c>
      <c r="CS11" s="78"/>
      <c r="CT11" s="78"/>
      <c r="CU11" s="78"/>
      <c r="CV11" s="77" t="str">
        <f t="shared" si="13"/>
        <v>1st Grade (Lecturer)</v>
      </c>
    </row>
    <row r="12" spans="1:100" s="77" customFormat="1" ht="51" customHeight="1">
      <c r="A12" s="35">
        <f t="shared" si="4"/>
        <v>7</v>
      </c>
      <c r="B12" s="36" t="s">
        <v>93</v>
      </c>
      <c r="C12" s="36" t="s">
        <v>97</v>
      </c>
      <c r="D12" s="48">
        <v>123460</v>
      </c>
      <c r="E12" s="227" t="str">
        <f t="shared" si="0"/>
        <v>GUPS NO. 05</v>
      </c>
      <c r="F12" s="48" t="s">
        <v>691</v>
      </c>
      <c r="G12" s="48" t="s">
        <v>76</v>
      </c>
      <c r="H12" s="37"/>
      <c r="I12" s="37">
        <v>33698</v>
      </c>
      <c r="J12" s="74" t="str">
        <f t="shared" si="5"/>
        <v>APRIL FOURTH,  NINETEEN NINETY TWO</v>
      </c>
      <c r="K12" s="82">
        <f t="shared" si="1"/>
        <v>30</v>
      </c>
      <c r="L12" s="82">
        <f t="shared" si="2"/>
        <v>6</v>
      </c>
      <c r="M12" s="82">
        <f t="shared" si="3"/>
        <v>27</v>
      </c>
      <c r="N12" s="39"/>
      <c r="O12" s="121"/>
      <c r="P12" s="39"/>
      <c r="Q12" s="121"/>
      <c r="R12" s="154"/>
      <c r="S12" s="121"/>
      <c r="T12" s="39"/>
      <c r="U12" s="48"/>
      <c r="V12" s="39" t="s">
        <v>50</v>
      </c>
      <c r="W12" s="39" t="s">
        <v>30</v>
      </c>
      <c r="X12" s="48" t="s">
        <v>31</v>
      </c>
      <c r="Y12" s="36"/>
      <c r="Z12" s="36"/>
      <c r="AA12" s="39"/>
      <c r="AB12" s="39"/>
      <c r="AC12" s="40"/>
      <c r="AD12" s="41"/>
      <c r="AE12" s="48"/>
      <c r="AF12" s="39"/>
      <c r="AG12" s="39"/>
      <c r="AH12" s="39"/>
      <c r="AI12" s="39"/>
      <c r="AJ12" s="39"/>
      <c r="AK12" s="39"/>
      <c r="AL12" s="39"/>
      <c r="AM12" s="42"/>
      <c r="AN12" s="38"/>
      <c r="AO12" s="76"/>
      <c r="AP12" s="76"/>
      <c r="BV12" s="78"/>
      <c r="BW12" s="78"/>
      <c r="BX12" s="78"/>
      <c r="BY12" s="78"/>
      <c r="BZ12" s="78"/>
      <c r="CA12" s="78"/>
      <c r="CB12" s="78"/>
      <c r="CC12" s="78"/>
      <c r="CD12" s="78"/>
      <c r="CE12" s="79">
        <f t="shared" si="6"/>
        <v>1992</v>
      </c>
      <c r="CF12" s="80">
        <f t="shared" si="7"/>
        <v>4</v>
      </c>
      <c r="CG12" s="80">
        <f t="shared" si="8"/>
        <v>4</v>
      </c>
      <c r="CH12" s="80" t="str">
        <f t="shared" si="9"/>
        <v>NINETEEN NINETY TWO</v>
      </c>
      <c r="CI12" s="80" t="str">
        <f t="shared" si="10"/>
        <v>APRIL</v>
      </c>
      <c r="CJ12" s="80" t="str">
        <f t="shared" si="14"/>
        <v>FOURTH</v>
      </c>
      <c r="CK12" s="81" t="str">
        <f t="shared" si="11"/>
        <v>APRIL FOURTH,  NINETEEN NINETY TWO</v>
      </c>
      <c r="CL12" s="199" t="str">
        <f t="shared" si="12"/>
        <v/>
      </c>
      <c r="CM12" s="78" t="s">
        <v>85</v>
      </c>
      <c r="CN12" s="78"/>
      <c r="CO12" s="78"/>
      <c r="CP12" s="78" t="s">
        <v>624</v>
      </c>
      <c r="CQ12" s="78" t="s">
        <v>688</v>
      </c>
      <c r="CR12" s="78" t="s">
        <v>631</v>
      </c>
      <c r="CS12" s="78"/>
      <c r="CT12" s="78"/>
      <c r="CU12" s="78"/>
      <c r="CV12" s="77" t="str">
        <f t="shared" si="13"/>
        <v>Lab. Ass.</v>
      </c>
    </row>
    <row r="13" spans="1:100" s="77" customFormat="1" ht="51" customHeight="1">
      <c r="A13" s="35">
        <f t="shared" si="4"/>
        <v>8</v>
      </c>
      <c r="B13" s="36" t="s">
        <v>94</v>
      </c>
      <c r="C13" s="36" t="s">
        <v>98</v>
      </c>
      <c r="D13" s="48">
        <v>123461</v>
      </c>
      <c r="E13" s="227" t="str">
        <f t="shared" si="0"/>
        <v>GUPS NO. 06</v>
      </c>
      <c r="F13" s="48" t="s">
        <v>687</v>
      </c>
      <c r="G13" s="48" t="s">
        <v>620</v>
      </c>
      <c r="H13" s="37"/>
      <c r="I13" s="37">
        <v>35292</v>
      </c>
      <c r="J13" s="74" t="str">
        <f t="shared" si="5"/>
        <v>AUGUST FIFTEEN,  NINETEEN NINETY SIX</v>
      </c>
      <c r="K13" s="82">
        <f t="shared" si="1"/>
        <v>26</v>
      </c>
      <c r="L13" s="82">
        <f t="shared" si="2"/>
        <v>2</v>
      </c>
      <c r="M13" s="82">
        <f t="shared" si="3"/>
        <v>16</v>
      </c>
      <c r="N13" s="39" t="s">
        <v>593</v>
      </c>
      <c r="O13" s="121">
        <v>0.68</v>
      </c>
      <c r="P13" s="39" t="s">
        <v>592</v>
      </c>
      <c r="Q13" s="121">
        <v>0.72</v>
      </c>
      <c r="R13" s="154"/>
      <c r="S13" s="121"/>
      <c r="T13" s="39"/>
      <c r="U13" s="48"/>
      <c r="V13" s="39" t="s">
        <v>51</v>
      </c>
      <c r="W13" s="39" t="s">
        <v>41</v>
      </c>
      <c r="X13" s="48" t="s">
        <v>74</v>
      </c>
      <c r="Y13" s="36"/>
      <c r="Z13" s="36"/>
      <c r="AA13" s="39"/>
      <c r="AB13" s="39"/>
      <c r="AC13" s="40"/>
      <c r="AD13" s="41"/>
      <c r="AE13" s="48"/>
      <c r="AF13" s="39"/>
      <c r="AG13" s="39"/>
      <c r="AH13" s="39"/>
      <c r="AI13" s="39"/>
      <c r="AJ13" s="39"/>
      <c r="AK13" s="39"/>
      <c r="AL13" s="39"/>
      <c r="AM13" s="42"/>
      <c r="AN13" s="38"/>
      <c r="AO13" s="76"/>
      <c r="AP13" s="76"/>
      <c r="BV13" s="78"/>
      <c r="BW13" s="78"/>
      <c r="BX13" s="78"/>
      <c r="BY13" s="78"/>
      <c r="BZ13" s="78"/>
      <c r="CA13" s="78"/>
      <c r="CB13" s="78"/>
      <c r="CC13" s="78"/>
      <c r="CD13" s="78"/>
      <c r="CE13" s="79">
        <f t="shared" si="6"/>
        <v>1996</v>
      </c>
      <c r="CF13" s="80">
        <f t="shared" si="7"/>
        <v>8</v>
      </c>
      <c r="CG13" s="80">
        <f t="shared" si="8"/>
        <v>15</v>
      </c>
      <c r="CH13" s="80" t="str">
        <f t="shared" si="9"/>
        <v>NINETEEN NINETY SIX</v>
      </c>
      <c r="CI13" s="80" t="str">
        <f t="shared" si="10"/>
        <v>AUGUST</v>
      </c>
      <c r="CJ13" s="80" t="str">
        <f t="shared" si="14"/>
        <v>FIFTEEN</v>
      </c>
      <c r="CK13" s="81" t="str">
        <f t="shared" si="11"/>
        <v>AUGUST FIFTEEN,  NINETEEN NINETY SIX</v>
      </c>
      <c r="CL13" s="199" t="str">
        <f t="shared" si="12"/>
        <v/>
      </c>
      <c r="CM13" s="78" t="s">
        <v>86</v>
      </c>
      <c r="CN13" s="78"/>
      <c r="CO13" s="78"/>
      <c r="CP13" s="78" t="s">
        <v>688</v>
      </c>
      <c r="CQ13" s="78"/>
      <c r="CR13" s="78" t="s">
        <v>632</v>
      </c>
      <c r="CS13" s="78"/>
      <c r="CT13" s="78"/>
      <c r="CU13" s="78"/>
      <c r="CV13" s="77" t="str">
        <f t="shared" si="13"/>
        <v>3rd Grade L-2</v>
      </c>
    </row>
    <row r="14" spans="1:100" s="77" customFormat="1" ht="51" customHeight="1">
      <c r="A14" s="35">
        <f t="shared" si="4"/>
        <v>9</v>
      </c>
      <c r="B14" s="36" t="s">
        <v>99</v>
      </c>
      <c r="C14" s="36" t="s">
        <v>100</v>
      </c>
      <c r="D14" s="48">
        <v>123461</v>
      </c>
      <c r="E14" s="227" t="str">
        <f t="shared" si="0"/>
        <v>GUPS NO. 06</v>
      </c>
      <c r="F14" s="48" t="s">
        <v>692</v>
      </c>
      <c r="G14" s="48" t="s">
        <v>76</v>
      </c>
      <c r="H14" s="37"/>
      <c r="I14" s="37">
        <v>36542</v>
      </c>
      <c r="J14" s="74" t="str">
        <f t="shared" si="5"/>
        <v>JANUARY SEVENTEEN,  TWO THOUSAND</v>
      </c>
      <c r="K14" s="82">
        <f t="shared" si="1"/>
        <v>22</v>
      </c>
      <c r="L14" s="82">
        <f t="shared" si="2"/>
        <v>9</v>
      </c>
      <c r="M14" s="82">
        <f t="shared" si="3"/>
        <v>14</v>
      </c>
      <c r="N14" s="39" t="s">
        <v>593</v>
      </c>
      <c r="O14" s="121">
        <v>0.55000000000000004</v>
      </c>
      <c r="P14" s="39" t="s">
        <v>594</v>
      </c>
      <c r="Q14" s="121">
        <v>0.75</v>
      </c>
      <c r="R14" s="154"/>
      <c r="S14" s="121"/>
      <c r="T14" s="39"/>
      <c r="U14" s="48"/>
      <c r="V14" s="39" t="s">
        <v>50</v>
      </c>
      <c r="W14" s="39" t="s">
        <v>41</v>
      </c>
      <c r="X14" s="48" t="s">
        <v>31</v>
      </c>
      <c r="Y14" s="36"/>
      <c r="Z14" s="36"/>
      <c r="AA14" s="39"/>
      <c r="AB14" s="39"/>
      <c r="AC14" s="40"/>
      <c r="AD14" s="41"/>
      <c r="AE14" s="48"/>
      <c r="AF14" s="39"/>
      <c r="AG14" s="39"/>
      <c r="AH14" s="39"/>
      <c r="AI14" s="39"/>
      <c r="AJ14" s="39"/>
      <c r="AK14" s="39"/>
      <c r="AL14" s="39"/>
      <c r="AM14" s="42"/>
      <c r="AN14" s="38"/>
      <c r="AO14" s="76"/>
      <c r="AP14" s="76"/>
      <c r="BV14" s="78"/>
      <c r="BW14" s="78"/>
      <c r="BX14" s="78"/>
      <c r="BY14" s="78"/>
      <c r="BZ14" s="78"/>
      <c r="CA14" s="78"/>
      <c r="CB14" s="78"/>
      <c r="CC14" s="78"/>
      <c r="CD14" s="78"/>
      <c r="CE14" s="79">
        <f t="shared" si="6"/>
        <v>2000</v>
      </c>
      <c r="CF14" s="80">
        <f t="shared" si="7"/>
        <v>1</v>
      </c>
      <c r="CG14" s="80">
        <f t="shared" si="8"/>
        <v>17</v>
      </c>
      <c r="CH14" s="80" t="str">
        <f t="shared" si="9"/>
        <v>TWO THOUSAND</v>
      </c>
      <c r="CI14" s="80" t="str">
        <f t="shared" si="10"/>
        <v>JANUARY</v>
      </c>
      <c r="CJ14" s="80" t="str">
        <f t="shared" si="14"/>
        <v>SEVENTEEN</v>
      </c>
      <c r="CK14" s="81" t="str">
        <f t="shared" si="11"/>
        <v>JANUARY SEVENTEEN,  TWO THOUSAND</v>
      </c>
      <c r="CL14" s="199" t="str">
        <f t="shared" si="12"/>
        <v/>
      </c>
      <c r="CM14" s="78" t="s">
        <v>87</v>
      </c>
      <c r="CN14" s="78"/>
      <c r="CO14" s="78"/>
      <c r="CP14" s="78"/>
      <c r="CQ14" s="78"/>
      <c r="CR14" s="78" t="s">
        <v>633</v>
      </c>
      <c r="CS14" s="78"/>
      <c r="CT14" s="78"/>
      <c r="CU14" s="78"/>
      <c r="CV14" s="77" t="str">
        <f t="shared" si="13"/>
        <v>3rd Grade P.E.T.</v>
      </c>
    </row>
    <row r="15" spans="1:100" s="77" customFormat="1" ht="51" customHeight="1">
      <c r="A15" s="35">
        <f t="shared" si="4"/>
        <v>10</v>
      </c>
      <c r="B15" s="36" t="s">
        <v>611</v>
      </c>
      <c r="C15" s="36" t="s">
        <v>612</v>
      </c>
      <c r="D15" s="48">
        <v>123461</v>
      </c>
      <c r="E15" s="227" t="str">
        <f t="shared" si="0"/>
        <v>GUPS NO. 06</v>
      </c>
      <c r="F15" s="48" t="s">
        <v>690</v>
      </c>
      <c r="G15" s="48" t="s">
        <v>633</v>
      </c>
      <c r="H15" s="37"/>
      <c r="I15" s="37">
        <v>31332</v>
      </c>
      <c r="J15" s="74" t="str">
        <f t="shared" si="5"/>
        <v>OCTOBER 12TH,  NINETEEN EIGHTY FIVE</v>
      </c>
      <c r="K15" s="82">
        <f t="shared" si="1"/>
        <v>37</v>
      </c>
      <c r="L15" s="82">
        <f t="shared" si="2"/>
        <v>0</v>
      </c>
      <c r="M15" s="82">
        <f t="shared" si="3"/>
        <v>19</v>
      </c>
      <c r="N15" s="39" t="s">
        <v>590</v>
      </c>
      <c r="O15" s="121">
        <v>0.6</v>
      </c>
      <c r="P15" s="39" t="s">
        <v>592</v>
      </c>
      <c r="Q15" s="121">
        <v>0.7</v>
      </c>
      <c r="R15" s="154"/>
      <c r="S15" s="121"/>
      <c r="T15" s="39" t="s">
        <v>119</v>
      </c>
      <c r="U15" s="48" t="s">
        <v>124</v>
      </c>
      <c r="V15" s="39" t="s">
        <v>50</v>
      </c>
      <c r="W15" s="39" t="s">
        <v>30</v>
      </c>
      <c r="X15" s="48" t="s">
        <v>31</v>
      </c>
      <c r="Y15" s="36"/>
      <c r="Z15" s="36"/>
      <c r="AA15" s="39"/>
      <c r="AB15" s="39"/>
      <c r="AC15" s="40"/>
      <c r="AD15" s="41"/>
      <c r="AE15" s="48"/>
      <c r="AF15" s="39"/>
      <c r="AG15" s="39"/>
      <c r="AH15" s="39"/>
      <c r="AI15" s="39"/>
      <c r="AJ15" s="39"/>
      <c r="AK15" s="39"/>
      <c r="AL15" s="39"/>
      <c r="AM15" s="42"/>
      <c r="AN15" s="38"/>
      <c r="AO15" s="76"/>
      <c r="AP15" s="76"/>
      <c r="BV15" s="78"/>
      <c r="BW15" s="78"/>
      <c r="BX15" s="78"/>
      <c r="BY15" s="78"/>
      <c r="BZ15" s="78"/>
      <c r="CA15" s="78"/>
      <c r="CB15" s="78"/>
      <c r="CC15" s="78"/>
      <c r="CD15" s="78"/>
      <c r="CE15" s="79">
        <f t="shared" si="6"/>
        <v>1985</v>
      </c>
      <c r="CF15" s="80">
        <f t="shared" si="7"/>
        <v>10</v>
      </c>
      <c r="CG15" s="80">
        <f t="shared" si="8"/>
        <v>12</v>
      </c>
      <c r="CH15" s="80" t="str">
        <f t="shared" si="9"/>
        <v>NINETEEN EIGHTY FIVE</v>
      </c>
      <c r="CI15" s="80" t="str">
        <f t="shared" si="10"/>
        <v>OCTOBER</v>
      </c>
      <c r="CJ15" s="80" t="str">
        <f t="shared" si="14"/>
        <v>12TH</v>
      </c>
      <c r="CK15" s="81" t="str">
        <f t="shared" si="11"/>
        <v>OCTOBER 12TH,  NINETEEN EIGHTY FIVE</v>
      </c>
      <c r="CL15" s="199" t="str">
        <f t="shared" si="12"/>
        <v/>
      </c>
      <c r="CM15" s="78" t="s">
        <v>88</v>
      </c>
      <c r="CN15" s="78"/>
      <c r="CO15" s="78"/>
      <c r="CP15" s="78"/>
      <c r="CQ15" s="78"/>
      <c r="CR15" s="78" t="s">
        <v>634</v>
      </c>
      <c r="CS15" s="78"/>
      <c r="CT15" s="78"/>
      <c r="CU15" s="78"/>
      <c r="CV15" s="77" t="str">
        <f t="shared" si="13"/>
        <v>1st Grade (Lecturer)</v>
      </c>
    </row>
    <row r="16" spans="1:100" s="77" customFormat="1" ht="51" customHeight="1">
      <c r="A16" s="35">
        <f t="shared" si="4"/>
        <v>11</v>
      </c>
      <c r="B16" s="36" t="s">
        <v>752</v>
      </c>
      <c r="C16" s="36" t="s">
        <v>753</v>
      </c>
      <c r="D16" s="48">
        <v>333333</v>
      </c>
      <c r="E16" s="227" t="str">
        <f t="shared" si="0"/>
        <v xml:space="preserve">GUPS NO. 01 </v>
      </c>
      <c r="F16" s="48" t="s">
        <v>690</v>
      </c>
      <c r="G16" s="48" t="s">
        <v>749</v>
      </c>
      <c r="H16" s="37"/>
      <c r="I16" s="37">
        <v>29950</v>
      </c>
      <c r="J16" s="74" t="str">
        <f t="shared" si="5"/>
        <v>DECEMBER THIRTY,  NINETEEN EIGHTY ONE</v>
      </c>
      <c r="K16" s="82">
        <f t="shared" si="1"/>
        <v>40</v>
      </c>
      <c r="L16" s="82">
        <f t="shared" si="2"/>
        <v>10</v>
      </c>
      <c r="M16" s="82">
        <f t="shared" si="3"/>
        <v>1</v>
      </c>
      <c r="N16" s="39" t="s">
        <v>590</v>
      </c>
      <c r="O16" s="121">
        <v>0.84</v>
      </c>
      <c r="P16" s="39" t="s">
        <v>592</v>
      </c>
      <c r="Q16" s="121">
        <v>0.7</v>
      </c>
      <c r="R16" s="154"/>
      <c r="S16" s="121"/>
      <c r="T16" s="39"/>
      <c r="U16" s="48"/>
      <c r="V16" s="39"/>
      <c r="W16" s="39" t="s">
        <v>36</v>
      </c>
      <c r="X16" s="48" t="s">
        <v>74</v>
      </c>
      <c r="Y16" s="36"/>
      <c r="Z16" s="36"/>
      <c r="AA16" s="39"/>
      <c r="AB16" s="39"/>
      <c r="AC16" s="40"/>
      <c r="AD16" s="41"/>
      <c r="AE16" s="48"/>
      <c r="AF16" s="39"/>
      <c r="AG16" s="39"/>
      <c r="AH16" s="39"/>
      <c r="AI16" s="39"/>
      <c r="AJ16" s="39"/>
      <c r="AK16" s="39"/>
      <c r="AL16" s="39"/>
      <c r="AM16" s="42"/>
      <c r="AN16" s="38"/>
      <c r="AO16" s="76"/>
      <c r="AP16" s="76"/>
      <c r="BV16" s="78"/>
      <c r="BW16" s="78"/>
      <c r="BX16" s="78"/>
      <c r="BY16" s="78"/>
      <c r="BZ16" s="78"/>
      <c r="CA16" s="78"/>
      <c r="CB16" s="78"/>
      <c r="CC16" s="78"/>
      <c r="CD16" s="78"/>
      <c r="CE16" s="79">
        <f t="shared" si="6"/>
        <v>1981</v>
      </c>
      <c r="CF16" s="80">
        <f t="shared" si="7"/>
        <v>12</v>
      </c>
      <c r="CG16" s="80">
        <f t="shared" si="8"/>
        <v>30</v>
      </c>
      <c r="CH16" s="80" t="str">
        <f t="shared" si="9"/>
        <v>NINETEEN EIGHTY ONE</v>
      </c>
      <c r="CI16" s="80" t="str">
        <f t="shared" si="10"/>
        <v>DECEMBER</v>
      </c>
      <c r="CJ16" s="80" t="str">
        <f t="shared" si="14"/>
        <v>THIRTY</v>
      </c>
      <c r="CK16" s="81" t="str">
        <f t="shared" si="11"/>
        <v>DECEMBER THIRTY,  NINETEEN EIGHTY ONE</v>
      </c>
      <c r="CL16" s="199" t="str">
        <f t="shared" si="12"/>
        <v/>
      </c>
      <c r="CM16" s="78" t="s">
        <v>89</v>
      </c>
      <c r="CN16" s="78"/>
      <c r="CO16" s="78"/>
      <c r="CP16" s="78"/>
      <c r="CQ16" s="78"/>
      <c r="CR16" s="78" t="s">
        <v>635</v>
      </c>
      <c r="CS16" s="78"/>
      <c r="CT16" s="78"/>
      <c r="CU16" s="78"/>
      <c r="CV16" s="77" t="str">
        <f t="shared" si="13"/>
        <v>1st Grade (Lecturer)</v>
      </c>
    </row>
    <row r="17" spans="1:100" s="77" customFormat="1" ht="51" customHeight="1">
      <c r="A17" s="35" t="str">
        <f t="shared" si="4"/>
        <v/>
      </c>
      <c r="B17" s="36"/>
      <c r="C17" s="36"/>
      <c r="D17" s="48"/>
      <c r="E17" s="227" t="str">
        <f t="shared" si="0"/>
        <v/>
      </c>
      <c r="F17" s="48"/>
      <c r="G17" s="48"/>
      <c r="H17" s="37"/>
      <c r="I17" s="37"/>
      <c r="J17" s="74" t="str">
        <f t="shared" si="5"/>
        <v/>
      </c>
      <c r="K17" s="82" t="str">
        <f t="shared" si="1"/>
        <v/>
      </c>
      <c r="L17" s="82" t="str">
        <f t="shared" si="2"/>
        <v/>
      </c>
      <c r="M17" s="82" t="str">
        <f t="shared" si="3"/>
        <v/>
      </c>
      <c r="N17" s="39"/>
      <c r="O17" s="121"/>
      <c r="P17" s="39"/>
      <c r="Q17" s="121"/>
      <c r="R17" s="154"/>
      <c r="S17" s="121"/>
      <c r="T17" s="39"/>
      <c r="U17" s="48"/>
      <c r="V17" s="39"/>
      <c r="W17" s="39"/>
      <c r="X17" s="48"/>
      <c r="Y17" s="36"/>
      <c r="Z17" s="36"/>
      <c r="AA17" s="39"/>
      <c r="AB17" s="39"/>
      <c r="AC17" s="40"/>
      <c r="AD17" s="41"/>
      <c r="AE17" s="48"/>
      <c r="AF17" s="39"/>
      <c r="AG17" s="39"/>
      <c r="AH17" s="39"/>
      <c r="AI17" s="39"/>
      <c r="AJ17" s="39"/>
      <c r="AK17" s="39"/>
      <c r="AL17" s="39"/>
      <c r="AM17" s="42"/>
      <c r="AN17" s="38"/>
      <c r="AO17" s="76"/>
      <c r="AP17" s="76"/>
      <c r="BV17" s="78"/>
      <c r="BW17" s="78"/>
      <c r="BX17" s="78"/>
      <c r="BY17" s="78"/>
      <c r="BZ17" s="78"/>
      <c r="CA17" s="78"/>
      <c r="CB17" s="78"/>
      <c r="CC17" s="78"/>
      <c r="CD17" s="78"/>
      <c r="CE17" s="79" t="str">
        <f t="shared" si="6"/>
        <v/>
      </c>
      <c r="CF17" s="80" t="str">
        <f t="shared" si="7"/>
        <v/>
      </c>
      <c r="CG17" s="80" t="str">
        <f t="shared" si="8"/>
        <v/>
      </c>
      <c r="CH17" s="80" t="str">
        <f t="shared" si="9"/>
        <v/>
      </c>
      <c r="CI17" s="80" t="str">
        <f t="shared" si="10"/>
        <v/>
      </c>
      <c r="CJ17" s="80" t="str">
        <f t="shared" si="14"/>
        <v/>
      </c>
      <c r="CK17" s="81" t="str">
        <f t="shared" si="11"/>
        <v/>
      </c>
      <c r="CL17" s="199" t="str">
        <f t="shared" si="12"/>
        <v/>
      </c>
      <c r="CM17" s="78" t="s">
        <v>90</v>
      </c>
      <c r="CN17" s="78"/>
      <c r="CO17" s="78"/>
      <c r="CP17" s="78"/>
      <c r="CQ17" s="78"/>
      <c r="CR17" s="78" t="s">
        <v>636</v>
      </c>
      <c r="CS17" s="78"/>
      <c r="CT17" s="78"/>
      <c r="CU17" s="78"/>
      <c r="CV17" s="77" t="str">
        <f t="shared" si="13"/>
        <v/>
      </c>
    </row>
    <row r="18" spans="1:100" s="77" customFormat="1" ht="51" customHeight="1">
      <c r="A18" s="35" t="str">
        <f t="shared" si="4"/>
        <v/>
      </c>
      <c r="B18" s="36"/>
      <c r="C18" s="36"/>
      <c r="D18" s="48"/>
      <c r="E18" s="227" t="str">
        <f t="shared" si="0"/>
        <v/>
      </c>
      <c r="F18" s="48"/>
      <c r="G18" s="48"/>
      <c r="H18" s="37"/>
      <c r="I18" s="37"/>
      <c r="J18" s="74" t="str">
        <f t="shared" si="5"/>
        <v/>
      </c>
      <c r="K18" s="82" t="str">
        <f t="shared" si="1"/>
        <v/>
      </c>
      <c r="L18" s="82" t="str">
        <f t="shared" si="2"/>
        <v/>
      </c>
      <c r="M18" s="82" t="str">
        <f t="shared" si="3"/>
        <v/>
      </c>
      <c r="N18" s="39"/>
      <c r="O18" s="121"/>
      <c r="P18" s="39"/>
      <c r="Q18" s="121"/>
      <c r="R18" s="154"/>
      <c r="S18" s="121"/>
      <c r="T18" s="39"/>
      <c r="U18" s="48"/>
      <c r="V18" s="39"/>
      <c r="W18" s="39"/>
      <c r="X18" s="48"/>
      <c r="Y18" s="36"/>
      <c r="Z18" s="36"/>
      <c r="AA18" s="39"/>
      <c r="AB18" s="39"/>
      <c r="AC18" s="40"/>
      <c r="AD18" s="41"/>
      <c r="AE18" s="48"/>
      <c r="AF18" s="39"/>
      <c r="AG18" s="39"/>
      <c r="AH18" s="39"/>
      <c r="AI18" s="39"/>
      <c r="AJ18" s="39"/>
      <c r="AK18" s="39"/>
      <c r="AL18" s="39"/>
      <c r="AM18" s="42"/>
      <c r="AN18" s="38"/>
      <c r="AO18" s="76"/>
      <c r="AP18" s="76"/>
      <c r="BV18" s="78"/>
      <c r="BW18" s="78"/>
      <c r="BX18" s="78"/>
      <c r="BY18" s="78"/>
      <c r="BZ18" s="78"/>
      <c r="CA18" s="78"/>
      <c r="CB18" s="78"/>
      <c r="CC18" s="78"/>
      <c r="CD18" s="78"/>
      <c r="CE18" s="79" t="str">
        <f t="shared" si="6"/>
        <v/>
      </c>
      <c r="CF18" s="80" t="str">
        <f t="shared" si="7"/>
        <v/>
      </c>
      <c r="CG18" s="80" t="str">
        <f t="shared" si="8"/>
        <v/>
      </c>
      <c r="CH18" s="80" t="str">
        <f t="shared" si="9"/>
        <v/>
      </c>
      <c r="CI18" s="80" t="str">
        <f t="shared" si="10"/>
        <v/>
      </c>
      <c r="CJ18" s="80" t="str">
        <f t="shared" si="14"/>
        <v/>
      </c>
      <c r="CK18" s="81" t="str">
        <f t="shared" si="11"/>
        <v/>
      </c>
      <c r="CL18" s="199" t="str">
        <f t="shared" si="12"/>
        <v/>
      </c>
      <c r="CM18" s="78"/>
      <c r="CN18" s="78"/>
      <c r="CO18" s="78"/>
      <c r="CP18" s="78"/>
      <c r="CQ18" s="78"/>
      <c r="CR18" s="78" t="s">
        <v>637</v>
      </c>
      <c r="CS18" s="78"/>
      <c r="CT18" s="78"/>
      <c r="CU18" s="78"/>
      <c r="CV18" s="77" t="str">
        <f t="shared" si="13"/>
        <v/>
      </c>
    </row>
    <row r="19" spans="1:100" s="77" customFormat="1" ht="51" customHeight="1">
      <c r="A19" s="35" t="str">
        <f t="shared" si="4"/>
        <v/>
      </c>
      <c r="B19" s="36"/>
      <c r="C19" s="36"/>
      <c r="D19" s="48"/>
      <c r="E19" s="227" t="str">
        <f t="shared" si="0"/>
        <v/>
      </c>
      <c r="F19" s="48"/>
      <c r="G19" s="48"/>
      <c r="H19" s="37"/>
      <c r="I19" s="37"/>
      <c r="J19" s="74" t="str">
        <f t="shared" si="5"/>
        <v/>
      </c>
      <c r="K19" s="82" t="str">
        <f t="shared" si="1"/>
        <v/>
      </c>
      <c r="L19" s="82" t="str">
        <f t="shared" si="2"/>
        <v/>
      </c>
      <c r="M19" s="82" t="str">
        <f t="shared" si="3"/>
        <v/>
      </c>
      <c r="N19" s="39"/>
      <c r="O19" s="121"/>
      <c r="P19" s="39"/>
      <c r="Q19" s="121"/>
      <c r="R19" s="154"/>
      <c r="S19" s="121"/>
      <c r="T19" s="39"/>
      <c r="U19" s="48"/>
      <c r="V19" s="39"/>
      <c r="W19" s="39"/>
      <c r="X19" s="48"/>
      <c r="Y19" s="36"/>
      <c r="Z19" s="36"/>
      <c r="AA19" s="39"/>
      <c r="AB19" s="39"/>
      <c r="AC19" s="40"/>
      <c r="AD19" s="41"/>
      <c r="AE19" s="48"/>
      <c r="AF19" s="39"/>
      <c r="AG19" s="39"/>
      <c r="AH19" s="39"/>
      <c r="AI19" s="39"/>
      <c r="AJ19" s="39"/>
      <c r="AK19" s="39"/>
      <c r="AL19" s="39"/>
      <c r="AM19" s="42"/>
      <c r="AN19" s="38"/>
      <c r="AO19" s="76"/>
      <c r="AP19" s="76"/>
      <c r="BV19" s="78"/>
      <c r="BW19" s="78"/>
      <c r="BX19" s="78"/>
      <c r="BY19" s="78"/>
      <c r="BZ19" s="78"/>
      <c r="CA19" s="78"/>
      <c r="CB19" s="78"/>
      <c r="CC19" s="78"/>
      <c r="CD19" s="78"/>
      <c r="CE19" s="79" t="str">
        <f t="shared" si="6"/>
        <v/>
      </c>
      <c r="CF19" s="80" t="str">
        <f t="shared" si="7"/>
        <v/>
      </c>
      <c r="CG19" s="80" t="str">
        <f t="shared" si="8"/>
        <v/>
      </c>
      <c r="CH19" s="80" t="str">
        <f t="shared" si="9"/>
        <v/>
      </c>
      <c r="CI19" s="80" t="str">
        <f t="shared" si="10"/>
        <v/>
      </c>
      <c r="CJ19" s="80" t="str">
        <f t="shared" si="14"/>
        <v/>
      </c>
      <c r="CK19" s="81" t="str">
        <f t="shared" si="11"/>
        <v/>
      </c>
      <c r="CL19" s="199" t="str">
        <f t="shared" si="12"/>
        <v/>
      </c>
      <c r="CM19" s="78"/>
      <c r="CN19" s="78"/>
      <c r="CO19" s="78"/>
      <c r="CP19" s="78"/>
      <c r="CQ19" s="78"/>
      <c r="CR19" s="78" t="s">
        <v>638</v>
      </c>
      <c r="CS19" s="78"/>
      <c r="CT19" s="78"/>
      <c r="CU19" s="78"/>
      <c r="CV19" s="77" t="str">
        <f t="shared" si="13"/>
        <v/>
      </c>
    </row>
    <row r="20" spans="1:100" s="77" customFormat="1" ht="51" customHeight="1">
      <c r="A20" s="35" t="str">
        <f t="shared" si="4"/>
        <v/>
      </c>
      <c r="B20" s="36"/>
      <c r="C20" s="36"/>
      <c r="D20" s="48"/>
      <c r="E20" s="227" t="str">
        <f t="shared" si="0"/>
        <v/>
      </c>
      <c r="F20" s="48"/>
      <c r="G20" s="48"/>
      <c r="H20" s="37"/>
      <c r="I20" s="37"/>
      <c r="J20" s="74" t="str">
        <f t="shared" si="5"/>
        <v/>
      </c>
      <c r="K20" s="82" t="str">
        <f t="shared" si="1"/>
        <v/>
      </c>
      <c r="L20" s="82" t="str">
        <f t="shared" si="2"/>
        <v/>
      </c>
      <c r="M20" s="82" t="str">
        <f t="shared" si="3"/>
        <v/>
      </c>
      <c r="N20" s="39"/>
      <c r="O20" s="121"/>
      <c r="P20" s="39"/>
      <c r="Q20" s="121"/>
      <c r="R20" s="154"/>
      <c r="S20" s="121"/>
      <c r="T20" s="39"/>
      <c r="U20" s="48"/>
      <c r="V20" s="39"/>
      <c r="W20" s="39"/>
      <c r="X20" s="48"/>
      <c r="Y20" s="36"/>
      <c r="Z20" s="36"/>
      <c r="AA20" s="39"/>
      <c r="AB20" s="39"/>
      <c r="AC20" s="40"/>
      <c r="AD20" s="41"/>
      <c r="AE20" s="48"/>
      <c r="AF20" s="39"/>
      <c r="AG20" s="39"/>
      <c r="AH20" s="39"/>
      <c r="AI20" s="39"/>
      <c r="AJ20" s="39"/>
      <c r="AK20" s="39"/>
      <c r="AL20" s="39"/>
      <c r="AM20" s="42"/>
      <c r="AN20" s="38"/>
      <c r="AO20" s="76"/>
      <c r="AP20" s="76"/>
      <c r="BV20" s="78"/>
      <c r="BW20" s="78"/>
      <c r="BX20" s="78"/>
      <c r="BY20" s="78"/>
      <c r="BZ20" s="78"/>
      <c r="CA20" s="78"/>
      <c r="CB20" s="78"/>
      <c r="CC20" s="78"/>
      <c r="CD20" s="78"/>
      <c r="CE20" s="79" t="str">
        <f t="shared" si="6"/>
        <v/>
      </c>
      <c r="CF20" s="80" t="str">
        <f t="shared" si="7"/>
        <v/>
      </c>
      <c r="CG20" s="80" t="str">
        <f t="shared" si="8"/>
        <v/>
      </c>
      <c r="CH20" s="80" t="str">
        <f t="shared" si="9"/>
        <v/>
      </c>
      <c r="CI20" s="80" t="str">
        <f t="shared" si="10"/>
        <v/>
      </c>
      <c r="CJ20" s="80" t="str">
        <f t="shared" si="14"/>
        <v/>
      </c>
      <c r="CK20" s="81" t="str">
        <f t="shared" si="11"/>
        <v/>
      </c>
      <c r="CL20" s="199" t="str">
        <f t="shared" si="12"/>
        <v/>
      </c>
      <c r="CM20" s="78"/>
      <c r="CN20" s="78"/>
      <c r="CO20" s="78"/>
      <c r="CP20" s="78"/>
      <c r="CQ20" s="78"/>
      <c r="CR20" s="78" t="s">
        <v>639</v>
      </c>
      <c r="CS20" s="78"/>
      <c r="CT20" s="78"/>
      <c r="CU20" s="78"/>
      <c r="CV20" s="77" t="str">
        <f t="shared" si="13"/>
        <v/>
      </c>
    </row>
    <row r="21" spans="1:100" s="77" customFormat="1" ht="51" customHeight="1">
      <c r="A21" s="35" t="str">
        <f t="shared" si="4"/>
        <v/>
      </c>
      <c r="B21" s="36"/>
      <c r="C21" s="36"/>
      <c r="D21" s="48"/>
      <c r="E21" s="227" t="str">
        <f t="shared" si="0"/>
        <v/>
      </c>
      <c r="F21" s="48"/>
      <c r="G21" s="48"/>
      <c r="H21" s="37"/>
      <c r="I21" s="37"/>
      <c r="J21" s="74" t="str">
        <f t="shared" si="5"/>
        <v/>
      </c>
      <c r="K21" s="82" t="str">
        <f t="shared" si="1"/>
        <v/>
      </c>
      <c r="L21" s="82" t="str">
        <f t="shared" si="2"/>
        <v/>
      </c>
      <c r="M21" s="82" t="str">
        <f t="shared" si="3"/>
        <v/>
      </c>
      <c r="N21" s="39"/>
      <c r="O21" s="121"/>
      <c r="P21" s="39"/>
      <c r="Q21" s="121"/>
      <c r="R21" s="154"/>
      <c r="S21" s="121"/>
      <c r="T21" s="39"/>
      <c r="U21" s="48"/>
      <c r="V21" s="39"/>
      <c r="W21" s="39"/>
      <c r="X21" s="48"/>
      <c r="Y21" s="36"/>
      <c r="Z21" s="36"/>
      <c r="AA21" s="39"/>
      <c r="AB21" s="39"/>
      <c r="AC21" s="40"/>
      <c r="AD21" s="41"/>
      <c r="AE21" s="48"/>
      <c r="AF21" s="39"/>
      <c r="AG21" s="39"/>
      <c r="AH21" s="39"/>
      <c r="AI21" s="39"/>
      <c r="AJ21" s="39"/>
      <c r="AK21" s="39"/>
      <c r="AL21" s="39"/>
      <c r="AM21" s="42"/>
      <c r="AN21" s="38"/>
      <c r="AO21" s="76"/>
      <c r="AP21" s="76"/>
      <c r="BV21" s="78"/>
      <c r="BW21" s="78"/>
      <c r="BX21" s="78"/>
      <c r="BY21" s="78"/>
      <c r="BZ21" s="78"/>
      <c r="CA21" s="78"/>
      <c r="CB21" s="78"/>
      <c r="CC21" s="78"/>
      <c r="CD21" s="78"/>
      <c r="CE21" s="79" t="str">
        <f t="shared" si="6"/>
        <v/>
      </c>
      <c r="CF21" s="80" t="str">
        <f t="shared" si="7"/>
        <v/>
      </c>
      <c r="CG21" s="80" t="str">
        <f t="shared" si="8"/>
        <v/>
      </c>
      <c r="CH21" s="80" t="str">
        <f t="shared" si="9"/>
        <v/>
      </c>
      <c r="CI21" s="80" t="str">
        <f t="shared" si="10"/>
        <v/>
      </c>
      <c r="CJ21" s="80" t="str">
        <f t="shared" si="14"/>
        <v/>
      </c>
      <c r="CK21" s="81" t="str">
        <f t="shared" si="11"/>
        <v/>
      </c>
      <c r="CL21" s="199" t="str">
        <f t="shared" si="12"/>
        <v/>
      </c>
      <c r="CM21" s="78"/>
      <c r="CN21" s="78"/>
      <c r="CO21" s="78"/>
      <c r="CP21" s="78"/>
      <c r="CQ21" s="78"/>
      <c r="CR21" s="78" t="s">
        <v>640</v>
      </c>
      <c r="CS21" s="78"/>
      <c r="CT21" s="78"/>
      <c r="CU21" s="78"/>
      <c r="CV21" s="77" t="str">
        <f t="shared" si="13"/>
        <v/>
      </c>
    </row>
    <row r="22" spans="1:100" s="77" customFormat="1" ht="51" customHeight="1">
      <c r="A22" s="35" t="str">
        <f t="shared" si="4"/>
        <v/>
      </c>
      <c r="B22" s="36"/>
      <c r="C22" s="36"/>
      <c r="D22" s="48"/>
      <c r="E22" s="227" t="str">
        <f t="shared" si="0"/>
        <v/>
      </c>
      <c r="F22" s="48"/>
      <c r="G22" s="48"/>
      <c r="H22" s="37"/>
      <c r="I22" s="37"/>
      <c r="J22" s="74" t="str">
        <f t="shared" si="5"/>
        <v/>
      </c>
      <c r="K22" s="82" t="str">
        <f t="shared" si="1"/>
        <v/>
      </c>
      <c r="L22" s="82" t="str">
        <f t="shared" si="2"/>
        <v/>
      </c>
      <c r="M22" s="82" t="str">
        <f t="shared" si="3"/>
        <v/>
      </c>
      <c r="N22" s="39"/>
      <c r="O22" s="121"/>
      <c r="P22" s="39"/>
      <c r="Q22" s="121"/>
      <c r="R22" s="154"/>
      <c r="S22" s="121"/>
      <c r="T22" s="39"/>
      <c r="U22" s="48"/>
      <c r="V22" s="39"/>
      <c r="W22" s="39"/>
      <c r="X22" s="48"/>
      <c r="Y22" s="36"/>
      <c r="Z22" s="36"/>
      <c r="AA22" s="39"/>
      <c r="AB22" s="39"/>
      <c r="AC22" s="40"/>
      <c r="AD22" s="41"/>
      <c r="AE22" s="48"/>
      <c r="AF22" s="39"/>
      <c r="AG22" s="39"/>
      <c r="AH22" s="39"/>
      <c r="AI22" s="39"/>
      <c r="AJ22" s="39"/>
      <c r="AK22" s="39"/>
      <c r="AL22" s="39"/>
      <c r="AM22" s="42"/>
      <c r="AN22" s="38"/>
      <c r="AO22" s="76"/>
      <c r="AP22" s="76"/>
      <c r="BV22" s="78"/>
      <c r="BW22" s="78"/>
      <c r="BX22" s="78"/>
      <c r="BY22" s="78"/>
      <c r="BZ22" s="78"/>
      <c r="CA22" s="78"/>
      <c r="CB22" s="78"/>
      <c r="CC22" s="78"/>
      <c r="CD22" s="78"/>
      <c r="CE22" s="79" t="str">
        <f t="shared" si="6"/>
        <v/>
      </c>
      <c r="CF22" s="80" t="str">
        <f t="shared" si="7"/>
        <v/>
      </c>
      <c r="CG22" s="80" t="str">
        <f t="shared" si="8"/>
        <v/>
      </c>
      <c r="CH22" s="80" t="str">
        <f t="shared" si="9"/>
        <v/>
      </c>
      <c r="CI22" s="80" t="str">
        <f t="shared" si="10"/>
        <v/>
      </c>
      <c r="CJ22" s="80" t="str">
        <f t="shared" si="14"/>
        <v/>
      </c>
      <c r="CK22" s="81" t="str">
        <f t="shared" si="11"/>
        <v/>
      </c>
      <c r="CL22" s="199" t="str">
        <f t="shared" si="12"/>
        <v/>
      </c>
      <c r="CM22" s="78"/>
      <c r="CN22" s="78"/>
      <c r="CO22" s="78"/>
      <c r="CP22" s="78"/>
      <c r="CQ22" s="78"/>
      <c r="CR22" s="78" t="s">
        <v>641</v>
      </c>
      <c r="CS22" s="78"/>
      <c r="CT22" s="78"/>
      <c r="CU22" s="78"/>
      <c r="CV22" s="77" t="str">
        <f t="shared" si="13"/>
        <v/>
      </c>
    </row>
    <row r="23" spans="1:100" s="77" customFormat="1" ht="51" customHeight="1">
      <c r="A23" s="35" t="str">
        <f t="shared" si="4"/>
        <v/>
      </c>
      <c r="B23" s="36"/>
      <c r="C23" s="36"/>
      <c r="D23" s="48"/>
      <c r="E23" s="227" t="str">
        <f t="shared" si="0"/>
        <v/>
      </c>
      <c r="F23" s="48"/>
      <c r="G23" s="48"/>
      <c r="H23" s="37"/>
      <c r="I23" s="37"/>
      <c r="J23" s="74" t="str">
        <f t="shared" si="5"/>
        <v/>
      </c>
      <c r="K23" s="82" t="str">
        <f t="shared" si="1"/>
        <v/>
      </c>
      <c r="L23" s="82" t="str">
        <f t="shared" si="2"/>
        <v/>
      </c>
      <c r="M23" s="82" t="str">
        <f t="shared" si="3"/>
        <v/>
      </c>
      <c r="N23" s="39"/>
      <c r="O23" s="121"/>
      <c r="P23" s="39"/>
      <c r="Q23" s="121"/>
      <c r="R23" s="154"/>
      <c r="S23" s="121"/>
      <c r="T23" s="39"/>
      <c r="U23" s="48"/>
      <c r="V23" s="39"/>
      <c r="W23" s="39"/>
      <c r="X23" s="48"/>
      <c r="Y23" s="36"/>
      <c r="Z23" s="36"/>
      <c r="AA23" s="39"/>
      <c r="AB23" s="39"/>
      <c r="AC23" s="40"/>
      <c r="AD23" s="41"/>
      <c r="AE23" s="48"/>
      <c r="AF23" s="39"/>
      <c r="AG23" s="39"/>
      <c r="AH23" s="39"/>
      <c r="AI23" s="39"/>
      <c r="AJ23" s="39"/>
      <c r="AK23" s="39"/>
      <c r="AL23" s="39"/>
      <c r="AM23" s="42"/>
      <c r="AN23" s="38"/>
      <c r="AO23" s="76"/>
      <c r="AP23" s="76"/>
      <c r="BV23" s="78"/>
      <c r="BW23" s="78"/>
      <c r="BX23" s="78"/>
      <c r="BY23" s="78"/>
      <c r="BZ23" s="78"/>
      <c r="CA23" s="78"/>
      <c r="CB23" s="78"/>
      <c r="CC23" s="78"/>
      <c r="CD23" s="78"/>
      <c r="CE23" s="79" t="str">
        <f t="shared" si="6"/>
        <v/>
      </c>
      <c r="CF23" s="80" t="str">
        <f t="shared" si="7"/>
        <v/>
      </c>
      <c r="CG23" s="80" t="str">
        <f t="shared" si="8"/>
        <v/>
      </c>
      <c r="CH23" s="80" t="str">
        <f t="shared" si="9"/>
        <v/>
      </c>
      <c r="CI23" s="80" t="str">
        <f t="shared" si="10"/>
        <v/>
      </c>
      <c r="CJ23" s="80" t="str">
        <f t="shared" si="14"/>
        <v/>
      </c>
      <c r="CK23" s="81" t="str">
        <f t="shared" si="11"/>
        <v/>
      </c>
      <c r="CL23" s="199" t="str">
        <f t="shared" si="12"/>
        <v/>
      </c>
      <c r="CM23" s="78"/>
      <c r="CN23" s="78"/>
      <c r="CO23" s="78"/>
      <c r="CP23" s="78"/>
      <c r="CQ23" s="78"/>
      <c r="CR23" s="78" t="s">
        <v>642</v>
      </c>
      <c r="CS23" s="78"/>
      <c r="CT23" s="78"/>
      <c r="CU23" s="78"/>
      <c r="CV23" s="77" t="str">
        <f t="shared" si="13"/>
        <v/>
      </c>
    </row>
    <row r="24" spans="1:100" s="77" customFormat="1" ht="51" customHeight="1">
      <c r="A24" s="35" t="str">
        <f t="shared" si="4"/>
        <v/>
      </c>
      <c r="B24" s="36"/>
      <c r="C24" s="36"/>
      <c r="D24" s="48"/>
      <c r="E24" s="227" t="str">
        <f t="shared" si="0"/>
        <v/>
      </c>
      <c r="F24" s="48"/>
      <c r="G24" s="48"/>
      <c r="H24" s="37"/>
      <c r="I24" s="37"/>
      <c r="J24" s="74" t="str">
        <f t="shared" si="5"/>
        <v/>
      </c>
      <c r="K24" s="82" t="str">
        <f t="shared" si="1"/>
        <v/>
      </c>
      <c r="L24" s="82" t="str">
        <f t="shared" si="2"/>
        <v/>
      </c>
      <c r="M24" s="82" t="str">
        <f t="shared" si="3"/>
        <v/>
      </c>
      <c r="N24" s="39"/>
      <c r="O24" s="121"/>
      <c r="P24" s="39"/>
      <c r="Q24" s="121"/>
      <c r="R24" s="154"/>
      <c r="S24" s="121"/>
      <c r="T24" s="39"/>
      <c r="U24" s="48"/>
      <c r="V24" s="39"/>
      <c r="W24" s="39"/>
      <c r="X24" s="48"/>
      <c r="Y24" s="36"/>
      <c r="Z24" s="36"/>
      <c r="AA24" s="39"/>
      <c r="AB24" s="39"/>
      <c r="AC24" s="40"/>
      <c r="AD24" s="41"/>
      <c r="AE24" s="48"/>
      <c r="AF24" s="39"/>
      <c r="AG24" s="39"/>
      <c r="AH24" s="39"/>
      <c r="AI24" s="39"/>
      <c r="AJ24" s="39"/>
      <c r="AK24" s="39"/>
      <c r="AL24" s="39"/>
      <c r="AM24" s="42"/>
      <c r="AN24" s="38"/>
      <c r="AO24" s="76"/>
      <c r="AP24" s="76"/>
      <c r="BV24" s="78"/>
      <c r="BW24" s="78"/>
      <c r="BX24" s="78"/>
      <c r="BY24" s="78"/>
      <c r="BZ24" s="78"/>
      <c r="CA24" s="78"/>
      <c r="CB24" s="78"/>
      <c r="CC24" s="78"/>
      <c r="CD24" s="78"/>
      <c r="CE24" s="79" t="str">
        <f t="shared" si="6"/>
        <v/>
      </c>
      <c r="CF24" s="80" t="str">
        <f t="shared" si="7"/>
        <v/>
      </c>
      <c r="CG24" s="80" t="str">
        <f t="shared" si="8"/>
        <v/>
      </c>
      <c r="CH24" s="80" t="str">
        <f t="shared" si="9"/>
        <v/>
      </c>
      <c r="CI24" s="80" t="str">
        <f t="shared" si="10"/>
        <v/>
      </c>
      <c r="CJ24" s="80" t="str">
        <f t="shared" si="14"/>
        <v/>
      </c>
      <c r="CK24" s="81" t="str">
        <f t="shared" si="11"/>
        <v/>
      </c>
      <c r="CL24" s="199" t="str">
        <f t="shared" si="12"/>
        <v/>
      </c>
      <c r="CM24" s="78"/>
      <c r="CN24" s="78"/>
      <c r="CO24" s="78"/>
      <c r="CP24" s="78"/>
      <c r="CQ24" s="78"/>
      <c r="CR24" s="78" t="s">
        <v>643</v>
      </c>
      <c r="CS24" s="78"/>
      <c r="CT24" s="78"/>
      <c r="CU24" s="78"/>
      <c r="CV24" s="77" t="str">
        <f t="shared" si="13"/>
        <v/>
      </c>
    </row>
    <row r="25" spans="1:100" s="77" customFormat="1" ht="51" customHeight="1">
      <c r="A25" s="35" t="str">
        <f t="shared" si="4"/>
        <v/>
      </c>
      <c r="B25" s="36"/>
      <c r="C25" s="36"/>
      <c r="D25" s="48"/>
      <c r="E25" s="227" t="str">
        <f t="shared" si="0"/>
        <v/>
      </c>
      <c r="F25" s="48"/>
      <c r="G25" s="48"/>
      <c r="H25" s="37"/>
      <c r="I25" s="37"/>
      <c r="J25" s="74" t="str">
        <f t="shared" si="5"/>
        <v/>
      </c>
      <c r="K25" s="82" t="str">
        <f t="shared" si="1"/>
        <v/>
      </c>
      <c r="L25" s="82" t="str">
        <f t="shared" si="2"/>
        <v/>
      </c>
      <c r="M25" s="82" t="str">
        <f t="shared" si="3"/>
        <v/>
      </c>
      <c r="N25" s="39"/>
      <c r="O25" s="121"/>
      <c r="P25" s="39"/>
      <c r="Q25" s="121"/>
      <c r="R25" s="154"/>
      <c r="S25" s="121"/>
      <c r="T25" s="39"/>
      <c r="U25" s="48"/>
      <c r="V25" s="39"/>
      <c r="W25" s="39"/>
      <c r="X25" s="48"/>
      <c r="Y25" s="36"/>
      <c r="Z25" s="36"/>
      <c r="AA25" s="39"/>
      <c r="AB25" s="39"/>
      <c r="AC25" s="40"/>
      <c r="AD25" s="41"/>
      <c r="AE25" s="48"/>
      <c r="AF25" s="39"/>
      <c r="AG25" s="39"/>
      <c r="AH25" s="39"/>
      <c r="AI25" s="39"/>
      <c r="AJ25" s="39"/>
      <c r="AK25" s="39"/>
      <c r="AL25" s="39"/>
      <c r="AM25" s="42"/>
      <c r="AN25" s="38"/>
      <c r="AO25" s="76"/>
      <c r="AP25" s="76"/>
      <c r="BV25" s="78"/>
      <c r="BW25" s="78"/>
      <c r="BX25" s="78"/>
      <c r="BY25" s="78"/>
      <c r="BZ25" s="78"/>
      <c r="CA25" s="78"/>
      <c r="CB25" s="78"/>
      <c r="CC25" s="78"/>
      <c r="CD25" s="78"/>
      <c r="CE25" s="79" t="str">
        <f t="shared" si="6"/>
        <v/>
      </c>
      <c r="CF25" s="80" t="str">
        <f t="shared" si="7"/>
        <v/>
      </c>
      <c r="CG25" s="80" t="str">
        <f t="shared" si="8"/>
        <v/>
      </c>
      <c r="CH25" s="80" t="str">
        <f t="shared" si="9"/>
        <v/>
      </c>
      <c r="CI25" s="80" t="str">
        <f t="shared" si="10"/>
        <v/>
      </c>
      <c r="CJ25" s="80" t="str">
        <f t="shared" si="14"/>
        <v/>
      </c>
      <c r="CK25" s="81" t="str">
        <f t="shared" si="11"/>
        <v/>
      </c>
      <c r="CL25" s="199" t="str">
        <f t="shared" si="12"/>
        <v/>
      </c>
      <c r="CM25" s="78"/>
      <c r="CN25" s="78"/>
      <c r="CO25" s="78"/>
      <c r="CP25" s="78"/>
      <c r="CQ25" s="78"/>
      <c r="CR25" s="78" t="s">
        <v>644</v>
      </c>
      <c r="CS25" s="78"/>
      <c r="CT25" s="78"/>
      <c r="CU25" s="78"/>
      <c r="CV25" s="77" t="str">
        <f t="shared" si="13"/>
        <v/>
      </c>
    </row>
    <row r="26" spans="1:100" s="77" customFormat="1" ht="51" customHeight="1">
      <c r="A26" s="35" t="str">
        <f t="shared" si="4"/>
        <v/>
      </c>
      <c r="B26" s="36"/>
      <c r="C26" s="36"/>
      <c r="D26" s="48"/>
      <c r="E26" s="227" t="str">
        <f t="shared" si="0"/>
        <v/>
      </c>
      <c r="F26" s="48"/>
      <c r="G26" s="48"/>
      <c r="H26" s="37"/>
      <c r="I26" s="37"/>
      <c r="J26" s="74" t="str">
        <f t="shared" si="5"/>
        <v/>
      </c>
      <c r="K26" s="82" t="str">
        <f t="shared" si="1"/>
        <v/>
      </c>
      <c r="L26" s="82" t="str">
        <f t="shared" si="2"/>
        <v/>
      </c>
      <c r="M26" s="82" t="str">
        <f t="shared" si="3"/>
        <v/>
      </c>
      <c r="N26" s="39"/>
      <c r="O26" s="121"/>
      <c r="P26" s="39"/>
      <c r="Q26" s="121"/>
      <c r="R26" s="154"/>
      <c r="S26" s="121"/>
      <c r="T26" s="39"/>
      <c r="U26" s="48"/>
      <c r="V26" s="39"/>
      <c r="W26" s="39"/>
      <c r="X26" s="48"/>
      <c r="Y26" s="36"/>
      <c r="Z26" s="36"/>
      <c r="AA26" s="39"/>
      <c r="AB26" s="39"/>
      <c r="AC26" s="40"/>
      <c r="AD26" s="41"/>
      <c r="AE26" s="48"/>
      <c r="AF26" s="39"/>
      <c r="AG26" s="39"/>
      <c r="AH26" s="39"/>
      <c r="AI26" s="39"/>
      <c r="AJ26" s="39"/>
      <c r="AK26" s="39"/>
      <c r="AL26" s="39"/>
      <c r="AM26" s="42"/>
      <c r="AN26" s="38"/>
      <c r="AO26" s="76"/>
      <c r="AP26" s="76"/>
      <c r="BV26" s="78"/>
      <c r="BW26" s="78"/>
      <c r="BX26" s="78"/>
      <c r="BY26" s="78"/>
      <c r="BZ26" s="78"/>
      <c r="CA26" s="78"/>
      <c r="CB26" s="78"/>
      <c r="CC26" s="78"/>
      <c r="CD26" s="78"/>
      <c r="CE26" s="79" t="str">
        <f t="shared" si="6"/>
        <v/>
      </c>
      <c r="CF26" s="80" t="str">
        <f t="shared" si="7"/>
        <v/>
      </c>
      <c r="CG26" s="80" t="str">
        <f t="shared" si="8"/>
        <v/>
      </c>
      <c r="CH26" s="80" t="str">
        <f t="shared" si="9"/>
        <v/>
      </c>
      <c r="CI26" s="80" t="str">
        <f t="shared" si="10"/>
        <v/>
      </c>
      <c r="CJ26" s="80" t="str">
        <f t="shared" si="14"/>
        <v/>
      </c>
      <c r="CK26" s="81" t="str">
        <f t="shared" si="11"/>
        <v/>
      </c>
      <c r="CL26" s="199" t="str">
        <f t="shared" si="12"/>
        <v/>
      </c>
      <c r="CM26" s="78"/>
      <c r="CN26" s="78"/>
      <c r="CO26" s="78"/>
      <c r="CP26" s="78"/>
      <c r="CQ26" s="78"/>
      <c r="CR26" s="78" t="s">
        <v>645</v>
      </c>
      <c r="CS26" s="78"/>
      <c r="CT26" s="78"/>
      <c r="CU26" s="78"/>
      <c r="CV26" s="77" t="str">
        <f t="shared" si="13"/>
        <v/>
      </c>
    </row>
    <row r="27" spans="1:100" s="77" customFormat="1" ht="51" customHeight="1">
      <c r="A27" s="35" t="str">
        <f t="shared" si="4"/>
        <v/>
      </c>
      <c r="B27" s="36"/>
      <c r="C27" s="36"/>
      <c r="D27" s="48"/>
      <c r="E27" s="227" t="str">
        <f t="shared" si="0"/>
        <v/>
      </c>
      <c r="F27" s="48"/>
      <c r="G27" s="48"/>
      <c r="H27" s="37"/>
      <c r="I27" s="37"/>
      <c r="J27" s="74" t="str">
        <f t="shared" si="5"/>
        <v/>
      </c>
      <c r="K27" s="82" t="str">
        <f t="shared" si="1"/>
        <v/>
      </c>
      <c r="L27" s="82" t="str">
        <f t="shared" si="2"/>
        <v/>
      </c>
      <c r="M27" s="82" t="str">
        <f t="shared" si="3"/>
        <v/>
      </c>
      <c r="N27" s="39"/>
      <c r="O27" s="121"/>
      <c r="P27" s="39"/>
      <c r="Q27" s="121"/>
      <c r="R27" s="154"/>
      <c r="S27" s="121"/>
      <c r="T27" s="39"/>
      <c r="U27" s="48"/>
      <c r="V27" s="39"/>
      <c r="W27" s="39"/>
      <c r="X27" s="48"/>
      <c r="Y27" s="36"/>
      <c r="Z27" s="36"/>
      <c r="AA27" s="39"/>
      <c r="AB27" s="39"/>
      <c r="AC27" s="40"/>
      <c r="AD27" s="41"/>
      <c r="AE27" s="48"/>
      <c r="AF27" s="39"/>
      <c r="AG27" s="39"/>
      <c r="AH27" s="39"/>
      <c r="AI27" s="39"/>
      <c r="AJ27" s="39"/>
      <c r="AK27" s="39"/>
      <c r="AL27" s="39"/>
      <c r="AM27" s="42"/>
      <c r="AN27" s="38"/>
      <c r="AO27" s="76"/>
      <c r="AP27" s="76"/>
      <c r="BV27" s="78"/>
      <c r="BW27" s="78"/>
      <c r="BX27" s="78"/>
      <c r="BY27" s="78"/>
      <c r="BZ27" s="78"/>
      <c r="CA27" s="78"/>
      <c r="CB27" s="78"/>
      <c r="CC27" s="78"/>
      <c r="CD27" s="78"/>
      <c r="CE27" s="79" t="str">
        <f t="shared" si="6"/>
        <v/>
      </c>
      <c r="CF27" s="80" t="str">
        <f t="shared" si="7"/>
        <v/>
      </c>
      <c r="CG27" s="80" t="str">
        <f t="shared" si="8"/>
        <v/>
      </c>
      <c r="CH27" s="80" t="str">
        <f t="shared" si="9"/>
        <v/>
      </c>
      <c r="CI27" s="80" t="str">
        <f t="shared" si="10"/>
        <v/>
      </c>
      <c r="CJ27" s="80" t="str">
        <f t="shared" si="14"/>
        <v/>
      </c>
      <c r="CK27" s="81" t="str">
        <f t="shared" si="11"/>
        <v/>
      </c>
      <c r="CL27" s="199" t="str">
        <f t="shared" si="12"/>
        <v/>
      </c>
      <c r="CM27" s="78"/>
      <c r="CN27" s="78"/>
      <c r="CO27" s="78"/>
      <c r="CP27" s="78"/>
      <c r="CQ27" s="78"/>
      <c r="CR27" s="78" t="s">
        <v>646</v>
      </c>
      <c r="CS27" s="78"/>
      <c r="CT27" s="78"/>
      <c r="CU27" s="78"/>
      <c r="CV27" s="77" t="str">
        <f t="shared" si="13"/>
        <v/>
      </c>
    </row>
    <row r="28" spans="1:100" s="77" customFormat="1" ht="51" customHeight="1">
      <c r="A28" s="35" t="str">
        <f t="shared" si="4"/>
        <v/>
      </c>
      <c r="B28" s="36"/>
      <c r="C28" s="36"/>
      <c r="D28" s="48"/>
      <c r="E28" s="227" t="str">
        <f t="shared" si="0"/>
        <v/>
      </c>
      <c r="F28" s="48"/>
      <c r="G28" s="48"/>
      <c r="H28" s="37"/>
      <c r="I28" s="37"/>
      <c r="J28" s="74" t="str">
        <f t="shared" si="5"/>
        <v/>
      </c>
      <c r="K28" s="82" t="str">
        <f t="shared" si="1"/>
        <v/>
      </c>
      <c r="L28" s="82" t="str">
        <f t="shared" si="2"/>
        <v/>
      </c>
      <c r="M28" s="82" t="str">
        <f t="shared" si="3"/>
        <v/>
      </c>
      <c r="N28" s="39"/>
      <c r="O28" s="121"/>
      <c r="P28" s="39"/>
      <c r="Q28" s="121"/>
      <c r="R28" s="154"/>
      <c r="S28" s="121"/>
      <c r="T28" s="39"/>
      <c r="U28" s="48"/>
      <c r="V28" s="39"/>
      <c r="W28" s="39"/>
      <c r="X28" s="48"/>
      <c r="Y28" s="36"/>
      <c r="Z28" s="36"/>
      <c r="AA28" s="39"/>
      <c r="AB28" s="39"/>
      <c r="AC28" s="40"/>
      <c r="AD28" s="41"/>
      <c r="AE28" s="48"/>
      <c r="AF28" s="39"/>
      <c r="AG28" s="39"/>
      <c r="AH28" s="39"/>
      <c r="AI28" s="39"/>
      <c r="AJ28" s="39"/>
      <c r="AK28" s="39"/>
      <c r="AL28" s="39"/>
      <c r="AM28" s="42"/>
      <c r="AN28" s="38"/>
      <c r="AO28" s="76"/>
      <c r="AP28" s="76"/>
      <c r="BV28" s="78"/>
      <c r="BW28" s="78"/>
      <c r="BX28" s="78"/>
      <c r="BY28" s="78"/>
      <c r="BZ28" s="78"/>
      <c r="CA28" s="78"/>
      <c r="CB28" s="78"/>
      <c r="CC28" s="78"/>
      <c r="CD28" s="78"/>
      <c r="CE28" s="79" t="str">
        <f t="shared" si="6"/>
        <v/>
      </c>
      <c r="CF28" s="80" t="str">
        <f t="shared" si="7"/>
        <v/>
      </c>
      <c r="CG28" s="80" t="str">
        <f t="shared" si="8"/>
        <v/>
      </c>
      <c r="CH28" s="80" t="str">
        <f t="shared" si="9"/>
        <v/>
      </c>
      <c r="CI28" s="80" t="str">
        <f t="shared" si="10"/>
        <v/>
      </c>
      <c r="CJ28" s="80" t="str">
        <f t="shared" si="14"/>
        <v/>
      </c>
      <c r="CK28" s="81" t="str">
        <f t="shared" si="11"/>
        <v/>
      </c>
      <c r="CL28" s="199" t="str">
        <f t="shared" si="12"/>
        <v/>
      </c>
      <c r="CM28" s="78"/>
      <c r="CN28" s="78"/>
      <c r="CO28" s="78"/>
      <c r="CP28" s="78"/>
      <c r="CQ28" s="78"/>
      <c r="CR28" s="78" t="s">
        <v>647</v>
      </c>
      <c r="CS28" s="78"/>
      <c r="CT28" s="78"/>
      <c r="CU28" s="78"/>
      <c r="CV28" s="77" t="str">
        <f t="shared" si="13"/>
        <v/>
      </c>
    </row>
    <row r="29" spans="1:100" s="77" customFormat="1" ht="51" customHeight="1">
      <c r="A29" s="35" t="str">
        <f t="shared" si="4"/>
        <v/>
      </c>
      <c r="B29" s="36"/>
      <c r="C29" s="36"/>
      <c r="D29" s="48"/>
      <c r="E29" s="227" t="str">
        <f t="shared" si="0"/>
        <v/>
      </c>
      <c r="F29" s="48"/>
      <c r="G29" s="48"/>
      <c r="H29" s="37"/>
      <c r="I29" s="37"/>
      <c r="J29" s="74" t="str">
        <f t="shared" si="5"/>
        <v/>
      </c>
      <c r="K29" s="82" t="str">
        <f t="shared" si="1"/>
        <v/>
      </c>
      <c r="L29" s="82" t="str">
        <f t="shared" si="2"/>
        <v/>
      </c>
      <c r="M29" s="82" t="str">
        <f t="shared" si="3"/>
        <v/>
      </c>
      <c r="N29" s="39"/>
      <c r="O29" s="121"/>
      <c r="P29" s="39"/>
      <c r="Q29" s="121"/>
      <c r="R29" s="154"/>
      <c r="S29" s="121"/>
      <c r="T29" s="39"/>
      <c r="U29" s="48"/>
      <c r="V29" s="39"/>
      <c r="W29" s="39"/>
      <c r="X29" s="48"/>
      <c r="Y29" s="36"/>
      <c r="Z29" s="36"/>
      <c r="AA29" s="39"/>
      <c r="AB29" s="39"/>
      <c r="AC29" s="40"/>
      <c r="AD29" s="41"/>
      <c r="AE29" s="48"/>
      <c r="AF29" s="39"/>
      <c r="AG29" s="39"/>
      <c r="AH29" s="39"/>
      <c r="AI29" s="39"/>
      <c r="AJ29" s="39"/>
      <c r="AK29" s="39"/>
      <c r="AL29" s="39"/>
      <c r="AM29" s="42"/>
      <c r="AN29" s="38"/>
      <c r="AO29" s="76"/>
      <c r="AP29" s="76"/>
      <c r="BV29" s="78"/>
      <c r="BW29" s="78"/>
      <c r="BX29" s="78"/>
      <c r="BY29" s="78"/>
      <c r="BZ29" s="78"/>
      <c r="CA29" s="78"/>
      <c r="CB29" s="78"/>
      <c r="CC29" s="78"/>
      <c r="CD29" s="78"/>
      <c r="CE29" s="79" t="str">
        <f t="shared" si="6"/>
        <v/>
      </c>
      <c r="CF29" s="80" t="str">
        <f t="shared" si="7"/>
        <v/>
      </c>
      <c r="CG29" s="80" t="str">
        <f t="shared" si="8"/>
        <v/>
      </c>
      <c r="CH29" s="80" t="str">
        <f t="shared" si="9"/>
        <v/>
      </c>
      <c r="CI29" s="80" t="str">
        <f t="shared" si="10"/>
        <v/>
      </c>
      <c r="CJ29" s="80" t="str">
        <f t="shared" si="14"/>
        <v/>
      </c>
      <c r="CK29" s="81" t="str">
        <f t="shared" si="11"/>
        <v/>
      </c>
      <c r="CL29" s="199" t="str">
        <f t="shared" si="12"/>
        <v/>
      </c>
      <c r="CM29" s="78"/>
      <c r="CN29" s="78"/>
      <c r="CO29" s="78"/>
      <c r="CP29" s="78"/>
      <c r="CQ29" s="78"/>
      <c r="CR29" s="78" t="s">
        <v>648</v>
      </c>
      <c r="CS29" s="78"/>
      <c r="CT29" s="78"/>
      <c r="CU29" s="78"/>
      <c r="CV29" s="77" t="str">
        <f t="shared" si="13"/>
        <v/>
      </c>
    </row>
    <row r="30" spans="1:100" s="77" customFormat="1" ht="51" customHeight="1">
      <c r="A30" s="35" t="str">
        <f t="shared" si="4"/>
        <v/>
      </c>
      <c r="B30" s="36"/>
      <c r="C30" s="36"/>
      <c r="D30" s="48"/>
      <c r="E30" s="227" t="str">
        <f t="shared" si="0"/>
        <v/>
      </c>
      <c r="F30" s="48"/>
      <c r="G30" s="48"/>
      <c r="H30" s="37"/>
      <c r="I30" s="37"/>
      <c r="J30" s="74" t="str">
        <f t="shared" si="5"/>
        <v/>
      </c>
      <c r="K30" s="82" t="str">
        <f t="shared" si="1"/>
        <v/>
      </c>
      <c r="L30" s="82" t="str">
        <f t="shared" si="2"/>
        <v/>
      </c>
      <c r="M30" s="82" t="str">
        <f t="shared" si="3"/>
        <v/>
      </c>
      <c r="N30" s="39"/>
      <c r="O30" s="121"/>
      <c r="P30" s="39"/>
      <c r="Q30" s="121"/>
      <c r="R30" s="154"/>
      <c r="S30" s="121"/>
      <c r="T30" s="39"/>
      <c r="U30" s="48"/>
      <c r="V30" s="39"/>
      <c r="W30" s="39"/>
      <c r="X30" s="48"/>
      <c r="Y30" s="36"/>
      <c r="Z30" s="36"/>
      <c r="AA30" s="39"/>
      <c r="AB30" s="39"/>
      <c r="AC30" s="40"/>
      <c r="AD30" s="41"/>
      <c r="AE30" s="48"/>
      <c r="AF30" s="39"/>
      <c r="AG30" s="39"/>
      <c r="AH30" s="39"/>
      <c r="AI30" s="39"/>
      <c r="AJ30" s="39"/>
      <c r="AK30" s="39"/>
      <c r="AL30" s="39"/>
      <c r="AM30" s="42"/>
      <c r="AN30" s="38"/>
      <c r="AO30" s="76"/>
      <c r="AP30" s="76"/>
      <c r="BV30" s="78"/>
      <c r="BW30" s="78"/>
      <c r="BX30" s="78"/>
      <c r="BY30" s="78"/>
      <c r="BZ30" s="78"/>
      <c r="CA30" s="78"/>
      <c r="CB30" s="78"/>
      <c r="CC30" s="78"/>
      <c r="CD30" s="78"/>
      <c r="CE30" s="79" t="str">
        <f t="shared" si="6"/>
        <v/>
      </c>
      <c r="CF30" s="80" t="str">
        <f t="shared" si="7"/>
        <v/>
      </c>
      <c r="CG30" s="80" t="str">
        <f t="shared" si="8"/>
        <v/>
      </c>
      <c r="CH30" s="80" t="str">
        <f t="shared" si="9"/>
        <v/>
      </c>
      <c r="CI30" s="80" t="str">
        <f t="shared" si="10"/>
        <v/>
      </c>
      <c r="CJ30" s="80" t="str">
        <f t="shared" si="14"/>
        <v/>
      </c>
      <c r="CK30" s="81" t="str">
        <f t="shared" si="11"/>
        <v/>
      </c>
      <c r="CL30" s="199" t="str">
        <f t="shared" si="12"/>
        <v/>
      </c>
      <c r="CM30" s="78"/>
      <c r="CN30" s="78"/>
      <c r="CO30" s="78"/>
      <c r="CP30" s="78"/>
      <c r="CQ30" s="78"/>
      <c r="CR30" s="78" t="s">
        <v>649</v>
      </c>
      <c r="CS30" s="78"/>
      <c r="CT30" s="78"/>
      <c r="CU30" s="78"/>
      <c r="CV30" s="77" t="str">
        <f t="shared" si="13"/>
        <v/>
      </c>
    </row>
    <row r="31" spans="1:100" s="77" customFormat="1" ht="51" customHeight="1">
      <c r="A31" s="35" t="str">
        <f t="shared" si="4"/>
        <v/>
      </c>
      <c r="B31" s="36"/>
      <c r="C31" s="36"/>
      <c r="D31" s="48"/>
      <c r="E31" s="227" t="str">
        <f t="shared" si="0"/>
        <v/>
      </c>
      <c r="F31" s="48"/>
      <c r="G31" s="48"/>
      <c r="H31" s="37"/>
      <c r="I31" s="37"/>
      <c r="J31" s="74" t="str">
        <f t="shared" si="5"/>
        <v/>
      </c>
      <c r="K31" s="82" t="str">
        <f t="shared" si="1"/>
        <v/>
      </c>
      <c r="L31" s="82" t="str">
        <f t="shared" si="2"/>
        <v/>
      </c>
      <c r="M31" s="82" t="str">
        <f t="shared" si="3"/>
        <v/>
      </c>
      <c r="N31" s="39"/>
      <c r="O31" s="121"/>
      <c r="P31" s="39"/>
      <c r="Q31" s="121"/>
      <c r="R31" s="154"/>
      <c r="S31" s="121"/>
      <c r="T31" s="39"/>
      <c r="U31" s="48"/>
      <c r="V31" s="39"/>
      <c r="W31" s="39"/>
      <c r="X31" s="48"/>
      <c r="Y31" s="36"/>
      <c r="Z31" s="36"/>
      <c r="AA31" s="39"/>
      <c r="AB31" s="39"/>
      <c r="AC31" s="40"/>
      <c r="AD31" s="41"/>
      <c r="AE31" s="48"/>
      <c r="AF31" s="39"/>
      <c r="AG31" s="39"/>
      <c r="AH31" s="39"/>
      <c r="AI31" s="39"/>
      <c r="AJ31" s="39"/>
      <c r="AK31" s="39"/>
      <c r="AL31" s="39"/>
      <c r="AM31" s="42"/>
      <c r="AN31" s="38"/>
      <c r="AO31" s="76"/>
      <c r="AP31" s="76"/>
      <c r="BV31" s="78"/>
      <c r="BW31" s="78"/>
      <c r="BX31" s="78"/>
      <c r="BY31" s="78"/>
      <c r="BZ31" s="78"/>
      <c r="CA31" s="78"/>
      <c r="CB31" s="78"/>
      <c r="CC31" s="78"/>
      <c r="CD31" s="78"/>
      <c r="CE31" s="79" t="str">
        <f t="shared" si="6"/>
        <v/>
      </c>
      <c r="CF31" s="80" t="str">
        <f t="shared" si="7"/>
        <v/>
      </c>
      <c r="CG31" s="80" t="str">
        <f t="shared" si="8"/>
        <v/>
      </c>
      <c r="CH31" s="80" t="str">
        <f t="shared" si="9"/>
        <v/>
      </c>
      <c r="CI31" s="80" t="str">
        <f t="shared" si="10"/>
        <v/>
      </c>
      <c r="CJ31" s="80" t="str">
        <f t="shared" si="14"/>
        <v/>
      </c>
      <c r="CK31" s="81" t="str">
        <f t="shared" si="11"/>
        <v/>
      </c>
      <c r="CL31" s="199" t="str">
        <f t="shared" si="12"/>
        <v/>
      </c>
      <c r="CM31" s="78"/>
      <c r="CN31" s="78"/>
      <c r="CO31" s="78"/>
      <c r="CP31" s="78"/>
      <c r="CQ31" s="78"/>
      <c r="CR31" s="78" t="s">
        <v>650</v>
      </c>
      <c r="CS31" s="78"/>
      <c r="CT31" s="78"/>
      <c r="CU31" s="78"/>
      <c r="CV31" s="77" t="str">
        <f t="shared" si="13"/>
        <v/>
      </c>
    </row>
    <row r="32" spans="1:100" s="77" customFormat="1" ht="51" customHeight="1">
      <c r="A32" s="35" t="str">
        <f t="shared" si="4"/>
        <v/>
      </c>
      <c r="B32" s="36"/>
      <c r="C32" s="36"/>
      <c r="D32" s="48"/>
      <c r="E32" s="227" t="str">
        <f t="shared" si="0"/>
        <v/>
      </c>
      <c r="F32" s="48"/>
      <c r="G32" s="48"/>
      <c r="H32" s="37"/>
      <c r="I32" s="37"/>
      <c r="J32" s="74" t="str">
        <f t="shared" si="5"/>
        <v/>
      </c>
      <c r="K32" s="82" t="str">
        <f t="shared" si="1"/>
        <v/>
      </c>
      <c r="L32" s="82" t="str">
        <f t="shared" si="2"/>
        <v/>
      </c>
      <c r="M32" s="82" t="str">
        <f t="shared" si="3"/>
        <v/>
      </c>
      <c r="N32" s="39"/>
      <c r="O32" s="121"/>
      <c r="P32" s="39"/>
      <c r="Q32" s="121"/>
      <c r="R32" s="154"/>
      <c r="S32" s="121"/>
      <c r="T32" s="39"/>
      <c r="U32" s="48"/>
      <c r="V32" s="39"/>
      <c r="W32" s="39"/>
      <c r="X32" s="48"/>
      <c r="Y32" s="36"/>
      <c r="Z32" s="36"/>
      <c r="AA32" s="39"/>
      <c r="AB32" s="39"/>
      <c r="AC32" s="40"/>
      <c r="AD32" s="41"/>
      <c r="AE32" s="48"/>
      <c r="AF32" s="39"/>
      <c r="AG32" s="39"/>
      <c r="AH32" s="39"/>
      <c r="AI32" s="39"/>
      <c r="AJ32" s="39"/>
      <c r="AK32" s="39"/>
      <c r="AL32" s="39"/>
      <c r="AM32" s="42"/>
      <c r="AN32" s="38"/>
      <c r="AO32" s="76"/>
      <c r="AP32" s="76"/>
      <c r="BV32" s="78"/>
      <c r="BW32" s="78"/>
      <c r="BX32" s="78"/>
      <c r="BY32" s="78"/>
      <c r="BZ32" s="78"/>
      <c r="CA32" s="78"/>
      <c r="CB32" s="78"/>
      <c r="CC32" s="78"/>
      <c r="CD32" s="78"/>
      <c r="CE32" s="79" t="str">
        <f t="shared" si="6"/>
        <v/>
      </c>
      <c r="CF32" s="80" t="str">
        <f t="shared" si="7"/>
        <v/>
      </c>
      <c r="CG32" s="80" t="str">
        <f t="shared" si="8"/>
        <v/>
      </c>
      <c r="CH32" s="80" t="str">
        <f t="shared" si="9"/>
        <v/>
      </c>
      <c r="CI32" s="80" t="str">
        <f t="shared" si="10"/>
        <v/>
      </c>
      <c r="CJ32" s="80" t="str">
        <f t="shared" si="14"/>
        <v/>
      </c>
      <c r="CK32" s="81" t="str">
        <f t="shared" si="11"/>
        <v/>
      </c>
      <c r="CL32" s="199" t="str">
        <f t="shared" si="12"/>
        <v/>
      </c>
      <c r="CM32" s="78"/>
      <c r="CN32" s="78"/>
      <c r="CO32" s="78"/>
      <c r="CP32" s="78"/>
      <c r="CQ32" s="78"/>
      <c r="CR32" s="78" t="s">
        <v>651</v>
      </c>
      <c r="CS32" s="78"/>
      <c r="CT32" s="78"/>
      <c r="CU32" s="78"/>
      <c r="CV32" s="77" t="str">
        <f t="shared" si="13"/>
        <v/>
      </c>
    </row>
    <row r="33" spans="1:100" s="77" customFormat="1" ht="51" customHeight="1">
      <c r="A33" s="35" t="str">
        <f t="shared" si="4"/>
        <v/>
      </c>
      <c r="B33" s="36"/>
      <c r="C33" s="36"/>
      <c r="D33" s="48"/>
      <c r="E33" s="227" t="str">
        <f t="shared" si="0"/>
        <v/>
      </c>
      <c r="F33" s="48"/>
      <c r="G33" s="48"/>
      <c r="H33" s="37"/>
      <c r="I33" s="37"/>
      <c r="J33" s="74" t="str">
        <f t="shared" si="5"/>
        <v/>
      </c>
      <c r="K33" s="82" t="str">
        <f t="shared" si="1"/>
        <v/>
      </c>
      <c r="L33" s="82" t="str">
        <f t="shared" si="2"/>
        <v/>
      </c>
      <c r="M33" s="82" t="str">
        <f t="shared" si="3"/>
        <v/>
      </c>
      <c r="N33" s="39"/>
      <c r="O33" s="121"/>
      <c r="P33" s="39"/>
      <c r="Q33" s="121"/>
      <c r="R33" s="154"/>
      <c r="S33" s="121"/>
      <c r="T33" s="39"/>
      <c r="U33" s="48"/>
      <c r="V33" s="39"/>
      <c r="W33" s="39"/>
      <c r="X33" s="48"/>
      <c r="Y33" s="36"/>
      <c r="Z33" s="36"/>
      <c r="AA33" s="39"/>
      <c r="AB33" s="39"/>
      <c r="AC33" s="40"/>
      <c r="AD33" s="41"/>
      <c r="AE33" s="48"/>
      <c r="AF33" s="39"/>
      <c r="AG33" s="39"/>
      <c r="AH33" s="39"/>
      <c r="AI33" s="39"/>
      <c r="AJ33" s="39"/>
      <c r="AK33" s="39"/>
      <c r="AL33" s="39"/>
      <c r="AM33" s="42"/>
      <c r="AN33" s="38"/>
      <c r="AO33" s="76"/>
      <c r="AP33" s="76"/>
      <c r="BV33" s="78"/>
      <c r="BW33" s="78"/>
      <c r="BX33" s="78"/>
      <c r="BY33" s="78"/>
      <c r="BZ33" s="78"/>
      <c r="CA33" s="78"/>
      <c r="CB33" s="78"/>
      <c r="CC33" s="78"/>
      <c r="CD33" s="78"/>
      <c r="CE33" s="79" t="str">
        <f t="shared" si="6"/>
        <v/>
      </c>
      <c r="CF33" s="80" t="str">
        <f t="shared" si="7"/>
        <v/>
      </c>
      <c r="CG33" s="80" t="str">
        <f t="shared" si="8"/>
        <v/>
      </c>
      <c r="CH33" s="80" t="str">
        <f t="shared" si="9"/>
        <v/>
      </c>
      <c r="CI33" s="80" t="str">
        <f t="shared" si="10"/>
        <v/>
      </c>
      <c r="CJ33" s="80" t="str">
        <f t="shared" si="14"/>
        <v/>
      </c>
      <c r="CK33" s="81" t="str">
        <f t="shared" si="11"/>
        <v/>
      </c>
      <c r="CL33" s="199" t="str">
        <f t="shared" si="12"/>
        <v/>
      </c>
      <c r="CM33" s="78"/>
      <c r="CN33" s="78"/>
      <c r="CO33" s="78"/>
      <c r="CP33" s="78"/>
      <c r="CQ33" s="78"/>
      <c r="CR33" s="78" t="s">
        <v>652</v>
      </c>
      <c r="CS33" s="78"/>
      <c r="CT33" s="78"/>
      <c r="CU33" s="78"/>
      <c r="CV33" s="77" t="str">
        <f t="shared" si="13"/>
        <v/>
      </c>
    </row>
    <row r="34" spans="1:100" s="77" customFormat="1" ht="51" customHeight="1">
      <c r="A34" s="35" t="str">
        <f t="shared" si="4"/>
        <v/>
      </c>
      <c r="B34" s="36"/>
      <c r="C34" s="36"/>
      <c r="D34" s="48"/>
      <c r="E34" s="227" t="str">
        <f t="shared" si="0"/>
        <v/>
      </c>
      <c r="F34" s="48"/>
      <c r="G34" s="48"/>
      <c r="H34" s="37"/>
      <c r="I34" s="37"/>
      <c r="J34" s="74" t="str">
        <f t="shared" si="5"/>
        <v/>
      </c>
      <c r="K34" s="82" t="str">
        <f t="shared" si="1"/>
        <v/>
      </c>
      <c r="L34" s="82" t="str">
        <f t="shared" si="2"/>
        <v/>
      </c>
      <c r="M34" s="82" t="str">
        <f t="shared" si="3"/>
        <v/>
      </c>
      <c r="N34" s="39"/>
      <c r="O34" s="121"/>
      <c r="P34" s="39"/>
      <c r="Q34" s="121"/>
      <c r="R34" s="154"/>
      <c r="S34" s="121"/>
      <c r="T34" s="39"/>
      <c r="U34" s="48"/>
      <c r="V34" s="39"/>
      <c r="W34" s="39"/>
      <c r="X34" s="48"/>
      <c r="Y34" s="36"/>
      <c r="Z34" s="36"/>
      <c r="AA34" s="39"/>
      <c r="AB34" s="39"/>
      <c r="AC34" s="40"/>
      <c r="AD34" s="41"/>
      <c r="AE34" s="48"/>
      <c r="AF34" s="39"/>
      <c r="AG34" s="39"/>
      <c r="AH34" s="39"/>
      <c r="AI34" s="39"/>
      <c r="AJ34" s="39"/>
      <c r="AK34" s="39"/>
      <c r="AL34" s="39"/>
      <c r="AM34" s="42"/>
      <c r="AN34" s="38"/>
      <c r="AO34" s="76"/>
      <c r="AP34" s="76"/>
      <c r="BV34" s="78"/>
      <c r="BW34" s="78"/>
      <c r="BX34" s="78"/>
      <c r="BY34" s="78"/>
      <c r="BZ34" s="78"/>
      <c r="CA34" s="78"/>
      <c r="CB34" s="78"/>
      <c r="CC34" s="78"/>
      <c r="CD34" s="78"/>
      <c r="CE34" s="79" t="str">
        <f t="shared" si="6"/>
        <v/>
      </c>
      <c r="CF34" s="80" t="str">
        <f t="shared" si="7"/>
        <v/>
      </c>
      <c r="CG34" s="80" t="str">
        <f t="shared" si="8"/>
        <v/>
      </c>
      <c r="CH34" s="80" t="str">
        <f t="shared" si="9"/>
        <v/>
      </c>
      <c r="CI34" s="80" t="str">
        <f t="shared" si="10"/>
        <v/>
      </c>
      <c r="CJ34" s="80" t="str">
        <f t="shared" si="14"/>
        <v/>
      </c>
      <c r="CK34" s="81" t="str">
        <f t="shared" si="11"/>
        <v/>
      </c>
      <c r="CL34" s="199" t="str">
        <f t="shared" si="12"/>
        <v/>
      </c>
      <c r="CM34" s="78"/>
      <c r="CN34" s="78"/>
      <c r="CO34" s="78"/>
      <c r="CP34" s="78"/>
      <c r="CQ34" s="78"/>
      <c r="CR34" s="78" t="s">
        <v>653</v>
      </c>
      <c r="CS34" s="78"/>
      <c r="CT34" s="78"/>
      <c r="CU34" s="78"/>
      <c r="CV34" s="77" t="str">
        <f t="shared" si="13"/>
        <v/>
      </c>
    </row>
    <row r="35" spans="1:100" s="77" customFormat="1" ht="51" customHeight="1">
      <c r="A35" s="35" t="str">
        <f t="shared" si="4"/>
        <v/>
      </c>
      <c r="B35" s="36"/>
      <c r="C35" s="36"/>
      <c r="D35" s="48"/>
      <c r="E35" s="227" t="str">
        <f t="shared" si="0"/>
        <v/>
      </c>
      <c r="F35" s="48"/>
      <c r="G35" s="48"/>
      <c r="H35" s="37"/>
      <c r="I35" s="37"/>
      <c r="J35" s="74" t="str">
        <f t="shared" si="5"/>
        <v/>
      </c>
      <c r="K35" s="82" t="str">
        <f t="shared" si="1"/>
        <v/>
      </c>
      <c r="L35" s="82" t="str">
        <f t="shared" si="2"/>
        <v/>
      </c>
      <c r="M35" s="82" t="str">
        <f t="shared" si="3"/>
        <v/>
      </c>
      <c r="N35" s="39"/>
      <c r="O35" s="121"/>
      <c r="P35" s="39"/>
      <c r="Q35" s="121"/>
      <c r="R35" s="154"/>
      <c r="S35" s="121"/>
      <c r="T35" s="39"/>
      <c r="U35" s="48"/>
      <c r="V35" s="39"/>
      <c r="W35" s="39"/>
      <c r="X35" s="48"/>
      <c r="Y35" s="36"/>
      <c r="Z35" s="36"/>
      <c r="AA35" s="39"/>
      <c r="AB35" s="39"/>
      <c r="AC35" s="40"/>
      <c r="AD35" s="41"/>
      <c r="AE35" s="48"/>
      <c r="AF35" s="39"/>
      <c r="AG35" s="39"/>
      <c r="AH35" s="39"/>
      <c r="AI35" s="39"/>
      <c r="AJ35" s="39"/>
      <c r="AK35" s="39"/>
      <c r="AL35" s="39"/>
      <c r="AM35" s="42"/>
      <c r="AN35" s="38"/>
      <c r="AO35" s="76"/>
      <c r="AP35" s="76"/>
      <c r="BV35" s="78"/>
      <c r="BW35" s="78"/>
      <c r="BX35" s="78"/>
      <c r="BY35" s="78"/>
      <c r="BZ35" s="78"/>
      <c r="CA35" s="78"/>
      <c r="CB35" s="78"/>
      <c r="CC35" s="78"/>
      <c r="CD35" s="78"/>
      <c r="CE35" s="79" t="str">
        <f t="shared" si="6"/>
        <v/>
      </c>
      <c r="CF35" s="80" t="str">
        <f t="shared" si="7"/>
        <v/>
      </c>
      <c r="CG35" s="80" t="str">
        <f t="shared" si="8"/>
        <v/>
      </c>
      <c r="CH35" s="80" t="str">
        <f t="shared" si="9"/>
        <v/>
      </c>
      <c r="CI35" s="80" t="str">
        <f t="shared" si="10"/>
        <v/>
      </c>
      <c r="CJ35" s="80" t="str">
        <f t="shared" si="14"/>
        <v/>
      </c>
      <c r="CK35" s="81" t="str">
        <f t="shared" si="11"/>
        <v/>
      </c>
      <c r="CL35" s="199" t="str">
        <f t="shared" si="12"/>
        <v/>
      </c>
      <c r="CM35" s="78"/>
      <c r="CN35" s="78"/>
      <c r="CO35" s="78"/>
      <c r="CP35" s="78"/>
      <c r="CQ35" s="78"/>
      <c r="CR35" s="78" t="s">
        <v>654</v>
      </c>
      <c r="CS35" s="78"/>
      <c r="CT35" s="78"/>
      <c r="CU35" s="78"/>
      <c r="CV35" s="77" t="str">
        <f t="shared" si="13"/>
        <v/>
      </c>
    </row>
    <row r="36" spans="1:100" s="77" customFormat="1" ht="51" customHeight="1">
      <c r="A36" s="35" t="str">
        <f t="shared" si="4"/>
        <v/>
      </c>
      <c r="B36" s="36"/>
      <c r="C36" s="36"/>
      <c r="D36" s="48"/>
      <c r="E36" s="227" t="str">
        <f t="shared" si="0"/>
        <v/>
      </c>
      <c r="F36" s="48"/>
      <c r="G36" s="48"/>
      <c r="H36" s="37"/>
      <c r="I36" s="37"/>
      <c r="J36" s="74" t="str">
        <f t="shared" si="5"/>
        <v/>
      </c>
      <c r="K36" s="82" t="str">
        <f t="shared" si="1"/>
        <v/>
      </c>
      <c r="L36" s="82" t="str">
        <f t="shared" si="2"/>
        <v/>
      </c>
      <c r="M36" s="82" t="str">
        <f t="shared" si="3"/>
        <v/>
      </c>
      <c r="N36" s="39"/>
      <c r="O36" s="121"/>
      <c r="P36" s="39"/>
      <c r="Q36" s="121"/>
      <c r="R36" s="154"/>
      <c r="S36" s="121"/>
      <c r="T36" s="39"/>
      <c r="U36" s="48"/>
      <c r="V36" s="39"/>
      <c r="W36" s="39"/>
      <c r="X36" s="48"/>
      <c r="Y36" s="36"/>
      <c r="Z36" s="36"/>
      <c r="AA36" s="39"/>
      <c r="AB36" s="39"/>
      <c r="AC36" s="40"/>
      <c r="AD36" s="41"/>
      <c r="AE36" s="48"/>
      <c r="AF36" s="39"/>
      <c r="AG36" s="39"/>
      <c r="AH36" s="39"/>
      <c r="AI36" s="39"/>
      <c r="AJ36" s="39"/>
      <c r="AK36" s="39"/>
      <c r="AL36" s="39"/>
      <c r="AM36" s="42"/>
      <c r="AN36" s="38"/>
      <c r="AO36" s="76"/>
      <c r="AP36" s="76"/>
      <c r="BV36" s="78"/>
      <c r="BW36" s="78"/>
      <c r="BX36" s="78"/>
      <c r="BY36" s="78"/>
      <c r="BZ36" s="78"/>
      <c r="CA36" s="78"/>
      <c r="CB36" s="78"/>
      <c r="CC36" s="78"/>
      <c r="CD36" s="78"/>
      <c r="CE36" s="79" t="str">
        <f t="shared" si="6"/>
        <v/>
      </c>
      <c r="CF36" s="80" t="str">
        <f t="shared" si="7"/>
        <v/>
      </c>
      <c r="CG36" s="80" t="str">
        <f t="shared" si="8"/>
        <v/>
      </c>
      <c r="CH36" s="80" t="str">
        <f t="shared" si="9"/>
        <v/>
      </c>
      <c r="CI36" s="80" t="str">
        <f t="shared" si="10"/>
        <v/>
      </c>
      <c r="CJ36" s="80" t="str">
        <f t="shared" si="14"/>
        <v/>
      </c>
      <c r="CK36" s="81" t="str">
        <f t="shared" si="11"/>
        <v/>
      </c>
      <c r="CL36" s="199" t="str">
        <f t="shared" si="12"/>
        <v/>
      </c>
      <c r="CM36" s="78"/>
      <c r="CN36" s="78"/>
      <c r="CO36" s="78"/>
      <c r="CP36" s="78"/>
      <c r="CQ36" s="78"/>
      <c r="CR36" s="78" t="s">
        <v>655</v>
      </c>
      <c r="CS36" s="78"/>
      <c r="CT36" s="78"/>
      <c r="CU36" s="78"/>
      <c r="CV36" s="77" t="str">
        <f t="shared" si="13"/>
        <v/>
      </c>
    </row>
    <row r="37" spans="1:100" s="77" customFormat="1" ht="51" customHeight="1">
      <c r="A37" s="35" t="str">
        <f t="shared" si="4"/>
        <v/>
      </c>
      <c r="B37" s="36"/>
      <c r="C37" s="36"/>
      <c r="D37" s="48"/>
      <c r="E37" s="227" t="str">
        <f t="shared" si="0"/>
        <v/>
      </c>
      <c r="F37" s="48"/>
      <c r="G37" s="48"/>
      <c r="H37" s="37"/>
      <c r="I37" s="37"/>
      <c r="J37" s="74" t="str">
        <f t="shared" si="5"/>
        <v/>
      </c>
      <c r="K37" s="82" t="str">
        <f t="shared" si="1"/>
        <v/>
      </c>
      <c r="L37" s="82" t="str">
        <f t="shared" si="2"/>
        <v/>
      </c>
      <c r="M37" s="82" t="str">
        <f t="shared" si="3"/>
        <v/>
      </c>
      <c r="N37" s="39"/>
      <c r="O37" s="121"/>
      <c r="P37" s="39"/>
      <c r="Q37" s="121"/>
      <c r="R37" s="154"/>
      <c r="S37" s="121"/>
      <c r="T37" s="39"/>
      <c r="U37" s="48"/>
      <c r="V37" s="39"/>
      <c r="W37" s="39"/>
      <c r="X37" s="48"/>
      <c r="Y37" s="36"/>
      <c r="Z37" s="36"/>
      <c r="AA37" s="39"/>
      <c r="AB37" s="39"/>
      <c r="AC37" s="40"/>
      <c r="AD37" s="41"/>
      <c r="AE37" s="48"/>
      <c r="AF37" s="39"/>
      <c r="AG37" s="39"/>
      <c r="AH37" s="39"/>
      <c r="AI37" s="39"/>
      <c r="AJ37" s="39"/>
      <c r="AK37" s="39"/>
      <c r="AL37" s="39"/>
      <c r="AM37" s="42"/>
      <c r="AN37" s="38"/>
      <c r="AO37" s="76"/>
      <c r="AP37" s="76"/>
      <c r="BV37" s="78"/>
      <c r="BW37" s="78"/>
      <c r="BX37" s="78"/>
      <c r="BY37" s="78"/>
      <c r="BZ37" s="78"/>
      <c r="CA37" s="78"/>
      <c r="CB37" s="78"/>
      <c r="CC37" s="78"/>
      <c r="CD37" s="78"/>
      <c r="CE37" s="79" t="str">
        <f t="shared" si="6"/>
        <v/>
      </c>
      <c r="CF37" s="80" t="str">
        <f t="shared" si="7"/>
        <v/>
      </c>
      <c r="CG37" s="80" t="str">
        <f t="shared" si="8"/>
        <v/>
      </c>
      <c r="CH37" s="80" t="str">
        <f t="shared" si="9"/>
        <v/>
      </c>
      <c r="CI37" s="80" t="str">
        <f t="shared" si="10"/>
        <v/>
      </c>
      <c r="CJ37" s="80" t="str">
        <f t="shared" si="14"/>
        <v/>
      </c>
      <c r="CK37" s="81" t="str">
        <f t="shared" si="11"/>
        <v/>
      </c>
      <c r="CL37" s="199" t="str">
        <f t="shared" si="12"/>
        <v/>
      </c>
      <c r="CM37" s="78"/>
      <c r="CN37" s="78"/>
      <c r="CO37" s="78"/>
      <c r="CP37" s="78"/>
      <c r="CQ37" s="78"/>
      <c r="CR37" s="78" t="s">
        <v>656</v>
      </c>
      <c r="CS37" s="78"/>
      <c r="CT37" s="78"/>
      <c r="CU37" s="78"/>
      <c r="CV37" s="77" t="str">
        <f t="shared" si="13"/>
        <v/>
      </c>
    </row>
    <row r="38" spans="1:100" s="77" customFormat="1" ht="51" customHeight="1">
      <c r="A38" s="35" t="str">
        <f t="shared" si="4"/>
        <v/>
      </c>
      <c r="B38" s="36"/>
      <c r="C38" s="36"/>
      <c r="D38" s="48"/>
      <c r="E38" s="227" t="str">
        <f t="shared" ref="E38:E69" si="15">IFERROR(VLOOKUP(D38,PEEO_SCHOOL,3,0),"")</f>
        <v/>
      </c>
      <c r="F38" s="48"/>
      <c r="G38" s="48"/>
      <c r="H38" s="37"/>
      <c r="I38" s="37"/>
      <c r="J38" s="74" t="str">
        <f t="shared" si="5"/>
        <v/>
      </c>
      <c r="K38" s="82" t="str">
        <f t="shared" ref="K38:K69" si="16">IFERROR(IF(OR($K$4="",B38="",A38="",I38=""),"",DATEDIF(I38,$K$4,"Y")),"")</f>
        <v/>
      </c>
      <c r="L38" s="82" t="str">
        <f t="shared" ref="L38:L69" si="17">IFERROR(IF(OR($K$4="",B38="",A38="",I38=""),"",DATEDIF(I38,$K$4,"YM")),"")</f>
        <v/>
      </c>
      <c r="M38" s="82" t="str">
        <f t="shared" ref="M38:M69" si="18">IFERROR(IF(OR($K$4="",B38="",A38="",I38=""),"",DATEDIF(I38,$K$4,"MD")),"")</f>
        <v/>
      </c>
      <c r="N38" s="39"/>
      <c r="O38" s="121"/>
      <c r="P38" s="39"/>
      <c r="Q38" s="121"/>
      <c r="R38" s="154"/>
      <c r="S38" s="121"/>
      <c r="T38" s="39"/>
      <c r="U38" s="48"/>
      <c r="V38" s="39"/>
      <c r="W38" s="39"/>
      <c r="X38" s="48"/>
      <c r="Y38" s="36"/>
      <c r="Z38" s="36"/>
      <c r="AA38" s="39"/>
      <c r="AB38" s="39"/>
      <c r="AC38" s="40"/>
      <c r="AD38" s="41"/>
      <c r="AE38" s="48"/>
      <c r="AF38" s="39"/>
      <c r="AG38" s="39"/>
      <c r="AH38" s="39"/>
      <c r="AI38" s="39"/>
      <c r="AJ38" s="39"/>
      <c r="AK38" s="39"/>
      <c r="AL38" s="39"/>
      <c r="AM38" s="42"/>
      <c r="AN38" s="38"/>
      <c r="AO38" s="76"/>
      <c r="AP38" s="76"/>
      <c r="BV38" s="78"/>
      <c r="BW38" s="78"/>
      <c r="BX38" s="78"/>
      <c r="BY38" s="78"/>
      <c r="BZ38" s="78"/>
      <c r="CA38" s="78"/>
      <c r="CB38" s="78"/>
      <c r="CC38" s="78"/>
      <c r="CD38" s="78"/>
      <c r="CE38" s="79" t="str">
        <f t="shared" si="6"/>
        <v/>
      </c>
      <c r="CF38" s="80" t="str">
        <f t="shared" si="7"/>
        <v/>
      </c>
      <c r="CG38" s="80" t="str">
        <f t="shared" si="8"/>
        <v/>
      </c>
      <c r="CH38" s="80" t="str">
        <f t="shared" si="9"/>
        <v/>
      </c>
      <c r="CI38" s="80" t="str">
        <f t="shared" si="10"/>
        <v/>
      </c>
      <c r="CJ38" s="80" t="str">
        <f t="shared" si="14"/>
        <v/>
      </c>
      <c r="CK38" s="81" t="str">
        <f t="shared" si="11"/>
        <v/>
      </c>
      <c r="CL38" s="199" t="str">
        <f t="shared" si="12"/>
        <v/>
      </c>
      <c r="CM38" s="78"/>
      <c r="CN38" s="78"/>
      <c r="CO38" s="78"/>
      <c r="CP38" s="78"/>
      <c r="CQ38" s="78"/>
      <c r="CR38" s="78" t="s">
        <v>657</v>
      </c>
      <c r="CS38" s="78"/>
      <c r="CT38" s="78"/>
      <c r="CU38" s="78"/>
      <c r="CV38" s="77" t="str">
        <f t="shared" si="13"/>
        <v/>
      </c>
    </row>
    <row r="39" spans="1:100" s="77" customFormat="1" ht="51" customHeight="1">
      <c r="A39" s="35" t="str">
        <f t="shared" ref="A39:A70" si="19">IFERROR(IF(AND(B39="",C39="",F39="",I39=""),"",A38+1),"")</f>
        <v/>
      </c>
      <c r="B39" s="36"/>
      <c r="C39" s="36"/>
      <c r="D39" s="48"/>
      <c r="E39" s="227" t="str">
        <f t="shared" si="15"/>
        <v/>
      </c>
      <c r="F39" s="48"/>
      <c r="G39" s="48"/>
      <c r="H39" s="37"/>
      <c r="I39" s="37"/>
      <c r="J39" s="74" t="str">
        <f t="shared" si="5"/>
        <v/>
      </c>
      <c r="K39" s="82" t="str">
        <f t="shared" si="16"/>
        <v/>
      </c>
      <c r="L39" s="82" t="str">
        <f t="shared" si="17"/>
        <v/>
      </c>
      <c r="M39" s="82" t="str">
        <f t="shared" si="18"/>
        <v/>
      </c>
      <c r="N39" s="39"/>
      <c r="O39" s="121"/>
      <c r="P39" s="39"/>
      <c r="Q39" s="121"/>
      <c r="R39" s="154"/>
      <c r="S39" s="121"/>
      <c r="T39" s="39"/>
      <c r="U39" s="48"/>
      <c r="V39" s="39"/>
      <c r="W39" s="39"/>
      <c r="X39" s="48"/>
      <c r="Y39" s="36"/>
      <c r="Z39" s="36"/>
      <c r="AA39" s="39"/>
      <c r="AB39" s="39"/>
      <c r="AC39" s="40"/>
      <c r="AD39" s="41"/>
      <c r="AE39" s="48"/>
      <c r="AF39" s="39"/>
      <c r="AG39" s="39"/>
      <c r="AH39" s="39"/>
      <c r="AI39" s="39"/>
      <c r="AJ39" s="39"/>
      <c r="AK39" s="39"/>
      <c r="AL39" s="39"/>
      <c r="AM39" s="42"/>
      <c r="AN39" s="38"/>
      <c r="AO39" s="76"/>
      <c r="AP39" s="76"/>
      <c r="BV39" s="78"/>
      <c r="BW39" s="78"/>
      <c r="BX39" s="78"/>
      <c r="BY39" s="78"/>
      <c r="BZ39" s="78"/>
      <c r="CA39" s="78"/>
      <c r="CB39" s="78"/>
      <c r="CC39" s="78"/>
      <c r="CD39" s="78"/>
      <c r="CE39" s="79" t="str">
        <f t="shared" si="6"/>
        <v/>
      </c>
      <c r="CF39" s="80" t="str">
        <f t="shared" si="7"/>
        <v/>
      </c>
      <c r="CG39" s="80" t="str">
        <f t="shared" si="8"/>
        <v/>
      </c>
      <c r="CH39" s="80" t="str">
        <f t="shared" si="9"/>
        <v/>
      </c>
      <c r="CI39" s="80" t="str">
        <f t="shared" si="10"/>
        <v/>
      </c>
      <c r="CJ39" s="80" t="str">
        <f t="shared" si="14"/>
        <v/>
      </c>
      <c r="CK39" s="81" t="str">
        <f t="shared" si="11"/>
        <v/>
      </c>
      <c r="CL39" s="199" t="str">
        <f t="shared" si="12"/>
        <v/>
      </c>
      <c r="CM39" s="78"/>
      <c r="CN39" s="78"/>
      <c r="CO39" s="78"/>
      <c r="CP39" s="78"/>
      <c r="CQ39" s="78"/>
      <c r="CR39" s="78" t="s">
        <v>658</v>
      </c>
      <c r="CS39" s="78"/>
      <c r="CT39" s="78"/>
      <c r="CU39" s="78"/>
      <c r="CV39" s="77" t="str">
        <f t="shared" si="13"/>
        <v/>
      </c>
    </row>
    <row r="40" spans="1:100" s="77" customFormat="1" ht="51" customHeight="1">
      <c r="A40" s="35" t="str">
        <f t="shared" si="19"/>
        <v/>
      </c>
      <c r="B40" s="36"/>
      <c r="C40" s="36"/>
      <c r="D40" s="48"/>
      <c r="E40" s="227" t="str">
        <f t="shared" si="15"/>
        <v/>
      </c>
      <c r="F40" s="48"/>
      <c r="G40" s="48"/>
      <c r="H40" s="37"/>
      <c r="I40" s="37"/>
      <c r="J40" s="74" t="str">
        <f t="shared" si="5"/>
        <v/>
      </c>
      <c r="K40" s="82" t="str">
        <f t="shared" si="16"/>
        <v/>
      </c>
      <c r="L40" s="82" t="str">
        <f t="shared" si="17"/>
        <v/>
      </c>
      <c r="M40" s="82" t="str">
        <f t="shared" si="18"/>
        <v/>
      </c>
      <c r="N40" s="39"/>
      <c r="O40" s="121"/>
      <c r="P40" s="39"/>
      <c r="Q40" s="121"/>
      <c r="R40" s="154"/>
      <c r="S40" s="121"/>
      <c r="T40" s="39"/>
      <c r="U40" s="48"/>
      <c r="V40" s="39"/>
      <c r="W40" s="39"/>
      <c r="X40" s="48"/>
      <c r="Y40" s="36"/>
      <c r="Z40" s="36"/>
      <c r="AA40" s="39"/>
      <c r="AB40" s="39"/>
      <c r="AC40" s="40"/>
      <c r="AD40" s="41"/>
      <c r="AE40" s="48"/>
      <c r="AF40" s="39"/>
      <c r="AG40" s="39"/>
      <c r="AH40" s="39"/>
      <c r="AI40" s="39"/>
      <c r="AJ40" s="39"/>
      <c r="AK40" s="39"/>
      <c r="AL40" s="39"/>
      <c r="AM40" s="42"/>
      <c r="AN40" s="38"/>
      <c r="AO40" s="76"/>
      <c r="AP40" s="76"/>
      <c r="BV40" s="78"/>
      <c r="BW40" s="78"/>
      <c r="BX40" s="78"/>
      <c r="BY40" s="78"/>
      <c r="BZ40" s="78"/>
      <c r="CA40" s="78"/>
      <c r="CB40" s="78"/>
      <c r="CC40" s="78"/>
      <c r="CD40" s="78"/>
      <c r="CE40" s="79" t="str">
        <f t="shared" si="6"/>
        <v/>
      </c>
      <c r="CF40" s="80" t="str">
        <f t="shared" si="7"/>
        <v/>
      </c>
      <c r="CG40" s="80" t="str">
        <f t="shared" si="8"/>
        <v/>
      </c>
      <c r="CH40" s="80" t="str">
        <f t="shared" si="9"/>
        <v/>
      </c>
      <c r="CI40" s="80" t="str">
        <f t="shared" si="10"/>
        <v/>
      </c>
      <c r="CJ40" s="80" t="str">
        <f t="shared" si="14"/>
        <v/>
      </c>
      <c r="CK40" s="81" t="str">
        <f t="shared" si="11"/>
        <v/>
      </c>
      <c r="CL40" s="199" t="str">
        <f t="shared" si="12"/>
        <v/>
      </c>
      <c r="CM40" s="78"/>
      <c r="CN40" s="78"/>
      <c r="CO40" s="78"/>
      <c r="CP40" s="78"/>
      <c r="CQ40" s="78"/>
      <c r="CR40" s="78" t="s">
        <v>659</v>
      </c>
      <c r="CS40" s="78"/>
      <c r="CT40" s="78"/>
      <c r="CU40" s="78"/>
      <c r="CV40" s="77" t="str">
        <f t="shared" si="13"/>
        <v/>
      </c>
    </row>
    <row r="41" spans="1:100" s="77" customFormat="1" ht="51" customHeight="1">
      <c r="A41" s="35" t="str">
        <f t="shared" si="19"/>
        <v/>
      </c>
      <c r="B41" s="36"/>
      <c r="C41" s="36"/>
      <c r="D41" s="48"/>
      <c r="E41" s="227" t="str">
        <f t="shared" si="15"/>
        <v/>
      </c>
      <c r="F41" s="48"/>
      <c r="G41" s="48"/>
      <c r="H41" s="37"/>
      <c r="I41" s="37"/>
      <c r="J41" s="74" t="str">
        <f t="shared" si="5"/>
        <v/>
      </c>
      <c r="K41" s="82" t="str">
        <f t="shared" si="16"/>
        <v/>
      </c>
      <c r="L41" s="82" t="str">
        <f t="shared" si="17"/>
        <v/>
      </c>
      <c r="M41" s="82" t="str">
        <f t="shared" si="18"/>
        <v/>
      </c>
      <c r="N41" s="39"/>
      <c r="O41" s="121"/>
      <c r="P41" s="39"/>
      <c r="Q41" s="121"/>
      <c r="R41" s="154"/>
      <c r="S41" s="121"/>
      <c r="T41" s="39"/>
      <c r="U41" s="48"/>
      <c r="V41" s="39"/>
      <c r="W41" s="39"/>
      <c r="X41" s="48"/>
      <c r="Y41" s="36"/>
      <c r="Z41" s="36"/>
      <c r="AA41" s="39"/>
      <c r="AB41" s="39"/>
      <c r="AC41" s="40"/>
      <c r="AD41" s="41"/>
      <c r="AE41" s="48"/>
      <c r="AF41" s="39"/>
      <c r="AG41" s="39"/>
      <c r="AH41" s="39"/>
      <c r="AI41" s="39"/>
      <c r="AJ41" s="39"/>
      <c r="AK41" s="39"/>
      <c r="AL41" s="39"/>
      <c r="AM41" s="42"/>
      <c r="AN41" s="38"/>
      <c r="AO41" s="76"/>
      <c r="AP41" s="76"/>
      <c r="BV41" s="78"/>
      <c r="BW41" s="78"/>
      <c r="BX41" s="78"/>
      <c r="BY41" s="78"/>
      <c r="BZ41" s="78"/>
      <c r="CA41" s="78"/>
      <c r="CB41" s="78"/>
      <c r="CC41" s="78"/>
      <c r="CD41" s="78"/>
      <c r="CE41" s="79" t="str">
        <f t="shared" si="6"/>
        <v/>
      </c>
      <c r="CF41" s="80" t="str">
        <f t="shared" si="7"/>
        <v/>
      </c>
      <c r="CG41" s="80" t="str">
        <f t="shared" si="8"/>
        <v/>
      </c>
      <c r="CH41" s="80" t="str">
        <f t="shared" si="9"/>
        <v/>
      </c>
      <c r="CI41" s="80" t="str">
        <f t="shared" si="10"/>
        <v/>
      </c>
      <c r="CJ41" s="80" t="str">
        <f t="shared" si="14"/>
        <v/>
      </c>
      <c r="CK41" s="81" t="str">
        <f t="shared" si="11"/>
        <v/>
      </c>
      <c r="CL41" s="199" t="str">
        <f t="shared" si="12"/>
        <v/>
      </c>
      <c r="CM41" s="78"/>
      <c r="CN41" s="78"/>
      <c r="CO41" s="78"/>
      <c r="CP41" s="78"/>
      <c r="CQ41" s="78"/>
      <c r="CR41" s="78" t="s">
        <v>660</v>
      </c>
      <c r="CS41" s="78"/>
      <c r="CT41" s="78"/>
      <c r="CU41" s="78"/>
      <c r="CV41" s="77" t="str">
        <f t="shared" si="13"/>
        <v/>
      </c>
    </row>
    <row r="42" spans="1:100" s="77" customFormat="1" ht="51" customHeight="1">
      <c r="A42" s="35" t="str">
        <f t="shared" si="19"/>
        <v/>
      </c>
      <c r="B42" s="36"/>
      <c r="C42" s="36"/>
      <c r="D42" s="48"/>
      <c r="E42" s="227" t="str">
        <f t="shared" si="15"/>
        <v/>
      </c>
      <c r="F42" s="48"/>
      <c r="G42" s="48"/>
      <c r="H42" s="37"/>
      <c r="I42" s="37"/>
      <c r="J42" s="74" t="str">
        <f t="shared" si="5"/>
        <v/>
      </c>
      <c r="K42" s="82" t="str">
        <f t="shared" si="16"/>
        <v/>
      </c>
      <c r="L42" s="82" t="str">
        <f t="shared" si="17"/>
        <v/>
      </c>
      <c r="M42" s="82" t="str">
        <f t="shared" si="18"/>
        <v/>
      </c>
      <c r="N42" s="39"/>
      <c r="O42" s="121"/>
      <c r="P42" s="39"/>
      <c r="Q42" s="121"/>
      <c r="R42" s="154"/>
      <c r="S42" s="121"/>
      <c r="T42" s="39"/>
      <c r="U42" s="48"/>
      <c r="V42" s="39"/>
      <c r="W42" s="39"/>
      <c r="X42" s="48"/>
      <c r="Y42" s="36"/>
      <c r="Z42" s="36"/>
      <c r="AA42" s="39"/>
      <c r="AB42" s="39"/>
      <c r="AC42" s="40"/>
      <c r="AD42" s="41"/>
      <c r="AE42" s="48"/>
      <c r="AF42" s="39"/>
      <c r="AG42" s="39"/>
      <c r="AH42" s="39"/>
      <c r="AI42" s="39"/>
      <c r="AJ42" s="39"/>
      <c r="AK42" s="39"/>
      <c r="AL42" s="39"/>
      <c r="AM42" s="42"/>
      <c r="AN42" s="38"/>
      <c r="AO42" s="76"/>
      <c r="AP42" s="76"/>
      <c r="BV42" s="78"/>
      <c r="BW42" s="78"/>
      <c r="BX42" s="78"/>
      <c r="BY42" s="78"/>
      <c r="BZ42" s="78"/>
      <c r="CA42" s="78"/>
      <c r="CB42" s="78"/>
      <c r="CC42" s="78"/>
      <c r="CD42" s="78"/>
      <c r="CE42" s="79" t="str">
        <f t="shared" si="6"/>
        <v/>
      </c>
      <c r="CF42" s="80" t="str">
        <f t="shared" si="7"/>
        <v/>
      </c>
      <c r="CG42" s="80" t="str">
        <f t="shared" si="8"/>
        <v/>
      </c>
      <c r="CH42" s="80" t="str">
        <f t="shared" si="9"/>
        <v/>
      </c>
      <c r="CI42" s="80" t="str">
        <f t="shared" si="10"/>
        <v/>
      </c>
      <c r="CJ42" s="80" t="str">
        <f t="shared" si="14"/>
        <v/>
      </c>
      <c r="CK42" s="81" t="str">
        <f t="shared" si="11"/>
        <v/>
      </c>
      <c r="CL42" s="199" t="str">
        <f t="shared" si="12"/>
        <v/>
      </c>
      <c r="CM42" s="78"/>
      <c r="CN42" s="78"/>
      <c r="CO42" s="78"/>
      <c r="CP42" s="78"/>
      <c r="CQ42" s="78"/>
      <c r="CR42" s="78" t="s">
        <v>661</v>
      </c>
      <c r="CS42" s="78"/>
      <c r="CT42" s="78"/>
      <c r="CU42" s="78"/>
      <c r="CV42" s="77" t="str">
        <f t="shared" si="13"/>
        <v/>
      </c>
    </row>
    <row r="43" spans="1:100" s="77" customFormat="1" ht="51" customHeight="1">
      <c r="A43" s="35" t="str">
        <f t="shared" si="19"/>
        <v/>
      </c>
      <c r="B43" s="36"/>
      <c r="C43" s="36"/>
      <c r="D43" s="48"/>
      <c r="E43" s="227" t="str">
        <f t="shared" si="15"/>
        <v/>
      </c>
      <c r="F43" s="48"/>
      <c r="G43" s="48"/>
      <c r="H43" s="37"/>
      <c r="I43" s="37"/>
      <c r="J43" s="74" t="str">
        <f t="shared" si="5"/>
        <v/>
      </c>
      <c r="K43" s="82" t="str">
        <f t="shared" si="16"/>
        <v/>
      </c>
      <c r="L43" s="82" t="str">
        <f t="shared" si="17"/>
        <v/>
      </c>
      <c r="M43" s="82" t="str">
        <f t="shared" si="18"/>
        <v/>
      </c>
      <c r="N43" s="39"/>
      <c r="O43" s="121"/>
      <c r="P43" s="39"/>
      <c r="Q43" s="121"/>
      <c r="R43" s="154"/>
      <c r="S43" s="121"/>
      <c r="T43" s="39"/>
      <c r="U43" s="48"/>
      <c r="V43" s="39"/>
      <c r="W43" s="39"/>
      <c r="X43" s="48"/>
      <c r="Y43" s="36"/>
      <c r="Z43" s="36"/>
      <c r="AA43" s="39"/>
      <c r="AB43" s="39"/>
      <c r="AC43" s="40"/>
      <c r="AD43" s="41"/>
      <c r="AE43" s="48"/>
      <c r="AF43" s="39"/>
      <c r="AG43" s="39"/>
      <c r="AH43" s="39"/>
      <c r="AI43" s="39"/>
      <c r="AJ43" s="39"/>
      <c r="AK43" s="39"/>
      <c r="AL43" s="39"/>
      <c r="AM43" s="42"/>
      <c r="AN43" s="38"/>
      <c r="AO43" s="76"/>
      <c r="AP43" s="76"/>
      <c r="BV43" s="78"/>
      <c r="BW43" s="78"/>
      <c r="BX43" s="78"/>
      <c r="BY43" s="78"/>
      <c r="BZ43" s="78"/>
      <c r="CA43" s="78"/>
      <c r="CB43" s="78"/>
      <c r="CC43" s="78"/>
      <c r="CD43" s="78"/>
      <c r="CE43" s="79" t="str">
        <f t="shared" si="6"/>
        <v/>
      </c>
      <c r="CF43" s="80" t="str">
        <f t="shared" si="7"/>
        <v/>
      </c>
      <c r="CG43" s="80" t="str">
        <f t="shared" si="8"/>
        <v/>
      </c>
      <c r="CH43" s="80" t="str">
        <f t="shared" si="9"/>
        <v/>
      </c>
      <c r="CI43" s="80" t="str">
        <f t="shared" si="10"/>
        <v/>
      </c>
      <c r="CJ43" s="80" t="str">
        <f t="shared" si="14"/>
        <v/>
      </c>
      <c r="CK43" s="81" t="str">
        <f t="shared" si="11"/>
        <v/>
      </c>
      <c r="CL43" s="199" t="str">
        <f t="shared" si="12"/>
        <v/>
      </c>
      <c r="CM43" s="78"/>
      <c r="CN43" s="78"/>
      <c r="CO43" s="78"/>
      <c r="CP43" s="78"/>
      <c r="CQ43" s="78"/>
      <c r="CR43" s="78" t="s">
        <v>662</v>
      </c>
      <c r="CS43" s="78"/>
      <c r="CT43" s="78"/>
      <c r="CU43" s="78"/>
      <c r="CV43" s="77" t="str">
        <f t="shared" si="13"/>
        <v/>
      </c>
    </row>
    <row r="44" spans="1:100" s="77" customFormat="1" ht="51" customHeight="1">
      <c r="A44" s="35" t="str">
        <f t="shared" si="19"/>
        <v/>
      </c>
      <c r="B44" s="36"/>
      <c r="C44" s="36"/>
      <c r="D44" s="48"/>
      <c r="E44" s="227" t="str">
        <f t="shared" si="15"/>
        <v/>
      </c>
      <c r="F44" s="48"/>
      <c r="G44" s="48"/>
      <c r="H44" s="37"/>
      <c r="I44" s="37"/>
      <c r="J44" s="74" t="str">
        <f t="shared" si="5"/>
        <v/>
      </c>
      <c r="K44" s="82" t="str">
        <f t="shared" si="16"/>
        <v/>
      </c>
      <c r="L44" s="82" t="str">
        <f t="shared" si="17"/>
        <v/>
      </c>
      <c r="M44" s="82" t="str">
        <f t="shared" si="18"/>
        <v/>
      </c>
      <c r="N44" s="39"/>
      <c r="O44" s="121"/>
      <c r="P44" s="39"/>
      <c r="Q44" s="121"/>
      <c r="R44" s="154"/>
      <c r="S44" s="121"/>
      <c r="T44" s="39"/>
      <c r="U44" s="48"/>
      <c r="V44" s="39"/>
      <c r="W44" s="39"/>
      <c r="X44" s="48"/>
      <c r="Y44" s="36"/>
      <c r="Z44" s="36"/>
      <c r="AA44" s="39"/>
      <c r="AB44" s="39"/>
      <c r="AC44" s="40"/>
      <c r="AD44" s="41"/>
      <c r="AE44" s="48"/>
      <c r="AF44" s="39"/>
      <c r="AG44" s="39"/>
      <c r="AH44" s="39"/>
      <c r="AI44" s="39"/>
      <c r="AJ44" s="39"/>
      <c r="AK44" s="39"/>
      <c r="AL44" s="39"/>
      <c r="AM44" s="42"/>
      <c r="AN44" s="38"/>
      <c r="AO44" s="76"/>
      <c r="AP44" s="76"/>
      <c r="BV44" s="78"/>
      <c r="BW44" s="78"/>
      <c r="BX44" s="78"/>
      <c r="BY44" s="78"/>
      <c r="BZ44" s="78"/>
      <c r="CA44" s="78"/>
      <c r="CB44" s="78"/>
      <c r="CC44" s="78"/>
      <c r="CD44" s="78"/>
      <c r="CE44" s="79" t="str">
        <f t="shared" si="6"/>
        <v/>
      </c>
      <c r="CF44" s="80" t="str">
        <f t="shared" si="7"/>
        <v/>
      </c>
      <c r="CG44" s="80" t="str">
        <f t="shared" si="8"/>
        <v/>
      </c>
      <c r="CH44" s="80" t="str">
        <f t="shared" si="9"/>
        <v/>
      </c>
      <c r="CI44" s="80" t="str">
        <f t="shared" si="10"/>
        <v/>
      </c>
      <c r="CJ44" s="80" t="str">
        <f t="shared" si="14"/>
        <v/>
      </c>
      <c r="CK44" s="81" t="str">
        <f t="shared" si="11"/>
        <v/>
      </c>
      <c r="CL44" s="199" t="str">
        <f t="shared" si="12"/>
        <v/>
      </c>
      <c r="CM44" s="78"/>
      <c r="CN44" s="78"/>
      <c r="CO44" s="78"/>
      <c r="CP44" s="78"/>
      <c r="CQ44" s="78"/>
      <c r="CR44" s="78" t="s">
        <v>663</v>
      </c>
      <c r="CS44" s="78"/>
      <c r="CT44" s="78"/>
      <c r="CU44" s="78"/>
      <c r="CV44" s="77" t="str">
        <f t="shared" si="13"/>
        <v/>
      </c>
    </row>
    <row r="45" spans="1:100" s="77" customFormat="1" ht="51" customHeight="1">
      <c r="A45" s="35" t="str">
        <f t="shared" si="19"/>
        <v/>
      </c>
      <c r="B45" s="36"/>
      <c r="C45" s="36"/>
      <c r="D45" s="48"/>
      <c r="E45" s="227" t="str">
        <f t="shared" si="15"/>
        <v/>
      </c>
      <c r="F45" s="48"/>
      <c r="G45" s="48"/>
      <c r="H45" s="37"/>
      <c r="I45" s="37"/>
      <c r="J45" s="74" t="str">
        <f t="shared" si="5"/>
        <v/>
      </c>
      <c r="K45" s="82" t="str">
        <f t="shared" si="16"/>
        <v/>
      </c>
      <c r="L45" s="82" t="str">
        <f t="shared" si="17"/>
        <v/>
      </c>
      <c r="M45" s="82" t="str">
        <f t="shared" si="18"/>
        <v/>
      </c>
      <c r="N45" s="39"/>
      <c r="O45" s="121"/>
      <c r="P45" s="39"/>
      <c r="Q45" s="121"/>
      <c r="R45" s="154"/>
      <c r="S45" s="121"/>
      <c r="T45" s="39"/>
      <c r="U45" s="48"/>
      <c r="V45" s="39"/>
      <c r="W45" s="39"/>
      <c r="X45" s="48"/>
      <c r="Y45" s="36"/>
      <c r="Z45" s="36"/>
      <c r="AA45" s="39"/>
      <c r="AB45" s="39"/>
      <c r="AC45" s="40"/>
      <c r="AD45" s="41"/>
      <c r="AE45" s="48"/>
      <c r="AF45" s="39"/>
      <c r="AG45" s="39"/>
      <c r="AH45" s="39"/>
      <c r="AI45" s="39"/>
      <c r="AJ45" s="39"/>
      <c r="AK45" s="39"/>
      <c r="AL45" s="39"/>
      <c r="AM45" s="42"/>
      <c r="AN45" s="38"/>
      <c r="AO45" s="76"/>
      <c r="AP45" s="76"/>
      <c r="BV45" s="78"/>
      <c r="BW45" s="78"/>
      <c r="BX45" s="78"/>
      <c r="BY45" s="78"/>
      <c r="BZ45" s="78"/>
      <c r="CA45" s="78"/>
      <c r="CB45" s="78"/>
      <c r="CC45" s="78"/>
      <c r="CD45" s="78"/>
      <c r="CE45" s="79" t="str">
        <f t="shared" si="6"/>
        <v/>
      </c>
      <c r="CF45" s="80" t="str">
        <f t="shared" si="7"/>
        <v/>
      </c>
      <c r="CG45" s="80" t="str">
        <f t="shared" si="8"/>
        <v/>
      </c>
      <c r="CH45" s="80" t="str">
        <f t="shared" si="9"/>
        <v/>
      </c>
      <c r="CI45" s="80" t="str">
        <f t="shared" si="10"/>
        <v/>
      </c>
      <c r="CJ45" s="80" t="str">
        <f t="shared" si="14"/>
        <v/>
      </c>
      <c r="CK45" s="81" t="str">
        <f t="shared" si="11"/>
        <v/>
      </c>
      <c r="CL45" s="199" t="str">
        <f t="shared" si="12"/>
        <v/>
      </c>
      <c r="CM45" s="78"/>
      <c r="CN45" s="78"/>
      <c r="CO45" s="78"/>
      <c r="CP45" s="78"/>
      <c r="CQ45" s="78"/>
      <c r="CR45" s="78" t="s">
        <v>663</v>
      </c>
      <c r="CS45" s="78"/>
      <c r="CT45" s="78"/>
      <c r="CU45" s="78"/>
      <c r="CV45" s="77" t="str">
        <f t="shared" si="13"/>
        <v/>
      </c>
    </row>
    <row r="46" spans="1:100" s="77" customFormat="1" ht="51" customHeight="1">
      <c r="A46" s="35" t="str">
        <f t="shared" si="19"/>
        <v/>
      </c>
      <c r="B46" s="36"/>
      <c r="C46" s="36"/>
      <c r="D46" s="48"/>
      <c r="E46" s="227" t="str">
        <f t="shared" si="15"/>
        <v/>
      </c>
      <c r="F46" s="48"/>
      <c r="G46" s="48"/>
      <c r="H46" s="37"/>
      <c r="I46" s="37"/>
      <c r="J46" s="74" t="str">
        <f t="shared" si="5"/>
        <v/>
      </c>
      <c r="K46" s="82" t="str">
        <f t="shared" si="16"/>
        <v/>
      </c>
      <c r="L46" s="82" t="str">
        <f t="shared" si="17"/>
        <v/>
      </c>
      <c r="M46" s="82" t="str">
        <f t="shared" si="18"/>
        <v/>
      </c>
      <c r="N46" s="39"/>
      <c r="O46" s="121"/>
      <c r="P46" s="39"/>
      <c r="Q46" s="121"/>
      <c r="R46" s="154"/>
      <c r="S46" s="121"/>
      <c r="T46" s="39"/>
      <c r="U46" s="48"/>
      <c r="V46" s="39"/>
      <c r="W46" s="39"/>
      <c r="X46" s="48"/>
      <c r="Y46" s="36"/>
      <c r="Z46" s="36"/>
      <c r="AA46" s="39"/>
      <c r="AB46" s="39"/>
      <c r="AC46" s="40"/>
      <c r="AD46" s="41"/>
      <c r="AE46" s="48"/>
      <c r="AF46" s="39"/>
      <c r="AG46" s="39"/>
      <c r="AH46" s="39"/>
      <c r="AI46" s="39"/>
      <c r="AJ46" s="39"/>
      <c r="AK46" s="39"/>
      <c r="AL46" s="39"/>
      <c r="AM46" s="42"/>
      <c r="AN46" s="38"/>
      <c r="AO46" s="76"/>
      <c r="AP46" s="76"/>
      <c r="BV46" s="78"/>
      <c r="BW46" s="78"/>
      <c r="BX46" s="78"/>
      <c r="BY46" s="78"/>
      <c r="BZ46" s="78"/>
      <c r="CA46" s="78"/>
      <c r="CB46" s="78"/>
      <c r="CC46" s="78"/>
      <c r="CD46" s="78"/>
      <c r="CE46" s="79" t="str">
        <f t="shared" si="6"/>
        <v/>
      </c>
      <c r="CF46" s="80" t="str">
        <f t="shared" si="7"/>
        <v/>
      </c>
      <c r="CG46" s="80" t="str">
        <f t="shared" si="8"/>
        <v/>
      </c>
      <c r="CH46" s="80" t="str">
        <f t="shared" si="9"/>
        <v/>
      </c>
      <c r="CI46" s="80" t="str">
        <f t="shared" si="10"/>
        <v/>
      </c>
      <c r="CJ46" s="80" t="str">
        <f t="shared" si="14"/>
        <v/>
      </c>
      <c r="CK46" s="81" t="str">
        <f t="shared" si="11"/>
        <v/>
      </c>
      <c r="CL46" s="199" t="str">
        <f t="shared" si="12"/>
        <v/>
      </c>
      <c r="CM46" s="78"/>
      <c r="CN46" s="78"/>
      <c r="CO46" s="78"/>
      <c r="CP46" s="78"/>
      <c r="CQ46" s="78"/>
      <c r="CR46" s="78" t="s">
        <v>664</v>
      </c>
      <c r="CS46" s="78"/>
      <c r="CT46" s="78"/>
      <c r="CU46" s="78"/>
      <c r="CV46" s="77" t="str">
        <f t="shared" si="13"/>
        <v/>
      </c>
    </row>
    <row r="47" spans="1:100" s="77" customFormat="1" ht="51" customHeight="1">
      <c r="A47" s="35" t="str">
        <f t="shared" si="19"/>
        <v/>
      </c>
      <c r="B47" s="36"/>
      <c r="C47" s="36"/>
      <c r="D47" s="48"/>
      <c r="E47" s="227" t="str">
        <f t="shared" si="15"/>
        <v/>
      </c>
      <c r="F47" s="48"/>
      <c r="G47" s="48"/>
      <c r="H47" s="37"/>
      <c r="I47" s="37"/>
      <c r="J47" s="74" t="str">
        <f t="shared" si="5"/>
        <v/>
      </c>
      <c r="K47" s="82" t="str">
        <f t="shared" si="16"/>
        <v/>
      </c>
      <c r="L47" s="82" t="str">
        <f t="shared" si="17"/>
        <v/>
      </c>
      <c r="M47" s="82" t="str">
        <f t="shared" si="18"/>
        <v/>
      </c>
      <c r="N47" s="39"/>
      <c r="O47" s="121"/>
      <c r="P47" s="39"/>
      <c r="Q47" s="121"/>
      <c r="R47" s="154"/>
      <c r="S47" s="121"/>
      <c r="T47" s="39"/>
      <c r="U47" s="48"/>
      <c r="V47" s="39"/>
      <c r="W47" s="39"/>
      <c r="X47" s="48"/>
      <c r="Y47" s="36"/>
      <c r="Z47" s="36"/>
      <c r="AA47" s="39"/>
      <c r="AB47" s="39"/>
      <c r="AC47" s="40"/>
      <c r="AD47" s="41"/>
      <c r="AE47" s="48"/>
      <c r="AF47" s="39"/>
      <c r="AG47" s="39"/>
      <c r="AH47" s="39"/>
      <c r="AI47" s="39"/>
      <c r="AJ47" s="39"/>
      <c r="AK47" s="39"/>
      <c r="AL47" s="39"/>
      <c r="AM47" s="42"/>
      <c r="AN47" s="38"/>
      <c r="AO47" s="76"/>
      <c r="AP47" s="76"/>
      <c r="BV47" s="78"/>
      <c r="BW47" s="78"/>
      <c r="BX47" s="78"/>
      <c r="BY47" s="78"/>
      <c r="BZ47" s="78"/>
      <c r="CA47" s="78"/>
      <c r="CB47" s="78"/>
      <c r="CC47" s="78"/>
      <c r="CD47" s="78"/>
      <c r="CE47" s="79" t="str">
        <f t="shared" si="6"/>
        <v/>
      </c>
      <c r="CF47" s="80" t="str">
        <f t="shared" si="7"/>
        <v/>
      </c>
      <c r="CG47" s="80" t="str">
        <f t="shared" si="8"/>
        <v/>
      </c>
      <c r="CH47" s="80" t="str">
        <f t="shared" si="9"/>
        <v/>
      </c>
      <c r="CI47" s="80" t="str">
        <f t="shared" si="10"/>
        <v/>
      </c>
      <c r="CJ47" s="80" t="str">
        <f t="shared" si="14"/>
        <v/>
      </c>
      <c r="CK47" s="81" t="str">
        <f t="shared" si="11"/>
        <v/>
      </c>
      <c r="CL47" s="199" t="str">
        <f t="shared" si="12"/>
        <v/>
      </c>
      <c r="CM47" s="78"/>
      <c r="CN47" s="78"/>
      <c r="CO47" s="78"/>
      <c r="CP47" s="78"/>
      <c r="CQ47" s="78"/>
      <c r="CR47" s="78" t="s">
        <v>665</v>
      </c>
      <c r="CS47" s="78"/>
      <c r="CT47" s="78"/>
      <c r="CU47" s="78"/>
      <c r="CV47" s="77" t="str">
        <f t="shared" si="13"/>
        <v/>
      </c>
    </row>
    <row r="48" spans="1:100" s="77" customFormat="1" ht="51" customHeight="1">
      <c r="A48" s="35" t="str">
        <f t="shared" si="19"/>
        <v/>
      </c>
      <c r="B48" s="36"/>
      <c r="C48" s="36"/>
      <c r="D48" s="48"/>
      <c r="E48" s="227" t="str">
        <f t="shared" si="15"/>
        <v/>
      </c>
      <c r="F48" s="48"/>
      <c r="G48" s="48"/>
      <c r="H48" s="37"/>
      <c r="I48" s="37"/>
      <c r="J48" s="74" t="str">
        <f t="shared" si="5"/>
        <v/>
      </c>
      <c r="K48" s="82" t="str">
        <f t="shared" si="16"/>
        <v/>
      </c>
      <c r="L48" s="82" t="str">
        <f t="shared" si="17"/>
        <v/>
      </c>
      <c r="M48" s="82" t="str">
        <f t="shared" si="18"/>
        <v/>
      </c>
      <c r="N48" s="39"/>
      <c r="O48" s="121"/>
      <c r="P48" s="39"/>
      <c r="Q48" s="121"/>
      <c r="R48" s="154"/>
      <c r="S48" s="121"/>
      <c r="T48" s="39"/>
      <c r="U48" s="48"/>
      <c r="V48" s="39"/>
      <c r="W48" s="39"/>
      <c r="X48" s="48"/>
      <c r="Y48" s="36"/>
      <c r="Z48" s="36"/>
      <c r="AA48" s="39"/>
      <c r="AB48" s="39"/>
      <c r="AC48" s="40"/>
      <c r="AD48" s="41"/>
      <c r="AE48" s="48"/>
      <c r="AF48" s="39"/>
      <c r="AG48" s="39"/>
      <c r="AH48" s="39"/>
      <c r="AI48" s="39"/>
      <c r="AJ48" s="39"/>
      <c r="AK48" s="39"/>
      <c r="AL48" s="39"/>
      <c r="AM48" s="42"/>
      <c r="AN48" s="38"/>
      <c r="AO48" s="76"/>
      <c r="AP48" s="76"/>
      <c r="BV48" s="78"/>
      <c r="BW48" s="78"/>
      <c r="BX48" s="78"/>
      <c r="BY48" s="78"/>
      <c r="BZ48" s="78"/>
      <c r="CA48" s="78"/>
      <c r="CB48" s="78"/>
      <c r="CC48" s="78"/>
      <c r="CD48" s="78"/>
      <c r="CE48" s="79" t="str">
        <f t="shared" si="6"/>
        <v/>
      </c>
      <c r="CF48" s="80" t="str">
        <f t="shared" si="7"/>
        <v/>
      </c>
      <c r="CG48" s="80" t="str">
        <f t="shared" si="8"/>
        <v/>
      </c>
      <c r="CH48" s="80" t="str">
        <f t="shared" si="9"/>
        <v/>
      </c>
      <c r="CI48" s="80" t="str">
        <f t="shared" si="10"/>
        <v/>
      </c>
      <c r="CJ48" s="80" t="str">
        <f t="shared" si="14"/>
        <v/>
      </c>
      <c r="CK48" s="81" t="str">
        <f t="shared" si="11"/>
        <v/>
      </c>
      <c r="CL48" s="199" t="str">
        <f t="shared" si="12"/>
        <v/>
      </c>
      <c r="CM48" s="78"/>
      <c r="CN48" s="78"/>
      <c r="CO48" s="78"/>
      <c r="CP48" s="78"/>
      <c r="CQ48" s="78"/>
      <c r="CR48" s="78" t="s">
        <v>666</v>
      </c>
      <c r="CS48" s="78"/>
      <c r="CT48" s="78"/>
      <c r="CU48" s="78"/>
      <c r="CV48" s="77" t="str">
        <f t="shared" si="13"/>
        <v/>
      </c>
    </row>
    <row r="49" spans="1:100" s="77" customFormat="1" ht="51" customHeight="1">
      <c r="A49" s="35" t="str">
        <f t="shared" si="19"/>
        <v/>
      </c>
      <c r="B49" s="36"/>
      <c r="C49" s="36"/>
      <c r="D49" s="48"/>
      <c r="E49" s="227" t="str">
        <f t="shared" si="15"/>
        <v/>
      </c>
      <c r="F49" s="48"/>
      <c r="G49" s="48"/>
      <c r="H49" s="37"/>
      <c r="I49" s="37"/>
      <c r="J49" s="74" t="str">
        <f t="shared" si="5"/>
        <v/>
      </c>
      <c r="K49" s="82" t="str">
        <f t="shared" si="16"/>
        <v/>
      </c>
      <c r="L49" s="82" t="str">
        <f t="shared" si="17"/>
        <v/>
      </c>
      <c r="M49" s="82" t="str">
        <f t="shared" si="18"/>
        <v/>
      </c>
      <c r="N49" s="39"/>
      <c r="O49" s="121"/>
      <c r="P49" s="39"/>
      <c r="Q49" s="121"/>
      <c r="R49" s="154"/>
      <c r="S49" s="121"/>
      <c r="T49" s="39"/>
      <c r="U49" s="48"/>
      <c r="V49" s="39"/>
      <c r="W49" s="39"/>
      <c r="X49" s="48"/>
      <c r="Y49" s="36"/>
      <c r="Z49" s="36"/>
      <c r="AA49" s="39"/>
      <c r="AB49" s="39"/>
      <c r="AC49" s="40"/>
      <c r="AD49" s="41"/>
      <c r="AE49" s="48"/>
      <c r="AF49" s="39"/>
      <c r="AG49" s="39"/>
      <c r="AH49" s="39"/>
      <c r="AI49" s="39"/>
      <c r="AJ49" s="39"/>
      <c r="AK49" s="39"/>
      <c r="AL49" s="39"/>
      <c r="AM49" s="42"/>
      <c r="AN49" s="38"/>
      <c r="AO49" s="76"/>
      <c r="AP49" s="76"/>
      <c r="BV49" s="78"/>
      <c r="BW49" s="78"/>
      <c r="BX49" s="78"/>
      <c r="BY49" s="78"/>
      <c r="BZ49" s="78"/>
      <c r="CA49" s="78"/>
      <c r="CB49" s="78"/>
      <c r="CC49" s="78"/>
      <c r="CD49" s="78"/>
      <c r="CE49" s="79" t="str">
        <f t="shared" si="6"/>
        <v/>
      </c>
      <c r="CF49" s="80" t="str">
        <f t="shared" si="7"/>
        <v/>
      </c>
      <c r="CG49" s="80" t="str">
        <f t="shared" si="8"/>
        <v/>
      </c>
      <c r="CH49" s="80" t="str">
        <f t="shared" si="9"/>
        <v/>
      </c>
      <c r="CI49" s="80" t="str">
        <f t="shared" si="10"/>
        <v/>
      </c>
      <c r="CJ49" s="80" t="str">
        <f t="shared" si="14"/>
        <v/>
      </c>
      <c r="CK49" s="81" t="str">
        <f t="shared" si="11"/>
        <v/>
      </c>
      <c r="CL49" s="199" t="str">
        <f t="shared" si="12"/>
        <v/>
      </c>
      <c r="CM49" s="78"/>
      <c r="CN49" s="78"/>
      <c r="CO49" s="78"/>
      <c r="CP49" s="78"/>
      <c r="CQ49" s="78"/>
      <c r="CR49" s="78" t="s">
        <v>667</v>
      </c>
      <c r="CS49" s="78"/>
      <c r="CT49" s="78"/>
      <c r="CU49" s="78"/>
      <c r="CV49" s="77" t="str">
        <f t="shared" si="13"/>
        <v/>
      </c>
    </row>
    <row r="50" spans="1:100" s="77" customFormat="1" ht="51" customHeight="1">
      <c r="A50" s="35" t="str">
        <f t="shared" si="19"/>
        <v/>
      </c>
      <c r="B50" s="36"/>
      <c r="C50" s="36"/>
      <c r="D50" s="48"/>
      <c r="E50" s="227" t="str">
        <f t="shared" si="15"/>
        <v/>
      </c>
      <c r="F50" s="48"/>
      <c r="G50" s="48"/>
      <c r="H50" s="37"/>
      <c r="I50" s="37"/>
      <c r="J50" s="74" t="str">
        <f t="shared" si="5"/>
        <v/>
      </c>
      <c r="K50" s="82" t="str">
        <f t="shared" si="16"/>
        <v/>
      </c>
      <c r="L50" s="82" t="str">
        <f t="shared" si="17"/>
        <v/>
      </c>
      <c r="M50" s="82" t="str">
        <f t="shared" si="18"/>
        <v/>
      </c>
      <c r="N50" s="39"/>
      <c r="O50" s="121"/>
      <c r="P50" s="39"/>
      <c r="Q50" s="121"/>
      <c r="R50" s="154"/>
      <c r="S50" s="121"/>
      <c r="T50" s="39"/>
      <c r="U50" s="48"/>
      <c r="V50" s="39"/>
      <c r="W50" s="39"/>
      <c r="X50" s="48"/>
      <c r="Y50" s="36"/>
      <c r="Z50" s="36"/>
      <c r="AA50" s="39"/>
      <c r="AB50" s="39"/>
      <c r="AC50" s="40"/>
      <c r="AD50" s="41"/>
      <c r="AE50" s="48"/>
      <c r="AF50" s="39"/>
      <c r="AG50" s="39"/>
      <c r="AH50" s="39"/>
      <c r="AI50" s="39"/>
      <c r="AJ50" s="39"/>
      <c r="AK50" s="39"/>
      <c r="AL50" s="39"/>
      <c r="AM50" s="42"/>
      <c r="AN50" s="38"/>
      <c r="AO50" s="76"/>
      <c r="AP50" s="76"/>
      <c r="BV50" s="78"/>
      <c r="BW50" s="78"/>
      <c r="BX50" s="78"/>
      <c r="BY50" s="78"/>
      <c r="BZ50" s="78"/>
      <c r="CA50" s="78"/>
      <c r="CB50" s="78"/>
      <c r="CC50" s="78"/>
      <c r="CD50" s="78"/>
      <c r="CE50" s="79" t="str">
        <f t="shared" si="6"/>
        <v/>
      </c>
      <c r="CF50" s="80" t="str">
        <f t="shared" si="7"/>
        <v/>
      </c>
      <c r="CG50" s="80" t="str">
        <f t="shared" si="8"/>
        <v/>
      </c>
      <c r="CH50" s="80" t="str">
        <f t="shared" si="9"/>
        <v/>
      </c>
      <c r="CI50" s="80" t="str">
        <f t="shared" si="10"/>
        <v/>
      </c>
      <c r="CJ50" s="80" t="str">
        <f t="shared" si="14"/>
        <v/>
      </c>
      <c r="CK50" s="81" t="str">
        <f t="shared" si="11"/>
        <v/>
      </c>
      <c r="CL50" s="199" t="str">
        <f t="shared" si="12"/>
        <v/>
      </c>
      <c r="CM50" s="78"/>
      <c r="CN50" s="78"/>
      <c r="CO50" s="78"/>
      <c r="CP50" s="78"/>
      <c r="CQ50" s="78"/>
      <c r="CR50" s="78" t="s">
        <v>668</v>
      </c>
      <c r="CS50" s="78"/>
      <c r="CT50" s="78"/>
      <c r="CU50" s="78"/>
      <c r="CV50" s="77" t="str">
        <f t="shared" si="13"/>
        <v/>
      </c>
    </row>
    <row r="51" spans="1:100" s="77" customFormat="1" ht="51" customHeight="1">
      <c r="A51" s="35" t="str">
        <f t="shared" si="19"/>
        <v/>
      </c>
      <c r="B51" s="36"/>
      <c r="C51" s="36"/>
      <c r="D51" s="48"/>
      <c r="E51" s="227" t="str">
        <f t="shared" si="15"/>
        <v/>
      </c>
      <c r="F51" s="48"/>
      <c r="G51" s="48"/>
      <c r="H51" s="37"/>
      <c r="I51" s="37"/>
      <c r="J51" s="74" t="str">
        <f t="shared" si="5"/>
        <v/>
      </c>
      <c r="K51" s="82" t="str">
        <f t="shared" si="16"/>
        <v/>
      </c>
      <c r="L51" s="82" t="str">
        <f t="shared" si="17"/>
        <v/>
      </c>
      <c r="M51" s="82" t="str">
        <f t="shared" si="18"/>
        <v/>
      </c>
      <c r="N51" s="39"/>
      <c r="O51" s="121"/>
      <c r="P51" s="39"/>
      <c r="Q51" s="121"/>
      <c r="R51" s="154"/>
      <c r="S51" s="121"/>
      <c r="T51" s="39"/>
      <c r="U51" s="48"/>
      <c r="V51" s="39"/>
      <c r="W51" s="39"/>
      <c r="X51" s="48"/>
      <c r="Y51" s="36"/>
      <c r="Z51" s="36"/>
      <c r="AA51" s="39"/>
      <c r="AB51" s="39"/>
      <c r="AC51" s="40"/>
      <c r="AD51" s="41"/>
      <c r="AE51" s="48"/>
      <c r="AF51" s="39"/>
      <c r="AG51" s="39"/>
      <c r="AH51" s="39"/>
      <c r="AI51" s="39"/>
      <c r="AJ51" s="39"/>
      <c r="AK51" s="39"/>
      <c r="AL51" s="39"/>
      <c r="AM51" s="42"/>
      <c r="AN51" s="38"/>
      <c r="AO51" s="76"/>
      <c r="AP51" s="76"/>
      <c r="BV51" s="78"/>
      <c r="BW51" s="78"/>
      <c r="BX51" s="78"/>
      <c r="BY51" s="78"/>
      <c r="BZ51" s="78"/>
      <c r="CA51" s="78"/>
      <c r="CB51" s="78"/>
      <c r="CC51" s="78"/>
      <c r="CD51" s="78"/>
      <c r="CE51" s="79" t="str">
        <f t="shared" si="6"/>
        <v/>
      </c>
      <c r="CF51" s="80" t="str">
        <f t="shared" si="7"/>
        <v/>
      </c>
      <c r="CG51" s="80" t="str">
        <f t="shared" si="8"/>
        <v/>
      </c>
      <c r="CH51" s="80" t="str">
        <f t="shared" si="9"/>
        <v/>
      </c>
      <c r="CI51" s="80" t="str">
        <f t="shared" si="10"/>
        <v/>
      </c>
      <c r="CJ51" s="80" t="str">
        <f t="shared" si="14"/>
        <v/>
      </c>
      <c r="CK51" s="81" t="str">
        <f t="shared" si="11"/>
        <v/>
      </c>
      <c r="CL51" s="199" t="str">
        <f t="shared" si="12"/>
        <v/>
      </c>
      <c r="CM51" s="78"/>
      <c r="CN51" s="78"/>
      <c r="CO51" s="78"/>
      <c r="CP51" s="78"/>
      <c r="CQ51" s="78"/>
      <c r="CR51" s="78" t="s">
        <v>669</v>
      </c>
      <c r="CS51" s="78"/>
      <c r="CT51" s="78"/>
      <c r="CU51" s="78"/>
      <c r="CV51" s="77" t="str">
        <f t="shared" si="13"/>
        <v/>
      </c>
    </row>
    <row r="52" spans="1:100" s="77" customFormat="1" ht="51" customHeight="1">
      <c r="A52" s="35" t="str">
        <f t="shared" si="19"/>
        <v/>
      </c>
      <c r="B52" s="36"/>
      <c r="C52" s="36"/>
      <c r="D52" s="48"/>
      <c r="E52" s="227" t="str">
        <f t="shared" si="15"/>
        <v/>
      </c>
      <c r="F52" s="48"/>
      <c r="G52" s="48"/>
      <c r="H52" s="37"/>
      <c r="I52" s="37"/>
      <c r="J52" s="74" t="str">
        <f t="shared" si="5"/>
        <v/>
      </c>
      <c r="K52" s="82" t="str">
        <f t="shared" si="16"/>
        <v/>
      </c>
      <c r="L52" s="82" t="str">
        <f t="shared" si="17"/>
        <v/>
      </c>
      <c r="M52" s="82" t="str">
        <f t="shared" si="18"/>
        <v/>
      </c>
      <c r="N52" s="39"/>
      <c r="O52" s="121"/>
      <c r="P52" s="39"/>
      <c r="Q52" s="121"/>
      <c r="R52" s="154"/>
      <c r="S52" s="121"/>
      <c r="T52" s="39"/>
      <c r="U52" s="48"/>
      <c r="V52" s="39"/>
      <c r="W52" s="39"/>
      <c r="X52" s="48"/>
      <c r="Y52" s="36"/>
      <c r="Z52" s="36"/>
      <c r="AA52" s="39"/>
      <c r="AB52" s="39"/>
      <c r="AC52" s="40"/>
      <c r="AD52" s="41"/>
      <c r="AE52" s="48"/>
      <c r="AF52" s="39"/>
      <c r="AG52" s="39"/>
      <c r="AH52" s="39"/>
      <c r="AI52" s="39"/>
      <c r="AJ52" s="39"/>
      <c r="AK52" s="39"/>
      <c r="AL52" s="39"/>
      <c r="AM52" s="42"/>
      <c r="AN52" s="38"/>
      <c r="AO52" s="76"/>
      <c r="AP52" s="76"/>
      <c r="BV52" s="78"/>
      <c r="BW52" s="78"/>
      <c r="BX52" s="78"/>
      <c r="BY52" s="78"/>
      <c r="BZ52" s="78"/>
      <c r="CA52" s="78"/>
      <c r="CB52" s="78"/>
      <c r="CC52" s="78"/>
      <c r="CD52" s="78"/>
      <c r="CE52" s="79" t="str">
        <f t="shared" si="6"/>
        <v/>
      </c>
      <c r="CF52" s="80" t="str">
        <f t="shared" si="7"/>
        <v/>
      </c>
      <c r="CG52" s="80" t="str">
        <f t="shared" si="8"/>
        <v/>
      </c>
      <c r="CH52" s="80" t="str">
        <f t="shared" si="9"/>
        <v/>
      </c>
      <c r="CI52" s="80" t="str">
        <f t="shared" si="10"/>
        <v/>
      </c>
      <c r="CJ52" s="80" t="str">
        <f t="shared" si="14"/>
        <v/>
      </c>
      <c r="CK52" s="81" t="str">
        <f t="shared" si="11"/>
        <v/>
      </c>
      <c r="CL52" s="199" t="str">
        <f t="shared" si="12"/>
        <v/>
      </c>
      <c r="CM52" s="78"/>
      <c r="CN52" s="78"/>
      <c r="CO52" s="78"/>
      <c r="CP52" s="78"/>
      <c r="CQ52" s="78"/>
      <c r="CR52" s="78" t="s">
        <v>670</v>
      </c>
      <c r="CS52" s="78"/>
      <c r="CT52" s="78"/>
      <c r="CU52" s="78"/>
      <c r="CV52" s="77" t="str">
        <f t="shared" si="13"/>
        <v/>
      </c>
    </row>
    <row r="53" spans="1:100" s="77" customFormat="1" ht="51" customHeight="1">
      <c r="A53" s="35" t="str">
        <f t="shared" si="19"/>
        <v/>
      </c>
      <c r="B53" s="36"/>
      <c r="C53" s="36"/>
      <c r="D53" s="48"/>
      <c r="E53" s="227" t="str">
        <f t="shared" si="15"/>
        <v/>
      </c>
      <c r="F53" s="48"/>
      <c r="G53" s="48"/>
      <c r="H53" s="37"/>
      <c r="I53" s="37"/>
      <c r="J53" s="74" t="str">
        <f t="shared" si="5"/>
        <v/>
      </c>
      <c r="K53" s="82" t="str">
        <f t="shared" si="16"/>
        <v/>
      </c>
      <c r="L53" s="82" t="str">
        <f t="shared" si="17"/>
        <v/>
      </c>
      <c r="M53" s="82" t="str">
        <f t="shared" si="18"/>
        <v/>
      </c>
      <c r="N53" s="39"/>
      <c r="O53" s="121"/>
      <c r="P53" s="39"/>
      <c r="Q53" s="121"/>
      <c r="R53" s="154"/>
      <c r="S53" s="121"/>
      <c r="T53" s="39"/>
      <c r="U53" s="48"/>
      <c r="V53" s="39"/>
      <c r="W53" s="39"/>
      <c r="X53" s="48"/>
      <c r="Y53" s="36"/>
      <c r="Z53" s="36"/>
      <c r="AA53" s="39"/>
      <c r="AB53" s="39"/>
      <c r="AC53" s="40"/>
      <c r="AD53" s="41"/>
      <c r="AE53" s="48"/>
      <c r="AF53" s="39"/>
      <c r="AG53" s="39"/>
      <c r="AH53" s="39"/>
      <c r="AI53" s="39"/>
      <c r="AJ53" s="39"/>
      <c r="AK53" s="39"/>
      <c r="AL53" s="39"/>
      <c r="AM53" s="42"/>
      <c r="AN53" s="38"/>
      <c r="AO53" s="76"/>
      <c r="AP53" s="76"/>
      <c r="BV53" s="78"/>
      <c r="BW53" s="78"/>
      <c r="BX53" s="78"/>
      <c r="BY53" s="78"/>
      <c r="BZ53" s="78"/>
      <c r="CA53" s="78"/>
      <c r="CB53" s="78"/>
      <c r="CC53" s="78"/>
      <c r="CD53" s="78"/>
      <c r="CE53" s="79" t="str">
        <f t="shared" si="6"/>
        <v/>
      </c>
      <c r="CF53" s="80" t="str">
        <f t="shared" si="7"/>
        <v/>
      </c>
      <c r="CG53" s="80" t="str">
        <f t="shared" si="8"/>
        <v/>
      </c>
      <c r="CH53" s="80" t="str">
        <f t="shared" si="9"/>
        <v/>
      </c>
      <c r="CI53" s="80" t="str">
        <f t="shared" si="10"/>
        <v/>
      </c>
      <c r="CJ53" s="80" t="str">
        <f t="shared" si="14"/>
        <v/>
      </c>
      <c r="CK53" s="81" t="str">
        <f t="shared" si="11"/>
        <v/>
      </c>
      <c r="CL53" s="199" t="str">
        <f t="shared" si="12"/>
        <v/>
      </c>
      <c r="CM53" s="78"/>
      <c r="CN53" s="78"/>
      <c r="CO53" s="78"/>
      <c r="CP53" s="78"/>
      <c r="CQ53" s="78"/>
      <c r="CR53" s="78" t="s">
        <v>671</v>
      </c>
      <c r="CS53" s="78"/>
      <c r="CT53" s="78"/>
      <c r="CU53" s="78"/>
      <c r="CV53" s="77" t="str">
        <f t="shared" si="13"/>
        <v/>
      </c>
    </row>
    <row r="54" spans="1:100" s="77" customFormat="1" ht="51" customHeight="1">
      <c r="A54" s="35" t="str">
        <f t="shared" si="19"/>
        <v/>
      </c>
      <c r="B54" s="36"/>
      <c r="C54" s="36"/>
      <c r="D54" s="48"/>
      <c r="E54" s="227" t="str">
        <f t="shared" si="15"/>
        <v/>
      </c>
      <c r="F54" s="48"/>
      <c r="G54" s="48"/>
      <c r="H54" s="37"/>
      <c r="I54" s="37"/>
      <c r="J54" s="74" t="str">
        <f t="shared" si="5"/>
        <v/>
      </c>
      <c r="K54" s="82" t="str">
        <f t="shared" si="16"/>
        <v/>
      </c>
      <c r="L54" s="82" t="str">
        <f t="shared" si="17"/>
        <v/>
      </c>
      <c r="M54" s="82" t="str">
        <f t="shared" si="18"/>
        <v/>
      </c>
      <c r="N54" s="39"/>
      <c r="O54" s="121"/>
      <c r="P54" s="39"/>
      <c r="Q54" s="121"/>
      <c r="R54" s="154"/>
      <c r="S54" s="121"/>
      <c r="T54" s="39"/>
      <c r="U54" s="48"/>
      <c r="V54" s="39"/>
      <c r="W54" s="39"/>
      <c r="X54" s="48"/>
      <c r="Y54" s="36"/>
      <c r="Z54" s="36"/>
      <c r="AA54" s="39"/>
      <c r="AB54" s="39"/>
      <c r="AC54" s="40"/>
      <c r="AD54" s="41"/>
      <c r="AE54" s="48"/>
      <c r="AF54" s="39"/>
      <c r="AG54" s="39"/>
      <c r="AH54" s="39"/>
      <c r="AI54" s="39"/>
      <c r="AJ54" s="39"/>
      <c r="AK54" s="39"/>
      <c r="AL54" s="39"/>
      <c r="AM54" s="42"/>
      <c r="AN54" s="38"/>
      <c r="AO54" s="76"/>
      <c r="AP54" s="76"/>
      <c r="BV54" s="78"/>
      <c r="BW54" s="78"/>
      <c r="BX54" s="78"/>
      <c r="BY54" s="78"/>
      <c r="BZ54" s="78"/>
      <c r="CA54" s="78"/>
      <c r="CB54" s="78"/>
      <c r="CC54" s="78"/>
      <c r="CD54" s="78"/>
      <c r="CE54" s="79" t="str">
        <f t="shared" si="6"/>
        <v/>
      </c>
      <c r="CF54" s="80" t="str">
        <f t="shared" si="7"/>
        <v/>
      </c>
      <c r="CG54" s="80" t="str">
        <f t="shared" si="8"/>
        <v/>
      </c>
      <c r="CH54" s="80" t="str">
        <f t="shared" si="9"/>
        <v/>
      </c>
      <c r="CI54" s="80" t="str">
        <f t="shared" si="10"/>
        <v/>
      </c>
      <c r="CJ54" s="80" t="str">
        <f t="shared" si="14"/>
        <v/>
      </c>
      <c r="CK54" s="81" t="str">
        <f t="shared" si="11"/>
        <v/>
      </c>
      <c r="CL54" s="199" t="str">
        <f t="shared" si="12"/>
        <v/>
      </c>
      <c r="CM54" s="78"/>
      <c r="CN54" s="78"/>
      <c r="CO54" s="78"/>
      <c r="CP54" s="78"/>
      <c r="CQ54" s="78"/>
      <c r="CR54" s="78" t="s">
        <v>672</v>
      </c>
      <c r="CS54" s="78"/>
      <c r="CT54" s="78"/>
      <c r="CU54" s="78"/>
      <c r="CV54" s="77" t="str">
        <f t="shared" si="13"/>
        <v/>
      </c>
    </row>
    <row r="55" spans="1:100" s="77" customFormat="1" ht="51" customHeight="1">
      <c r="A55" s="35" t="str">
        <f t="shared" si="19"/>
        <v/>
      </c>
      <c r="B55" s="36"/>
      <c r="C55" s="36"/>
      <c r="D55" s="48"/>
      <c r="E55" s="227" t="str">
        <f t="shared" si="15"/>
        <v/>
      </c>
      <c r="F55" s="48"/>
      <c r="G55" s="48"/>
      <c r="H55" s="37"/>
      <c r="I55" s="37"/>
      <c r="J55" s="74" t="str">
        <f t="shared" si="5"/>
        <v/>
      </c>
      <c r="K55" s="82" t="str">
        <f t="shared" si="16"/>
        <v/>
      </c>
      <c r="L55" s="82" t="str">
        <f t="shared" si="17"/>
        <v/>
      </c>
      <c r="M55" s="82" t="str">
        <f t="shared" si="18"/>
        <v/>
      </c>
      <c r="N55" s="39"/>
      <c r="O55" s="121"/>
      <c r="P55" s="39"/>
      <c r="Q55" s="121"/>
      <c r="R55" s="154"/>
      <c r="S55" s="121"/>
      <c r="T55" s="39"/>
      <c r="U55" s="48"/>
      <c r="V55" s="39"/>
      <c r="W55" s="39"/>
      <c r="X55" s="48"/>
      <c r="Y55" s="36"/>
      <c r="Z55" s="36"/>
      <c r="AA55" s="39"/>
      <c r="AB55" s="39"/>
      <c r="AC55" s="40"/>
      <c r="AD55" s="41"/>
      <c r="AE55" s="48"/>
      <c r="AF55" s="39"/>
      <c r="AG55" s="39"/>
      <c r="AH55" s="39"/>
      <c r="AI55" s="39"/>
      <c r="AJ55" s="39"/>
      <c r="AK55" s="39"/>
      <c r="AL55" s="39"/>
      <c r="AM55" s="42"/>
      <c r="AN55" s="38"/>
      <c r="AO55" s="76"/>
      <c r="AP55" s="76"/>
      <c r="BV55" s="78"/>
      <c r="BW55" s="78"/>
      <c r="BX55" s="78"/>
      <c r="BY55" s="78"/>
      <c r="BZ55" s="78"/>
      <c r="CA55" s="78"/>
      <c r="CB55" s="78"/>
      <c r="CC55" s="78"/>
      <c r="CD55" s="78"/>
      <c r="CE55" s="79" t="str">
        <f t="shared" si="6"/>
        <v/>
      </c>
      <c r="CF55" s="80" t="str">
        <f t="shared" si="7"/>
        <v/>
      </c>
      <c r="CG55" s="80" t="str">
        <f t="shared" si="8"/>
        <v/>
      </c>
      <c r="CH55" s="80" t="str">
        <f t="shared" si="9"/>
        <v/>
      </c>
      <c r="CI55" s="80" t="str">
        <f t="shared" si="10"/>
        <v/>
      </c>
      <c r="CJ55" s="80" t="str">
        <f t="shared" si="14"/>
        <v/>
      </c>
      <c r="CK55" s="81" t="str">
        <f t="shared" si="11"/>
        <v/>
      </c>
      <c r="CL55" s="199" t="str">
        <f t="shared" si="12"/>
        <v/>
      </c>
      <c r="CM55" s="78"/>
      <c r="CN55" s="78"/>
      <c r="CO55" s="78"/>
      <c r="CP55" s="78"/>
      <c r="CQ55" s="78"/>
      <c r="CR55" s="78" t="s">
        <v>673</v>
      </c>
      <c r="CS55" s="78"/>
      <c r="CT55" s="78"/>
      <c r="CU55" s="78"/>
      <c r="CV55" s="77" t="str">
        <f t="shared" si="13"/>
        <v/>
      </c>
    </row>
    <row r="56" spans="1:100" s="77" customFormat="1" ht="51" customHeight="1">
      <c r="A56" s="35" t="str">
        <f t="shared" si="19"/>
        <v/>
      </c>
      <c r="B56" s="36"/>
      <c r="C56" s="36"/>
      <c r="D56" s="48"/>
      <c r="E56" s="227" t="str">
        <f t="shared" si="15"/>
        <v/>
      </c>
      <c r="F56" s="48"/>
      <c r="G56" s="48"/>
      <c r="H56" s="37"/>
      <c r="I56" s="37"/>
      <c r="J56" s="74" t="str">
        <f t="shared" si="5"/>
        <v/>
      </c>
      <c r="K56" s="82" t="str">
        <f t="shared" si="16"/>
        <v/>
      </c>
      <c r="L56" s="82" t="str">
        <f t="shared" si="17"/>
        <v/>
      </c>
      <c r="M56" s="82" t="str">
        <f t="shared" si="18"/>
        <v/>
      </c>
      <c r="N56" s="39"/>
      <c r="O56" s="121"/>
      <c r="P56" s="39"/>
      <c r="Q56" s="121"/>
      <c r="R56" s="154"/>
      <c r="S56" s="121"/>
      <c r="T56" s="39"/>
      <c r="U56" s="48"/>
      <c r="V56" s="39"/>
      <c r="W56" s="39"/>
      <c r="X56" s="48"/>
      <c r="Y56" s="36"/>
      <c r="Z56" s="36"/>
      <c r="AA56" s="39"/>
      <c r="AB56" s="39"/>
      <c r="AC56" s="40"/>
      <c r="AD56" s="41"/>
      <c r="AE56" s="48"/>
      <c r="AF56" s="39"/>
      <c r="AG56" s="39"/>
      <c r="AH56" s="39"/>
      <c r="AI56" s="39"/>
      <c r="AJ56" s="39"/>
      <c r="AK56" s="39"/>
      <c r="AL56" s="39"/>
      <c r="AM56" s="42"/>
      <c r="AN56" s="38"/>
      <c r="AO56" s="76"/>
      <c r="AP56" s="76"/>
      <c r="BV56" s="78"/>
      <c r="BW56" s="78"/>
      <c r="BX56" s="78"/>
      <c r="BY56" s="78"/>
      <c r="BZ56" s="78"/>
      <c r="CA56" s="78"/>
      <c r="CB56" s="78"/>
      <c r="CC56" s="78"/>
      <c r="CD56" s="78"/>
      <c r="CE56" s="79" t="str">
        <f t="shared" si="6"/>
        <v/>
      </c>
      <c r="CF56" s="80" t="str">
        <f t="shared" si="7"/>
        <v/>
      </c>
      <c r="CG56" s="80" t="str">
        <f t="shared" si="8"/>
        <v/>
      </c>
      <c r="CH56" s="80" t="str">
        <f t="shared" si="9"/>
        <v/>
      </c>
      <c r="CI56" s="80" t="str">
        <f t="shared" si="10"/>
        <v/>
      </c>
      <c r="CJ56" s="80" t="str">
        <f t="shared" si="14"/>
        <v/>
      </c>
      <c r="CK56" s="81" t="str">
        <f t="shared" si="11"/>
        <v/>
      </c>
      <c r="CL56" s="199" t="str">
        <f t="shared" si="12"/>
        <v/>
      </c>
      <c r="CM56" s="78"/>
      <c r="CN56" s="78"/>
      <c r="CO56" s="78"/>
      <c r="CP56" s="78"/>
      <c r="CQ56" s="78"/>
      <c r="CR56" s="78" t="s">
        <v>674</v>
      </c>
      <c r="CS56" s="78"/>
      <c r="CT56" s="78"/>
      <c r="CU56" s="78"/>
      <c r="CV56" s="77" t="str">
        <f t="shared" si="13"/>
        <v/>
      </c>
    </row>
    <row r="57" spans="1:100" s="77" customFormat="1" ht="51" customHeight="1">
      <c r="A57" s="35" t="str">
        <f t="shared" si="19"/>
        <v/>
      </c>
      <c r="B57" s="36"/>
      <c r="C57" s="36"/>
      <c r="D57" s="48"/>
      <c r="E57" s="227" t="str">
        <f t="shared" si="15"/>
        <v/>
      </c>
      <c r="F57" s="48"/>
      <c r="G57" s="48"/>
      <c r="H57" s="37"/>
      <c r="I57" s="37"/>
      <c r="J57" s="74" t="str">
        <f t="shared" si="5"/>
        <v/>
      </c>
      <c r="K57" s="82" t="str">
        <f t="shared" si="16"/>
        <v/>
      </c>
      <c r="L57" s="82" t="str">
        <f t="shared" si="17"/>
        <v/>
      </c>
      <c r="M57" s="82" t="str">
        <f t="shared" si="18"/>
        <v/>
      </c>
      <c r="N57" s="39"/>
      <c r="O57" s="121"/>
      <c r="P57" s="39"/>
      <c r="Q57" s="121"/>
      <c r="R57" s="154"/>
      <c r="S57" s="121"/>
      <c r="T57" s="39"/>
      <c r="U57" s="48"/>
      <c r="V57" s="39"/>
      <c r="W57" s="39"/>
      <c r="X57" s="48"/>
      <c r="Y57" s="36"/>
      <c r="Z57" s="36"/>
      <c r="AA57" s="39"/>
      <c r="AB57" s="39"/>
      <c r="AC57" s="40"/>
      <c r="AD57" s="41"/>
      <c r="AE57" s="48"/>
      <c r="AF57" s="39"/>
      <c r="AG57" s="39"/>
      <c r="AH57" s="39"/>
      <c r="AI57" s="39"/>
      <c r="AJ57" s="39"/>
      <c r="AK57" s="39"/>
      <c r="AL57" s="39"/>
      <c r="AM57" s="42"/>
      <c r="AN57" s="38"/>
      <c r="AO57" s="76"/>
      <c r="AP57" s="76"/>
      <c r="BV57" s="78"/>
      <c r="BW57" s="78"/>
      <c r="BX57" s="78"/>
      <c r="BY57" s="78"/>
      <c r="BZ57" s="78"/>
      <c r="CA57" s="78"/>
      <c r="CB57" s="78"/>
      <c r="CC57" s="78"/>
      <c r="CD57" s="78"/>
      <c r="CE57" s="79" t="str">
        <f t="shared" si="6"/>
        <v/>
      </c>
      <c r="CF57" s="80" t="str">
        <f t="shared" si="7"/>
        <v/>
      </c>
      <c r="CG57" s="80" t="str">
        <f t="shared" si="8"/>
        <v/>
      </c>
      <c r="CH57" s="80" t="str">
        <f t="shared" si="9"/>
        <v/>
      </c>
      <c r="CI57" s="80" t="str">
        <f t="shared" si="10"/>
        <v/>
      </c>
      <c r="CJ57" s="80" t="str">
        <f t="shared" si="14"/>
        <v/>
      </c>
      <c r="CK57" s="81" t="str">
        <f t="shared" si="11"/>
        <v/>
      </c>
      <c r="CL57" s="199" t="str">
        <f t="shared" si="12"/>
        <v/>
      </c>
      <c r="CM57" s="78"/>
      <c r="CN57" s="78"/>
      <c r="CO57" s="78"/>
      <c r="CP57" s="78"/>
      <c r="CQ57" s="78"/>
      <c r="CR57" s="78" t="s">
        <v>675</v>
      </c>
      <c r="CS57" s="78"/>
      <c r="CT57" s="78"/>
      <c r="CU57" s="78"/>
      <c r="CV57" s="77" t="str">
        <f t="shared" si="13"/>
        <v/>
      </c>
    </row>
    <row r="58" spans="1:100" s="77" customFormat="1" ht="51" customHeight="1">
      <c r="A58" s="35" t="str">
        <f t="shared" si="19"/>
        <v/>
      </c>
      <c r="B58" s="36"/>
      <c r="C58" s="36"/>
      <c r="D58" s="48"/>
      <c r="E58" s="227" t="str">
        <f t="shared" si="15"/>
        <v/>
      </c>
      <c r="F58" s="48"/>
      <c r="G58" s="48"/>
      <c r="H58" s="37"/>
      <c r="I58" s="37"/>
      <c r="J58" s="74" t="str">
        <f t="shared" si="5"/>
        <v/>
      </c>
      <c r="K58" s="82" t="str">
        <f t="shared" si="16"/>
        <v/>
      </c>
      <c r="L58" s="82" t="str">
        <f t="shared" si="17"/>
        <v/>
      </c>
      <c r="M58" s="82" t="str">
        <f t="shared" si="18"/>
        <v/>
      </c>
      <c r="N58" s="39"/>
      <c r="O58" s="121"/>
      <c r="P58" s="39"/>
      <c r="Q58" s="121"/>
      <c r="R58" s="154"/>
      <c r="S58" s="121"/>
      <c r="T58" s="39"/>
      <c r="U58" s="48"/>
      <c r="V58" s="39"/>
      <c r="W58" s="39"/>
      <c r="X58" s="48"/>
      <c r="Y58" s="36"/>
      <c r="Z58" s="36"/>
      <c r="AA58" s="39"/>
      <c r="AB58" s="39"/>
      <c r="AC58" s="40"/>
      <c r="AD58" s="41"/>
      <c r="AE58" s="48"/>
      <c r="AF58" s="39"/>
      <c r="AG58" s="39"/>
      <c r="AH58" s="39"/>
      <c r="AI58" s="39"/>
      <c r="AJ58" s="39"/>
      <c r="AK58" s="39"/>
      <c r="AL58" s="39"/>
      <c r="AM58" s="42"/>
      <c r="AN58" s="38"/>
      <c r="AO58" s="76"/>
      <c r="AP58" s="76"/>
      <c r="BV58" s="78"/>
      <c r="BW58" s="78"/>
      <c r="BX58" s="78"/>
      <c r="BY58" s="78"/>
      <c r="BZ58" s="78"/>
      <c r="CA58" s="78"/>
      <c r="CB58" s="78"/>
      <c r="CC58" s="78"/>
      <c r="CD58" s="78"/>
      <c r="CE58" s="79" t="str">
        <f t="shared" si="6"/>
        <v/>
      </c>
      <c r="CF58" s="80" t="str">
        <f t="shared" si="7"/>
        <v/>
      </c>
      <c r="CG58" s="80" t="str">
        <f t="shared" si="8"/>
        <v/>
      </c>
      <c r="CH58" s="80" t="str">
        <f t="shared" si="9"/>
        <v/>
      </c>
      <c r="CI58" s="80" t="str">
        <f t="shared" si="10"/>
        <v/>
      </c>
      <c r="CJ58" s="80" t="str">
        <f t="shared" si="14"/>
        <v/>
      </c>
      <c r="CK58" s="81" t="str">
        <f t="shared" si="11"/>
        <v/>
      </c>
      <c r="CL58" s="199" t="str">
        <f t="shared" si="12"/>
        <v/>
      </c>
      <c r="CM58" s="78"/>
      <c r="CN58" s="78"/>
      <c r="CO58" s="78"/>
      <c r="CP58" s="78"/>
      <c r="CQ58" s="78"/>
      <c r="CR58" s="78" t="s">
        <v>676</v>
      </c>
      <c r="CS58" s="78"/>
      <c r="CT58" s="78"/>
      <c r="CU58" s="78"/>
      <c r="CV58" s="77" t="str">
        <f t="shared" si="13"/>
        <v/>
      </c>
    </row>
    <row r="59" spans="1:100" s="77" customFormat="1" ht="51" customHeight="1">
      <c r="A59" s="35" t="str">
        <f t="shared" si="19"/>
        <v/>
      </c>
      <c r="B59" s="36"/>
      <c r="C59" s="36"/>
      <c r="D59" s="48"/>
      <c r="E59" s="227" t="str">
        <f t="shared" si="15"/>
        <v/>
      </c>
      <c r="F59" s="48"/>
      <c r="G59" s="48"/>
      <c r="H59" s="37"/>
      <c r="I59" s="37"/>
      <c r="J59" s="74" t="str">
        <f t="shared" si="5"/>
        <v/>
      </c>
      <c r="K59" s="82" t="str">
        <f t="shared" si="16"/>
        <v/>
      </c>
      <c r="L59" s="82" t="str">
        <f t="shared" si="17"/>
        <v/>
      </c>
      <c r="M59" s="82" t="str">
        <f t="shared" si="18"/>
        <v/>
      </c>
      <c r="N59" s="39"/>
      <c r="O59" s="121"/>
      <c r="P59" s="39"/>
      <c r="Q59" s="121"/>
      <c r="R59" s="154"/>
      <c r="S59" s="121"/>
      <c r="T59" s="39"/>
      <c r="U59" s="48"/>
      <c r="V59" s="39"/>
      <c r="W59" s="39"/>
      <c r="X59" s="48"/>
      <c r="Y59" s="36"/>
      <c r="Z59" s="36"/>
      <c r="AA59" s="39"/>
      <c r="AB59" s="39"/>
      <c r="AC59" s="40"/>
      <c r="AD59" s="41"/>
      <c r="AE59" s="48"/>
      <c r="AF59" s="39"/>
      <c r="AG59" s="39"/>
      <c r="AH59" s="39"/>
      <c r="AI59" s="39"/>
      <c r="AJ59" s="39"/>
      <c r="AK59" s="39"/>
      <c r="AL59" s="39"/>
      <c r="AM59" s="42"/>
      <c r="AN59" s="38"/>
      <c r="AO59" s="76"/>
      <c r="AP59" s="76"/>
      <c r="BV59" s="78"/>
      <c r="BW59" s="78"/>
      <c r="BX59" s="78"/>
      <c r="BY59" s="78"/>
      <c r="BZ59" s="78"/>
      <c r="CA59" s="78"/>
      <c r="CB59" s="78"/>
      <c r="CC59" s="78"/>
      <c r="CD59" s="78"/>
      <c r="CE59" s="79" t="str">
        <f t="shared" si="6"/>
        <v/>
      </c>
      <c r="CF59" s="80" t="str">
        <f t="shared" si="7"/>
        <v/>
      </c>
      <c r="CG59" s="80" t="str">
        <f t="shared" si="8"/>
        <v/>
      </c>
      <c r="CH59" s="80" t="str">
        <f t="shared" si="9"/>
        <v/>
      </c>
      <c r="CI59" s="80" t="str">
        <f t="shared" si="10"/>
        <v/>
      </c>
      <c r="CJ59" s="80" t="str">
        <f t="shared" si="14"/>
        <v/>
      </c>
      <c r="CK59" s="81" t="str">
        <f t="shared" si="11"/>
        <v/>
      </c>
      <c r="CL59" s="199" t="str">
        <f t="shared" si="12"/>
        <v/>
      </c>
      <c r="CM59" s="78"/>
      <c r="CN59" s="78"/>
      <c r="CO59" s="78"/>
      <c r="CP59" s="78"/>
      <c r="CQ59" s="78"/>
      <c r="CR59" s="78" t="s">
        <v>677</v>
      </c>
      <c r="CS59" s="78"/>
      <c r="CT59" s="78"/>
      <c r="CU59" s="78"/>
      <c r="CV59" s="77" t="str">
        <f t="shared" si="13"/>
        <v/>
      </c>
    </row>
    <row r="60" spans="1:100" s="77" customFormat="1" ht="51" customHeight="1">
      <c r="A60" s="35" t="str">
        <f t="shared" si="19"/>
        <v/>
      </c>
      <c r="B60" s="36"/>
      <c r="C60" s="36"/>
      <c r="D60" s="48"/>
      <c r="E60" s="227" t="str">
        <f t="shared" si="15"/>
        <v/>
      </c>
      <c r="F60" s="48"/>
      <c r="G60" s="48"/>
      <c r="H60" s="37"/>
      <c r="I60" s="37"/>
      <c r="J60" s="74" t="str">
        <f t="shared" si="5"/>
        <v/>
      </c>
      <c r="K60" s="82" t="str">
        <f t="shared" si="16"/>
        <v/>
      </c>
      <c r="L60" s="82" t="str">
        <f t="shared" si="17"/>
        <v/>
      </c>
      <c r="M60" s="82" t="str">
        <f t="shared" si="18"/>
        <v/>
      </c>
      <c r="N60" s="39"/>
      <c r="O60" s="121"/>
      <c r="P60" s="39"/>
      <c r="Q60" s="121"/>
      <c r="R60" s="154"/>
      <c r="S60" s="121"/>
      <c r="T60" s="39"/>
      <c r="U60" s="48"/>
      <c r="V60" s="39"/>
      <c r="W60" s="39"/>
      <c r="X60" s="48"/>
      <c r="Y60" s="36"/>
      <c r="Z60" s="36"/>
      <c r="AA60" s="39"/>
      <c r="AB60" s="39"/>
      <c r="AC60" s="40"/>
      <c r="AD60" s="41"/>
      <c r="AE60" s="48"/>
      <c r="AF60" s="39"/>
      <c r="AG60" s="39"/>
      <c r="AH60" s="39"/>
      <c r="AI60" s="39"/>
      <c r="AJ60" s="39"/>
      <c r="AK60" s="39"/>
      <c r="AL60" s="39"/>
      <c r="AM60" s="42"/>
      <c r="AN60" s="38"/>
      <c r="AO60" s="76"/>
      <c r="AP60" s="76"/>
      <c r="BV60" s="78"/>
      <c r="BW60" s="78"/>
      <c r="BX60" s="78"/>
      <c r="BY60" s="78"/>
      <c r="BZ60" s="78"/>
      <c r="CA60" s="78"/>
      <c r="CB60" s="78"/>
      <c r="CC60" s="78"/>
      <c r="CD60" s="78"/>
      <c r="CE60" s="79" t="str">
        <f t="shared" si="6"/>
        <v/>
      </c>
      <c r="CF60" s="80" t="str">
        <f t="shared" si="7"/>
        <v/>
      </c>
      <c r="CG60" s="80" t="str">
        <f t="shared" si="8"/>
        <v/>
      </c>
      <c r="CH60" s="80" t="str">
        <f t="shared" si="9"/>
        <v/>
      </c>
      <c r="CI60" s="80" t="str">
        <f t="shared" si="10"/>
        <v/>
      </c>
      <c r="CJ60" s="80" t="str">
        <f t="shared" si="14"/>
        <v/>
      </c>
      <c r="CK60" s="81" t="str">
        <f t="shared" si="11"/>
        <v/>
      </c>
      <c r="CL60" s="199" t="str">
        <f t="shared" si="12"/>
        <v/>
      </c>
      <c r="CM60" s="78"/>
      <c r="CN60" s="78"/>
      <c r="CO60" s="78"/>
      <c r="CP60" s="78"/>
      <c r="CQ60" s="78"/>
      <c r="CR60" s="78" t="s">
        <v>678</v>
      </c>
      <c r="CS60" s="78"/>
      <c r="CT60" s="78"/>
      <c r="CU60" s="78"/>
      <c r="CV60" s="77" t="str">
        <f t="shared" si="13"/>
        <v/>
      </c>
    </row>
    <row r="61" spans="1:100" s="77" customFormat="1" ht="51" customHeight="1">
      <c r="A61" s="35" t="str">
        <f t="shared" si="19"/>
        <v/>
      </c>
      <c r="B61" s="36"/>
      <c r="C61" s="36"/>
      <c r="D61" s="48"/>
      <c r="E61" s="227" t="str">
        <f t="shared" si="15"/>
        <v/>
      </c>
      <c r="F61" s="48"/>
      <c r="G61" s="48"/>
      <c r="H61" s="37"/>
      <c r="I61" s="37"/>
      <c r="J61" s="74" t="str">
        <f t="shared" si="5"/>
        <v/>
      </c>
      <c r="K61" s="82" t="str">
        <f t="shared" si="16"/>
        <v/>
      </c>
      <c r="L61" s="82" t="str">
        <f t="shared" si="17"/>
        <v/>
      </c>
      <c r="M61" s="82" t="str">
        <f t="shared" si="18"/>
        <v/>
      </c>
      <c r="N61" s="39"/>
      <c r="O61" s="121"/>
      <c r="P61" s="39"/>
      <c r="Q61" s="121"/>
      <c r="R61" s="154"/>
      <c r="S61" s="121"/>
      <c r="T61" s="39"/>
      <c r="U61" s="48"/>
      <c r="V61" s="39"/>
      <c r="W61" s="39"/>
      <c r="X61" s="48"/>
      <c r="Y61" s="36"/>
      <c r="Z61" s="36"/>
      <c r="AA61" s="39"/>
      <c r="AB61" s="39"/>
      <c r="AC61" s="40"/>
      <c r="AD61" s="41"/>
      <c r="AE61" s="48"/>
      <c r="AF61" s="39"/>
      <c r="AG61" s="39"/>
      <c r="AH61" s="39"/>
      <c r="AI61" s="39"/>
      <c r="AJ61" s="39"/>
      <c r="AK61" s="39"/>
      <c r="AL61" s="39"/>
      <c r="AM61" s="42"/>
      <c r="AN61" s="38"/>
      <c r="AO61" s="76"/>
      <c r="AP61" s="76"/>
      <c r="BV61" s="78"/>
      <c r="BW61" s="78"/>
      <c r="BX61" s="78"/>
      <c r="BY61" s="78"/>
      <c r="BZ61" s="78"/>
      <c r="CA61" s="78"/>
      <c r="CB61" s="78"/>
      <c r="CC61" s="78"/>
      <c r="CD61" s="78"/>
      <c r="CE61" s="79" t="str">
        <f t="shared" si="6"/>
        <v/>
      </c>
      <c r="CF61" s="80" t="str">
        <f t="shared" si="7"/>
        <v/>
      </c>
      <c r="CG61" s="80" t="str">
        <f t="shared" si="8"/>
        <v/>
      </c>
      <c r="CH61" s="80" t="str">
        <f t="shared" si="9"/>
        <v/>
      </c>
      <c r="CI61" s="80" t="str">
        <f t="shared" si="10"/>
        <v/>
      </c>
      <c r="CJ61" s="80" t="str">
        <f t="shared" si="14"/>
        <v/>
      </c>
      <c r="CK61" s="81" t="str">
        <f t="shared" si="11"/>
        <v/>
      </c>
      <c r="CL61" s="199" t="str">
        <f t="shared" si="12"/>
        <v/>
      </c>
      <c r="CM61" s="78"/>
      <c r="CN61" s="78"/>
      <c r="CO61" s="78"/>
      <c r="CP61" s="78"/>
      <c r="CQ61" s="78"/>
      <c r="CR61" s="78" t="s">
        <v>679</v>
      </c>
      <c r="CS61" s="78"/>
      <c r="CT61" s="78"/>
      <c r="CU61" s="78"/>
      <c r="CV61" s="77" t="str">
        <f t="shared" si="13"/>
        <v/>
      </c>
    </row>
    <row r="62" spans="1:100" s="77" customFormat="1" ht="51" customHeight="1">
      <c r="A62" s="35" t="str">
        <f t="shared" si="19"/>
        <v/>
      </c>
      <c r="B62" s="36"/>
      <c r="C62" s="36"/>
      <c r="D62" s="48"/>
      <c r="E62" s="227" t="str">
        <f t="shared" si="15"/>
        <v/>
      </c>
      <c r="F62" s="48"/>
      <c r="G62" s="48"/>
      <c r="H62" s="37"/>
      <c r="I62" s="37"/>
      <c r="J62" s="74" t="str">
        <f t="shared" si="5"/>
        <v/>
      </c>
      <c r="K62" s="82" t="str">
        <f t="shared" si="16"/>
        <v/>
      </c>
      <c r="L62" s="82" t="str">
        <f t="shared" si="17"/>
        <v/>
      </c>
      <c r="M62" s="82" t="str">
        <f t="shared" si="18"/>
        <v/>
      </c>
      <c r="N62" s="39"/>
      <c r="O62" s="121"/>
      <c r="P62" s="39"/>
      <c r="Q62" s="121"/>
      <c r="R62" s="154"/>
      <c r="S62" s="121"/>
      <c r="T62" s="39"/>
      <c r="U62" s="48"/>
      <c r="V62" s="39"/>
      <c r="W62" s="39"/>
      <c r="X62" s="48"/>
      <c r="Y62" s="36"/>
      <c r="Z62" s="36"/>
      <c r="AA62" s="39"/>
      <c r="AB62" s="39"/>
      <c r="AC62" s="40"/>
      <c r="AD62" s="41"/>
      <c r="AE62" s="48"/>
      <c r="AF62" s="39"/>
      <c r="AG62" s="39"/>
      <c r="AH62" s="39"/>
      <c r="AI62" s="39"/>
      <c r="AJ62" s="39"/>
      <c r="AK62" s="39"/>
      <c r="AL62" s="39"/>
      <c r="AM62" s="42"/>
      <c r="AN62" s="38"/>
      <c r="AO62" s="76"/>
      <c r="AP62" s="76"/>
      <c r="BV62" s="78"/>
      <c r="BW62" s="78"/>
      <c r="BX62" s="78"/>
      <c r="BY62" s="78"/>
      <c r="BZ62" s="78"/>
      <c r="CA62" s="78"/>
      <c r="CB62" s="78"/>
      <c r="CC62" s="78"/>
      <c r="CD62" s="78"/>
      <c r="CE62" s="79" t="str">
        <f t="shared" si="6"/>
        <v/>
      </c>
      <c r="CF62" s="80" t="str">
        <f t="shared" si="7"/>
        <v/>
      </c>
      <c r="CG62" s="80" t="str">
        <f t="shared" si="8"/>
        <v/>
      </c>
      <c r="CH62" s="80" t="str">
        <f t="shared" si="9"/>
        <v/>
      </c>
      <c r="CI62" s="80" t="str">
        <f t="shared" si="10"/>
        <v/>
      </c>
      <c r="CJ62" s="80" t="str">
        <f t="shared" si="14"/>
        <v/>
      </c>
      <c r="CK62" s="81" t="str">
        <f t="shared" si="11"/>
        <v/>
      </c>
      <c r="CL62" s="199" t="str">
        <f t="shared" si="12"/>
        <v/>
      </c>
      <c r="CM62" s="78"/>
      <c r="CN62" s="78"/>
      <c r="CO62" s="78"/>
      <c r="CP62" s="78"/>
      <c r="CQ62" s="78"/>
      <c r="CR62" s="78" t="s">
        <v>680</v>
      </c>
      <c r="CS62" s="78"/>
      <c r="CT62" s="78"/>
      <c r="CU62" s="78"/>
      <c r="CV62" s="77" t="str">
        <f t="shared" si="13"/>
        <v/>
      </c>
    </row>
    <row r="63" spans="1:100" s="77" customFormat="1" ht="51" customHeight="1">
      <c r="A63" s="35" t="str">
        <f t="shared" si="19"/>
        <v/>
      </c>
      <c r="B63" s="36"/>
      <c r="C63" s="36"/>
      <c r="D63" s="48"/>
      <c r="E63" s="227" t="str">
        <f t="shared" si="15"/>
        <v/>
      </c>
      <c r="F63" s="48"/>
      <c r="G63" s="48"/>
      <c r="H63" s="37"/>
      <c r="I63" s="37"/>
      <c r="J63" s="74" t="str">
        <f t="shared" si="5"/>
        <v/>
      </c>
      <c r="K63" s="82" t="str">
        <f t="shared" si="16"/>
        <v/>
      </c>
      <c r="L63" s="82" t="str">
        <f t="shared" si="17"/>
        <v/>
      </c>
      <c r="M63" s="82" t="str">
        <f t="shared" si="18"/>
        <v/>
      </c>
      <c r="N63" s="39"/>
      <c r="O63" s="121"/>
      <c r="P63" s="39"/>
      <c r="Q63" s="121"/>
      <c r="R63" s="154"/>
      <c r="S63" s="121"/>
      <c r="T63" s="39"/>
      <c r="U63" s="48"/>
      <c r="V63" s="39"/>
      <c r="W63" s="39"/>
      <c r="X63" s="48"/>
      <c r="Y63" s="36"/>
      <c r="Z63" s="36"/>
      <c r="AA63" s="39"/>
      <c r="AB63" s="39"/>
      <c r="AC63" s="40"/>
      <c r="AD63" s="41"/>
      <c r="AE63" s="48"/>
      <c r="AF63" s="39"/>
      <c r="AG63" s="39"/>
      <c r="AH63" s="39"/>
      <c r="AI63" s="39"/>
      <c r="AJ63" s="39"/>
      <c r="AK63" s="39"/>
      <c r="AL63" s="39"/>
      <c r="AM63" s="42"/>
      <c r="AN63" s="38"/>
      <c r="AO63" s="76"/>
      <c r="AP63" s="76"/>
      <c r="BV63" s="78"/>
      <c r="BW63" s="78"/>
      <c r="BX63" s="78"/>
      <c r="BY63" s="78"/>
      <c r="BZ63" s="78"/>
      <c r="CA63" s="78"/>
      <c r="CB63" s="78"/>
      <c r="CC63" s="78"/>
      <c r="CD63" s="78"/>
      <c r="CE63" s="79" t="str">
        <f t="shared" si="6"/>
        <v/>
      </c>
      <c r="CF63" s="80" t="str">
        <f t="shared" si="7"/>
        <v/>
      </c>
      <c r="CG63" s="80" t="str">
        <f t="shared" si="8"/>
        <v/>
      </c>
      <c r="CH63" s="80" t="str">
        <f t="shared" si="9"/>
        <v/>
      </c>
      <c r="CI63" s="80" t="str">
        <f t="shared" si="10"/>
        <v/>
      </c>
      <c r="CJ63" s="80" t="str">
        <f t="shared" si="14"/>
        <v/>
      </c>
      <c r="CK63" s="81" t="str">
        <f t="shared" si="11"/>
        <v/>
      </c>
      <c r="CL63" s="199" t="str">
        <f t="shared" si="12"/>
        <v/>
      </c>
      <c r="CM63" s="78"/>
      <c r="CN63" s="78"/>
      <c r="CO63" s="78"/>
      <c r="CP63" s="78"/>
      <c r="CQ63" s="78"/>
      <c r="CR63" s="78" t="s">
        <v>681</v>
      </c>
      <c r="CS63" s="78"/>
      <c r="CT63" s="78"/>
      <c r="CU63" s="78"/>
      <c r="CV63" s="77" t="str">
        <f t="shared" si="13"/>
        <v/>
      </c>
    </row>
    <row r="64" spans="1:100" s="77" customFormat="1" ht="51" customHeight="1">
      <c r="A64" s="35" t="str">
        <f t="shared" si="19"/>
        <v/>
      </c>
      <c r="B64" s="36"/>
      <c r="C64" s="36"/>
      <c r="D64" s="48"/>
      <c r="E64" s="227" t="str">
        <f t="shared" si="15"/>
        <v/>
      </c>
      <c r="F64" s="48"/>
      <c r="G64" s="48"/>
      <c r="H64" s="37"/>
      <c r="I64" s="37"/>
      <c r="J64" s="74" t="str">
        <f t="shared" si="5"/>
        <v/>
      </c>
      <c r="K64" s="82" t="str">
        <f t="shared" si="16"/>
        <v/>
      </c>
      <c r="L64" s="82" t="str">
        <f t="shared" si="17"/>
        <v/>
      </c>
      <c r="M64" s="82" t="str">
        <f t="shared" si="18"/>
        <v/>
      </c>
      <c r="N64" s="39"/>
      <c r="O64" s="121"/>
      <c r="P64" s="39"/>
      <c r="Q64" s="121"/>
      <c r="R64" s="154"/>
      <c r="S64" s="121"/>
      <c r="T64" s="39"/>
      <c r="U64" s="48"/>
      <c r="V64" s="39"/>
      <c r="W64" s="39"/>
      <c r="X64" s="48"/>
      <c r="Y64" s="36"/>
      <c r="Z64" s="36"/>
      <c r="AA64" s="39"/>
      <c r="AB64" s="39"/>
      <c r="AC64" s="40"/>
      <c r="AD64" s="41"/>
      <c r="AE64" s="48"/>
      <c r="AF64" s="39"/>
      <c r="AG64" s="39"/>
      <c r="AH64" s="39"/>
      <c r="AI64" s="39"/>
      <c r="AJ64" s="39"/>
      <c r="AK64" s="39"/>
      <c r="AL64" s="39"/>
      <c r="AM64" s="42"/>
      <c r="AN64" s="38"/>
      <c r="AO64" s="76"/>
      <c r="AP64" s="76"/>
      <c r="BV64" s="78"/>
      <c r="BW64" s="78"/>
      <c r="BX64" s="78"/>
      <c r="BY64" s="78"/>
      <c r="BZ64" s="78"/>
      <c r="CA64" s="78"/>
      <c r="CB64" s="78"/>
      <c r="CC64" s="78"/>
      <c r="CD64" s="78"/>
      <c r="CE64" s="79" t="str">
        <f t="shared" si="6"/>
        <v/>
      </c>
      <c r="CF64" s="80" t="str">
        <f t="shared" si="7"/>
        <v/>
      </c>
      <c r="CG64" s="80" t="str">
        <f t="shared" si="8"/>
        <v/>
      </c>
      <c r="CH64" s="80" t="str">
        <f t="shared" si="9"/>
        <v/>
      </c>
      <c r="CI64" s="80" t="str">
        <f t="shared" si="10"/>
        <v/>
      </c>
      <c r="CJ64" s="80" t="str">
        <f t="shared" si="14"/>
        <v/>
      </c>
      <c r="CK64" s="81" t="str">
        <f t="shared" si="11"/>
        <v/>
      </c>
      <c r="CL64" s="199" t="str">
        <f t="shared" si="12"/>
        <v/>
      </c>
      <c r="CM64" s="78"/>
      <c r="CN64" s="78"/>
      <c r="CO64" s="78"/>
      <c r="CP64" s="78"/>
      <c r="CQ64" s="78"/>
      <c r="CR64" s="78" t="s">
        <v>682</v>
      </c>
      <c r="CS64" s="78"/>
      <c r="CT64" s="78"/>
      <c r="CU64" s="78"/>
      <c r="CV64" s="77" t="str">
        <f t="shared" si="13"/>
        <v/>
      </c>
    </row>
    <row r="65" spans="1:100" s="77" customFormat="1" ht="51" customHeight="1">
      <c r="A65" s="35" t="str">
        <f t="shared" si="19"/>
        <v/>
      </c>
      <c r="B65" s="36"/>
      <c r="C65" s="36"/>
      <c r="D65" s="48"/>
      <c r="E65" s="227" t="str">
        <f t="shared" si="15"/>
        <v/>
      </c>
      <c r="F65" s="48"/>
      <c r="G65" s="48"/>
      <c r="H65" s="37"/>
      <c r="I65" s="37"/>
      <c r="J65" s="74" t="str">
        <f t="shared" si="5"/>
        <v/>
      </c>
      <c r="K65" s="82" t="str">
        <f t="shared" si="16"/>
        <v/>
      </c>
      <c r="L65" s="82" t="str">
        <f t="shared" si="17"/>
        <v/>
      </c>
      <c r="M65" s="82" t="str">
        <f t="shared" si="18"/>
        <v/>
      </c>
      <c r="N65" s="39"/>
      <c r="O65" s="121"/>
      <c r="P65" s="39"/>
      <c r="Q65" s="121"/>
      <c r="R65" s="154"/>
      <c r="S65" s="121"/>
      <c r="T65" s="39"/>
      <c r="U65" s="48"/>
      <c r="V65" s="39"/>
      <c r="W65" s="39"/>
      <c r="X65" s="48"/>
      <c r="Y65" s="36"/>
      <c r="Z65" s="36"/>
      <c r="AA65" s="39"/>
      <c r="AB65" s="39"/>
      <c r="AC65" s="40"/>
      <c r="AD65" s="41"/>
      <c r="AE65" s="48"/>
      <c r="AF65" s="39"/>
      <c r="AG65" s="39"/>
      <c r="AH65" s="39"/>
      <c r="AI65" s="39"/>
      <c r="AJ65" s="39"/>
      <c r="AK65" s="39"/>
      <c r="AL65" s="39"/>
      <c r="AM65" s="42"/>
      <c r="AN65" s="38"/>
      <c r="AO65" s="76"/>
      <c r="AP65" s="76"/>
      <c r="BV65" s="78"/>
      <c r="BW65" s="78"/>
      <c r="BX65" s="78"/>
      <c r="BY65" s="78"/>
      <c r="BZ65" s="78"/>
      <c r="CA65" s="78"/>
      <c r="CB65" s="78"/>
      <c r="CC65" s="78"/>
      <c r="CD65" s="78"/>
      <c r="CE65" s="79" t="str">
        <f t="shared" si="6"/>
        <v/>
      </c>
      <c r="CF65" s="80" t="str">
        <f t="shared" si="7"/>
        <v/>
      </c>
      <c r="CG65" s="80" t="str">
        <f t="shared" si="8"/>
        <v/>
      </c>
      <c r="CH65" s="80" t="str">
        <f t="shared" si="9"/>
        <v/>
      </c>
      <c r="CI65" s="80" t="str">
        <f t="shared" si="10"/>
        <v/>
      </c>
      <c r="CJ65" s="80" t="str">
        <f t="shared" si="14"/>
        <v/>
      </c>
      <c r="CK65" s="81" t="str">
        <f t="shared" si="11"/>
        <v/>
      </c>
      <c r="CL65" s="199" t="str">
        <f t="shared" si="12"/>
        <v/>
      </c>
      <c r="CM65" s="78"/>
      <c r="CN65" s="78"/>
      <c r="CO65" s="78"/>
      <c r="CP65" s="78"/>
      <c r="CQ65" s="78"/>
      <c r="CR65" s="78" t="s">
        <v>683</v>
      </c>
      <c r="CS65" s="78"/>
      <c r="CT65" s="78"/>
      <c r="CU65" s="78"/>
      <c r="CV65" s="77" t="str">
        <f t="shared" si="13"/>
        <v/>
      </c>
    </row>
    <row r="66" spans="1:100" s="77" customFormat="1" ht="51" customHeight="1">
      <c r="A66" s="35" t="str">
        <f t="shared" si="19"/>
        <v/>
      </c>
      <c r="B66" s="36"/>
      <c r="C66" s="36"/>
      <c r="D66" s="48"/>
      <c r="E66" s="227" t="str">
        <f t="shared" si="15"/>
        <v/>
      </c>
      <c r="F66" s="48"/>
      <c r="G66" s="48"/>
      <c r="H66" s="37"/>
      <c r="I66" s="37"/>
      <c r="J66" s="74" t="str">
        <f t="shared" si="5"/>
        <v/>
      </c>
      <c r="K66" s="82" t="str">
        <f t="shared" si="16"/>
        <v/>
      </c>
      <c r="L66" s="82" t="str">
        <f t="shared" si="17"/>
        <v/>
      </c>
      <c r="M66" s="82" t="str">
        <f t="shared" si="18"/>
        <v/>
      </c>
      <c r="N66" s="39"/>
      <c r="O66" s="121"/>
      <c r="P66" s="39"/>
      <c r="Q66" s="121"/>
      <c r="R66" s="154"/>
      <c r="S66" s="121"/>
      <c r="T66" s="39"/>
      <c r="U66" s="48"/>
      <c r="V66" s="39"/>
      <c r="W66" s="39"/>
      <c r="X66" s="48"/>
      <c r="Y66" s="36"/>
      <c r="Z66" s="36"/>
      <c r="AA66" s="39"/>
      <c r="AB66" s="39"/>
      <c r="AC66" s="40"/>
      <c r="AD66" s="41"/>
      <c r="AE66" s="48"/>
      <c r="AF66" s="39"/>
      <c r="AG66" s="39"/>
      <c r="AH66" s="39"/>
      <c r="AI66" s="39"/>
      <c r="AJ66" s="39"/>
      <c r="AK66" s="39"/>
      <c r="AL66" s="39"/>
      <c r="AM66" s="42"/>
      <c r="AN66" s="38"/>
      <c r="AO66" s="76"/>
      <c r="AP66" s="76"/>
      <c r="BV66" s="78"/>
      <c r="BW66" s="78"/>
      <c r="BX66" s="78"/>
      <c r="BY66" s="78"/>
      <c r="BZ66" s="78"/>
      <c r="CA66" s="78"/>
      <c r="CB66" s="78"/>
      <c r="CC66" s="78"/>
      <c r="CD66" s="78"/>
      <c r="CE66" s="79" t="str">
        <f t="shared" si="6"/>
        <v/>
      </c>
      <c r="CF66" s="80" t="str">
        <f t="shared" si="7"/>
        <v/>
      </c>
      <c r="CG66" s="80" t="str">
        <f t="shared" si="8"/>
        <v/>
      </c>
      <c r="CH66" s="80" t="str">
        <f t="shared" si="9"/>
        <v/>
      </c>
      <c r="CI66" s="80" t="str">
        <f t="shared" si="10"/>
        <v/>
      </c>
      <c r="CJ66" s="80" t="str">
        <f t="shared" si="14"/>
        <v/>
      </c>
      <c r="CK66" s="81" t="str">
        <f t="shared" si="11"/>
        <v/>
      </c>
      <c r="CL66" s="199" t="str">
        <f t="shared" si="12"/>
        <v/>
      </c>
      <c r="CM66" s="78"/>
      <c r="CN66" s="78"/>
      <c r="CO66" s="78"/>
      <c r="CP66" s="78"/>
      <c r="CQ66" s="78"/>
      <c r="CR66" s="78" t="s">
        <v>684</v>
      </c>
      <c r="CS66" s="78"/>
      <c r="CT66" s="78"/>
      <c r="CU66" s="78"/>
      <c r="CV66" s="77" t="str">
        <f t="shared" si="13"/>
        <v/>
      </c>
    </row>
    <row r="67" spans="1:100" s="77" customFormat="1" ht="51" customHeight="1">
      <c r="A67" s="35" t="str">
        <f t="shared" si="19"/>
        <v/>
      </c>
      <c r="B67" s="36"/>
      <c r="C67" s="36"/>
      <c r="D67" s="48"/>
      <c r="E67" s="227" t="str">
        <f t="shared" si="15"/>
        <v/>
      </c>
      <c r="F67" s="48"/>
      <c r="G67" s="48"/>
      <c r="H67" s="37"/>
      <c r="I67" s="37"/>
      <c r="J67" s="74" t="str">
        <f t="shared" si="5"/>
        <v/>
      </c>
      <c r="K67" s="82" t="str">
        <f t="shared" si="16"/>
        <v/>
      </c>
      <c r="L67" s="82" t="str">
        <f t="shared" si="17"/>
        <v/>
      </c>
      <c r="M67" s="82" t="str">
        <f t="shared" si="18"/>
        <v/>
      </c>
      <c r="N67" s="39"/>
      <c r="O67" s="121"/>
      <c r="P67" s="39"/>
      <c r="Q67" s="121"/>
      <c r="R67" s="154"/>
      <c r="S67" s="121"/>
      <c r="T67" s="39"/>
      <c r="U67" s="48"/>
      <c r="V67" s="39"/>
      <c r="W67" s="39"/>
      <c r="X67" s="48"/>
      <c r="Y67" s="36"/>
      <c r="Z67" s="36"/>
      <c r="AA67" s="39"/>
      <c r="AB67" s="39"/>
      <c r="AC67" s="40"/>
      <c r="AD67" s="41"/>
      <c r="AE67" s="48"/>
      <c r="AF67" s="39"/>
      <c r="AG67" s="39"/>
      <c r="AH67" s="39"/>
      <c r="AI67" s="39"/>
      <c r="AJ67" s="39"/>
      <c r="AK67" s="39"/>
      <c r="AL67" s="39"/>
      <c r="AM67" s="42"/>
      <c r="AN67" s="38"/>
      <c r="AO67" s="76"/>
      <c r="AP67" s="76"/>
      <c r="BV67" s="78"/>
      <c r="BW67" s="78"/>
      <c r="BX67" s="78"/>
      <c r="BY67" s="78"/>
      <c r="BZ67" s="78"/>
      <c r="CA67" s="78"/>
      <c r="CB67" s="78"/>
      <c r="CC67" s="78"/>
      <c r="CD67" s="78"/>
      <c r="CE67" s="79" t="str">
        <f t="shared" si="6"/>
        <v/>
      </c>
      <c r="CF67" s="80" t="str">
        <f t="shared" si="7"/>
        <v/>
      </c>
      <c r="CG67" s="80" t="str">
        <f t="shared" si="8"/>
        <v/>
      </c>
      <c r="CH67" s="80" t="str">
        <f t="shared" si="9"/>
        <v/>
      </c>
      <c r="CI67" s="80" t="str">
        <f t="shared" si="10"/>
        <v/>
      </c>
      <c r="CJ67" s="80" t="str">
        <f t="shared" si="14"/>
        <v/>
      </c>
      <c r="CK67" s="81" t="str">
        <f t="shared" si="11"/>
        <v/>
      </c>
      <c r="CL67" s="199" t="str">
        <f t="shared" si="12"/>
        <v/>
      </c>
      <c r="CM67" s="78"/>
      <c r="CN67" s="78"/>
      <c r="CO67" s="78"/>
      <c r="CP67" s="78"/>
      <c r="CQ67" s="78"/>
      <c r="CR67" s="78" t="s">
        <v>749</v>
      </c>
      <c r="CS67" s="78"/>
      <c r="CT67" s="78"/>
      <c r="CU67" s="78"/>
      <c r="CV67" s="77" t="str">
        <f t="shared" si="13"/>
        <v/>
      </c>
    </row>
    <row r="68" spans="1:100" s="77" customFormat="1" ht="51" customHeight="1">
      <c r="A68" s="35" t="str">
        <f t="shared" si="19"/>
        <v/>
      </c>
      <c r="B68" s="36"/>
      <c r="C68" s="36"/>
      <c r="D68" s="48"/>
      <c r="E68" s="227" t="str">
        <f t="shared" si="15"/>
        <v/>
      </c>
      <c r="F68" s="48"/>
      <c r="G68" s="48"/>
      <c r="H68" s="37"/>
      <c r="I68" s="37"/>
      <c r="J68" s="74" t="str">
        <f t="shared" si="5"/>
        <v/>
      </c>
      <c r="K68" s="82" t="str">
        <f t="shared" si="16"/>
        <v/>
      </c>
      <c r="L68" s="82" t="str">
        <f t="shared" si="17"/>
        <v/>
      </c>
      <c r="M68" s="82" t="str">
        <f t="shared" si="18"/>
        <v/>
      </c>
      <c r="N68" s="39"/>
      <c r="O68" s="121"/>
      <c r="P68" s="39"/>
      <c r="Q68" s="121"/>
      <c r="R68" s="154"/>
      <c r="S68" s="121"/>
      <c r="T68" s="39"/>
      <c r="U68" s="48"/>
      <c r="V68" s="39"/>
      <c r="W68" s="39"/>
      <c r="X68" s="48"/>
      <c r="Y68" s="36"/>
      <c r="Z68" s="36"/>
      <c r="AA68" s="39"/>
      <c r="AB68" s="39"/>
      <c r="AC68" s="40"/>
      <c r="AD68" s="41"/>
      <c r="AE68" s="48"/>
      <c r="AF68" s="39"/>
      <c r="AG68" s="39"/>
      <c r="AH68" s="39"/>
      <c r="AI68" s="39"/>
      <c r="AJ68" s="39"/>
      <c r="AK68" s="39"/>
      <c r="AL68" s="39"/>
      <c r="AM68" s="42"/>
      <c r="AN68" s="38"/>
      <c r="AO68" s="76"/>
      <c r="AP68" s="76"/>
      <c r="BV68" s="78"/>
      <c r="BW68" s="78"/>
      <c r="BX68" s="78"/>
      <c r="BY68" s="78"/>
      <c r="BZ68" s="78"/>
      <c r="CA68" s="78"/>
      <c r="CB68" s="78"/>
      <c r="CC68" s="78"/>
      <c r="CD68" s="78"/>
      <c r="CE68" s="79" t="str">
        <f t="shared" si="6"/>
        <v/>
      </c>
      <c r="CF68" s="80" t="str">
        <f t="shared" si="7"/>
        <v/>
      </c>
      <c r="CG68" s="80" t="str">
        <f t="shared" si="8"/>
        <v/>
      </c>
      <c r="CH68" s="80" t="str">
        <f t="shared" si="9"/>
        <v/>
      </c>
      <c r="CI68" s="80" t="str">
        <f t="shared" si="10"/>
        <v/>
      </c>
      <c r="CJ68" s="80" t="str">
        <f t="shared" si="14"/>
        <v/>
      </c>
      <c r="CK68" s="81" t="str">
        <f t="shared" si="11"/>
        <v/>
      </c>
      <c r="CL68" s="199" t="str">
        <f t="shared" si="12"/>
        <v/>
      </c>
      <c r="CM68" s="78"/>
      <c r="CN68" s="78"/>
      <c r="CO68" s="78"/>
      <c r="CP68" s="78"/>
      <c r="CQ68" s="78"/>
      <c r="CR68" s="78" t="s">
        <v>750</v>
      </c>
      <c r="CS68" s="78"/>
      <c r="CT68" s="78"/>
      <c r="CU68" s="78"/>
      <c r="CV68" s="77" t="str">
        <f t="shared" si="13"/>
        <v/>
      </c>
    </row>
    <row r="69" spans="1:100" s="77" customFormat="1" ht="51" customHeight="1">
      <c r="A69" s="35" t="str">
        <f t="shared" si="19"/>
        <v/>
      </c>
      <c r="B69" s="36"/>
      <c r="C69" s="36"/>
      <c r="D69" s="48"/>
      <c r="E69" s="227" t="str">
        <f t="shared" si="15"/>
        <v/>
      </c>
      <c r="F69" s="48"/>
      <c r="G69" s="48"/>
      <c r="H69" s="37"/>
      <c r="I69" s="37"/>
      <c r="J69" s="74" t="str">
        <f t="shared" si="5"/>
        <v/>
      </c>
      <c r="K69" s="82" t="str">
        <f t="shared" si="16"/>
        <v/>
      </c>
      <c r="L69" s="82" t="str">
        <f t="shared" si="17"/>
        <v/>
      </c>
      <c r="M69" s="82" t="str">
        <f t="shared" si="18"/>
        <v/>
      </c>
      <c r="N69" s="39"/>
      <c r="O69" s="121"/>
      <c r="P69" s="39"/>
      <c r="Q69" s="121"/>
      <c r="R69" s="154"/>
      <c r="S69" s="121"/>
      <c r="T69" s="39"/>
      <c r="U69" s="48"/>
      <c r="V69" s="39"/>
      <c r="W69" s="39"/>
      <c r="X69" s="48"/>
      <c r="Y69" s="36"/>
      <c r="Z69" s="36"/>
      <c r="AA69" s="39"/>
      <c r="AB69" s="39"/>
      <c r="AC69" s="40"/>
      <c r="AD69" s="41"/>
      <c r="AE69" s="48"/>
      <c r="AF69" s="39"/>
      <c r="AG69" s="39"/>
      <c r="AH69" s="39"/>
      <c r="AI69" s="39"/>
      <c r="AJ69" s="39"/>
      <c r="AK69" s="39"/>
      <c r="AL69" s="39"/>
      <c r="AM69" s="42"/>
      <c r="AN69" s="38"/>
      <c r="AO69" s="76"/>
      <c r="AP69" s="76"/>
      <c r="BV69" s="78"/>
      <c r="BW69" s="78"/>
      <c r="BX69" s="78"/>
      <c r="BY69" s="78"/>
      <c r="BZ69" s="78"/>
      <c r="CA69" s="78"/>
      <c r="CB69" s="78"/>
      <c r="CC69" s="78"/>
      <c r="CD69" s="78"/>
      <c r="CE69" s="79" t="str">
        <f t="shared" si="6"/>
        <v/>
      </c>
      <c r="CF69" s="80" t="str">
        <f t="shared" si="7"/>
        <v/>
      </c>
      <c r="CG69" s="80" t="str">
        <f t="shared" si="8"/>
        <v/>
      </c>
      <c r="CH69" s="80" t="str">
        <f t="shared" si="9"/>
        <v/>
      </c>
      <c r="CI69" s="80" t="str">
        <f t="shared" si="10"/>
        <v/>
      </c>
      <c r="CJ69" s="80" t="str">
        <f t="shared" si="14"/>
        <v/>
      </c>
      <c r="CK69" s="81" t="str">
        <f t="shared" si="11"/>
        <v/>
      </c>
      <c r="CL69" s="199" t="str">
        <f t="shared" si="12"/>
        <v/>
      </c>
      <c r="CM69" s="78"/>
      <c r="CN69" s="78"/>
      <c r="CO69" s="78"/>
      <c r="CP69" s="78"/>
      <c r="CQ69" s="78"/>
      <c r="CR69" s="78"/>
      <c r="CS69" s="78"/>
      <c r="CT69" s="78"/>
      <c r="CU69" s="78"/>
      <c r="CV69" s="77" t="str">
        <f t="shared" si="13"/>
        <v/>
      </c>
    </row>
    <row r="70" spans="1:100" s="77" customFormat="1" ht="51" customHeight="1">
      <c r="A70" s="35" t="str">
        <f t="shared" si="19"/>
        <v/>
      </c>
      <c r="B70" s="36"/>
      <c r="C70" s="36"/>
      <c r="D70" s="48"/>
      <c r="E70" s="227" t="str">
        <f t="shared" ref="E70:E101" si="20">IFERROR(VLOOKUP(D70,PEEO_SCHOOL,3,0),"")</f>
        <v/>
      </c>
      <c r="F70" s="48"/>
      <c r="G70" s="48"/>
      <c r="H70" s="37"/>
      <c r="I70" s="37"/>
      <c r="J70" s="74" t="str">
        <f t="shared" si="5"/>
        <v/>
      </c>
      <c r="K70" s="82" t="str">
        <f t="shared" ref="K70:K101" si="21">IFERROR(IF(OR($K$4="",B70="",A70="",I70=""),"",DATEDIF(I70,$K$4,"Y")),"")</f>
        <v/>
      </c>
      <c r="L70" s="82" t="str">
        <f t="shared" ref="L70:L101" si="22">IFERROR(IF(OR($K$4="",B70="",A70="",I70=""),"",DATEDIF(I70,$K$4,"YM")),"")</f>
        <v/>
      </c>
      <c r="M70" s="82" t="str">
        <f t="shared" ref="M70:M101" si="23">IFERROR(IF(OR($K$4="",B70="",A70="",I70=""),"",DATEDIF(I70,$K$4,"MD")),"")</f>
        <v/>
      </c>
      <c r="N70" s="39"/>
      <c r="O70" s="121"/>
      <c r="P70" s="39"/>
      <c r="Q70" s="121"/>
      <c r="R70" s="154"/>
      <c r="S70" s="121"/>
      <c r="T70" s="39"/>
      <c r="U70" s="48"/>
      <c r="V70" s="39"/>
      <c r="W70" s="39"/>
      <c r="X70" s="48"/>
      <c r="Y70" s="36"/>
      <c r="Z70" s="36"/>
      <c r="AA70" s="39"/>
      <c r="AB70" s="39"/>
      <c r="AC70" s="40"/>
      <c r="AD70" s="41"/>
      <c r="AE70" s="48"/>
      <c r="AF70" s="39"/>
      <c r="AG70" s="39"/>
      <c r="AH70" s="39"/>
      <c r="AI70" s="39"/>
      <c r="AJ70" s="39"/>
      <c r="AK70" s="39"/>
      <c r="AL70" s="39"/>
      <c r="AM70" s="42"/>
      <c r="AN70" s="38"/>
      <c r="AO70" s="76"/>
      <c r="AP70" s="76"/>
      <c r="BV70" s="78"/>
      <c r="BW70" s="78"/>
      <c r="BX70" s="78"/>
      <c r="BY70" s="78"/>
      <c r="BZ70" s="78"/>
      <c r="CA70" s="78"/>
      <c r="CB70" s="78"/>
      <c r="CC70" s="78"/>
      <c r="CD70" s="78"/>
      <c r="CE70" s="79" t="str">
        <f t="shared" si="6"/>
        <v/>
      </c>
      <c r="CF70" s="80" t="str">
        <f t="shared" si="7"/>
        <v/>
      </c>
      <c r="CG70" s="80" t="str">
        <f t="shared" si="8"/>
        <v/>
      </c>
      <c r="CH70" s="80" t="str">
        <f t="shared" si="9"/>
        <v/>
      </c>
      <c r="CI70" s="80" t="str">
        <f t="shared" si="10"/>
        <v/>
      </c>
      <c r="CJ70" s="80" t="str">
        <f t="shared" si="14"/>
        <v/>
      </c>
      <c r="CK70" s="81" t="str">
        <f t="shared" si="11"/>
        <v/>
      </c>
      <c r="CL70" s="199" t="str">
        <f t="shared" si="12"/>
        <v/>
      </c>
      <c r="CM70" s="78"/>
      <c r="CN70" s="78"/>
      <c r="CO70" s="78"/>
      <c r="CP70" s="78"/>
      <c r="CQ70" s="78"/>
      <c r="CR70" s="78"/>
      <c r="CS70" s="78"/>
      <c r="CT70" s="78"/>
      <c r="CU70" s="78"/>
      <c r="CV70" s="77" t="str">
        <f t="shared" si="13"/>
        <v/>
      </c>
    </row>
    <row r="71" spans="1:100" s="77" customFormat="1" ht="51" customHeight="1">
      <c r="A71" s="35" t="str">
        <f t="shared" ref="A71:A102" si="24">IFERROR(IF(AND(B71="",C71="",F71="",I71=""),"",A70+1),"")</f>
        <v/>
      </c>
      <c r="B71" s="36"/>
      <c r="C71" s="36"/>
      <c r="D71" s="48"/>
      <c r="E71" s="227" t="str">
        <f t="shared" si="20"/>
        <v/>
      </c>
      <c r="F71" s="48"/>
      <c r="G71" s="48"/>
      <c r="H71" s="37"/>
      <c r="I71" s="37"/>
      <c r="J71" s="74" t="str">
        <f t="shared" ref="J71:J134" si="25">IFERROR(IF(CK71="","",CK71),"")</f>
        <v/>
      </c>
      <c r="K71" s="82" t="str">
        <f t="shared" si="21"/>
        <v/>
      </c>
      <c r="L71" s="82" t="str">
        <f t="shared" si="22"/>
        <v/>
      </c>
      <c r="M71" s="82" t="str">
        <f t="shared" si="23"/>
        <v/>
      </c>
      <c r="N71" s="39"/>
      <c r="O71" s="121"/>
      <c r="P71" s="39"/>
      <c r="Q71" s="121"/>
      <c r="R71" s="154"/>
      <c r="S71" s="121"/>
      <c r="T71" s="39"/>
      <c r="U71" s="48"/>
      <c r="V71" s="39"/>
      <c r="W71" s="39"/>
      <c r="X71" s="48"/>
      <c r="Y71" s="36"/>
      <c r="Z71" s="36"/>
      <c r="AA71" s="39"/>
      <c r="AB71" s="39"/>
      <c r="AC71" s="40"/>
      <c r="AD71" s="41"/>
      <c r="AE71" s="48"/>
      <c r="AF71" s="39"/>
      <c r="AG71" s="39"/>
      <c r="AH71" s="39"/>
      <c r="AI71" s="39"/>
      <c r="AJ71" s="39"/>
      <c r="AK71" s="39"/>
      <c r="AL71" s="39"/>
      <c r="AM71" s="42"/>
      <c r="AN71" s="38"/>
      <c r="AO71" s="76"/>
      <c r="AP71" s="76"/>
      <c r="BV71" s="78"/>
      <c r="BW71" s="78"/>
      <c r="BX71" s="78"/>
      <c r="BY71" s="78"/>
      <c r="BZ71" s="78"/>
      <c r="CA71" s="78"/>
      <c r="CB71" s="78"/>
      <c r="CC71" s="78"/>
      <c r="CD71" s="78"/>
      <c r="CE71" s="79" t="str">
        <f t="shared" ref="CE71:CE134" si="26">IFERROR(IF(I71="","",YEAR(I71)),"")</f>
        <v/>
      </c>
      <c r="CF71" s="80" t="str">
        <f t="shared" ref="CF71:CF134" si="27">IFERROR(IF(I71="","",MONTH(I71)),"")</f>
        <v/>
      </c>
      <c r="CG71" s="80" t="str">
        <f t="shared" ref="CG71:CG134" si="28">IFERROR(IF(I71="","",DAY(I71)),"")</f>
        <v/>
      </c>
      <c r="CH71" s="80" t="str">
        <f t="shared" ref="CH71:CH134" si="29">IF(CE71=1961,"NINETEEN SIXTY ONE",IF(CE71=1962,"NINETEEN SIXTY TWO",IF(CE71=1963,"NINETEEN SIXTY THREE",IF(CE71=1964,"NINETEEN SIXTY FOUR",IF(CE71=1965,"NINETEEN SIXTY FIVE",IF(CE71=1966,"NINETEEN SIXTY SIX",IF(CE71=1967,"NINETEEN SIXTY SEVEN",IF(CE71=1968,"NINETEEN SIXTY EIGHT",IF(CE71=1969,"NINETEEN SIXTY NINE",IF(CE71=1970,"NINETEEN SEVENTY",IF(CE71=1971,"NINETEEN SEVENTY ONE",IF(CE71=1972,"NINETEEN SEVENTY TWO",IF(CE71=1973,"NINETEEN SEVENTY THREE",IF(CE71=1974,"NINETEEN SEVENTY FOUR",IF(CE71=1975,"NINETEEN SEVENTY FIVE",IF(CE71=1976,"NINETEEN SEVENTY SIX",IF(CE71=1977,"NINETEEN SEVENTY SEVEN",IF(CE71=1978,"NINETEEN SEVENTY EIGHT",IF(CE71=1979,"NINETEEN SEVENTY NINE",IF(CE71=1980,"NINETEEN EIGHTY",IF(CE71=1981,"NINETEEN EIGHTY ONE",IF(CE71=1982,"NINETEEN EIGHTY TWO",IF(CE71=1983,"NINETEEN EIGHTY THREE",IF(CE71=1984,"NINETEEN EIGHTY FOUR",IF(CE71=1985,"NINETEEN EIGHTY FIVE",IF(CE71=1986,"NINETEEN EIGHTY SIX",IF(CE71=1987,"NINETEEN EIGHTY SEVEN",IF(CE71=1988,"NINETEEN EIGHTY EIGHT",IF(CE71=1989,"NINETEEN EIGHTY NINE",IF(CE71=1990,"NINETEEN NINETY",IF(CE71=1991,"NINETEEN NINETY ONE",IF(CE71=1992,"NINETEEN NINETY TWO",IF(CE71=1993,"NINETEEN NINETY THREE",IF(CE71=1994,"NINETEEN NINETY FOUR",IF(CE71=1995,"NINETEEN NINETY FIVE",IF(CE71=1996,"NINETEEN NINETY SIX",IF(CE71=1997,"NINETEEN NINETY SEVEN",IF(CE71=1998,"NINETEEN NINETY EIGHT",IF(CE71=1999,"NINETEEN NINETY NINE",IF(CE71=2000,"TWO THOUSAND",IF(CE71=2001,"TWO THOUSAND ONE",IF(CE71=2002,"TWO THOUSAND TWO",IF(CE71=2003,"TWO THOUSAND THREE",IF(CE71=2004,"TWO THOUSAND FOUR",IF(CE71=2005,"TWO THOUSAND FIVE",IF(CE71=2006,"TWO THOUSAND SIX",IF(CE71=2007,"TWO THOUSAND SEVEN",IF(CE71=2008,"TWO THOUSAND EIGHT",IF(CE71=2009,"TWO THOUSAND NINE",IF(CE71=2010,"TWO THOUSAND TEN",IF(CE71=2011,"TWO THOUSAND ELEVEN",IF(CE71=2012,"TWO THOUSAND TWELVE",IF(CE71=2013,"TWO THOUSAND THIRTEEN",IF(CE71=2014,"TWO THOUSAND FOURTEEN",IF(CE71=2015,"TWO THOUSAND FIFTEEN",IF(CE71=2016,"TWO THOUSAND SIXTEEN",IF(CE71=2017,"TWO THOUSAND SEVENTEEN",IF(CE71=2018,"TWO THOUSAND EIGHTEEN",IF(CE71=2019,"TWO THOUSAND NINETEEN",IF(CE71=2020,"TWO THOUSAND TWENTY",IF(CE71=2021,"TWO THOUSAND TWENTY ONE",IF(CE71=2022,"TWO THOUSAND TWENTY TWO",IF(CE71=2023,"TWO THOUSAND TWENTY THREE",IF(CE71=2024,"TWO THOUSAND TWENTY FOUR",IF(CE71=2025,"TWO THOUSAND TWENTY FIVE","")))))))))))))))))))))))))))))))))))))))))))))))))))))))))))))))))</f>
        <v/>
      </c>
      <c r="CI71" s="80" t="str">
        <f t="shared" ref="CI71:CI134" si="30">IF(CF71=1,"JANUARY",IF(CF71=2,"FEBUARY", IF(CF71=3,"MARCH",IF(CF71=4,"APRIL",IF(CF71=5,"MAY",IF(CF71=6,"JUNE",IF(CF71=7,"JULY",IF(CF71=8,"AUGUST",IF(CF71=9,"SEPTEMBER",IF(CF71=10,"OCTOBER",IF(CF71=11,"NOVEMBER",IF(CF71=12,"DECEMBER",""))))))))))))</f>
        <v/>
      </c>
      <c r="CJ71" s="80" t="str">
        <f t="shared" ref="CJ71:CJ134" si="31">IF(CG71=1,"1ST",IF(CG71=2,"2ND", IF(CG71=3,"3RD",IF(CG71=4,"FOURTH",IF(CG71=5,"FIFTH",IF(CG71=6,"SIXTH",IF(CG71=7,"7TH",IF(CG71=8,"8TH",IF(CG71=9,"9TH",IF(CG71=10,"10TH",IF(CG71=11,"11TH",IF(CG71=12,"12TH",IF(CG71=13,"13TH",IF(CG71=14,"14TH",IF(CG71=15,"FIFTEEN",IF(CG71=16,"SIXTEEN",IF(CG71=17,"SEVENTEEN",IF(CG71=18,"EIGHTEEN",IF(CG71=19,"NINETEEN",IF(CG71=20,"TWENTY",IF(CG71=21,"TWENTY FIRST",IF(CG71=22,"TWENTY SECOND",IF(CG71=23,"TWENTY THIRD",IF(CG71=24,"TWENTY FOURTH",IF(CG71=25,"TWENTY FIFTH",IF(CG71=26,"TWENTY SIX",IF(CG71=27,"TWENTY SEVEN",IF(CG71=28,"TWENTY EIGHT",IF(CG71=29,"TWENTY NINE",IF(CG71=30,"THIRTY",IF(CG71=31,"THIRTY FIRST","")))))))))))))))))))))))))))))))</f>
        <v/>
      </c>
      <c r="CK71" s="81" t="str">
        <f t="shared" ref="CK71:CK134" si="32">IFERROR(IF(AND(CH71="",CI71="",CJ71=""),"",CONCATENATE(CI71," ",CJ71,",  ",CH71)),"")</f>
        <v/>
      </c>
      <c r="CL71" s="199" t="str">
        <f t="shared" ref="CL71:CL134" si="33">IF(F71="","",IF(F71="3rd Grade L-1","YES",""))</f>
        <v/>
      </c>
      <c r="CM71" s="78"/>
      <c r="CN71" s="78"/>
      <c r="CO71" s="78"/>
      <c r="CP71" s="78"/>
      <c r="CQ71" s="78"/>
      <c r="CR71" s="78"/>
      <c r="CS71" s="78"/>
      <c r="CT71" s="78"/>
      <c r="CU71" s="78"/>
      <c r="CV71" s="77" t="str">
        <f t="shared" ref="CV71:CV134" si="34">IF(F71="","",IF(F71=$CN$6,"3rd Grade L-1",IF(F71=$CN$7,"3rd Grade L-2",IF(F71=$CN$8,"2nd Grade",IF(F71=$CN$9,"1st Grade (Lecturer)",IF(F71=$CN$10,"Lab. Ass.",IF(F71=$CN$11,"3rd Grade P.E.T.","")))))))</f>
        <v/>
      </c>
    </row>
    <row r="72" spans="1:100" s="77" customFormat="1" ht="51" customHeight="1">
      <c r="A72" s="35" t="str">
        <f t="shared" si="24"/>
        <v/>
      </c>
      <c r="B72" s="36"/>
      <c r="C72" s="36"/>
      <c r="D72" s="48"/>
      <c r="E72" s="227" t="str">
        <f t="shared" si="20"/>
        <v/>
      </c>
      <c r="F72" s="48"/>
      <c r="G72" s="48"/>
      <c r="H72" s="37"/>
      <c r="I72" s="37"/>
      <c r="J72" s="74" t="str">
        <f t="shared" si="25"/>
        <v/>
      </c>
      <c r="K72" s="82" t="str">
        <f t="shared" si="21"/>
        <v/>
      </c>
      <c r="L72" s="82" t="str">
        <f t="shared" si="22"/>
        <v/>
      </c>
      <c r="M72" s="82" t="str">
        <f t="shared" si="23"/>
        <v/>
      </c>
      <c r="N72" s="39"/>
      <c r="O72" s="121"/>
      <c r="P72" s="39"/>
      <c r="Q72" s="121"/>
      <c r="R72" s="154"/>
      <c r="S72" s="121"/>
      <c r="T72" s="39"/>
      <c r="U72" s="48"/>
      <c r="V72" s="39"/>
      <c r="W72" s="39"/>
      <c r="X72" s="48"/>
      <c r="Y72" s="36"/>
      <c r="Z72" s="36"/>
      <c r="AA72" s="39"/>
      <c r="AB72" s="39"/>
      <c r="AC72" s="40"/>
      <c r="AD72" s="41"/>
      <c r="AE72" s="48"/>
      <c r="AF72" s="39"/>
      <c r="AG72" s="39"/>
      <c r="AH72" s="39"/>
      <c r="AI72" s="39"/>
      <c r="AJ72" s="39"/>
      <c r="AK72" s="39"/>
      <c r="AL72" s="39"/>
      <c r="AM72" s="42"/>
      <c r="AN72" s="38"/>
      <c r="AO72" s="76"/>
      <c r="AP72" s="76"/>
      <c r="BV72" s="78"/>
      <c r="BW72" s="78"/>
      <c r="BX72" s="78"/>
      <c r="BY72" s="78"/>
      <c r="BZ72" s="78"/>
      <c r="CA72" s="78"/>
      <c r="CB72" s="78"/>
      <c r="CC72" s="78"/>
      <c r="CD72" s="78"/>
      <c r="CE72" s="79" t="str">
        <f t="shared" si="26"/>
        <v/>
      </c>
      <c r="CF72" s="80" t="str">
        <f t="shared" si="27"/>
        <v/>
      </c>
      <c r="CG72" s="80" t="str">
        <f t="shared" si="28"/>
        <v/>
      </c>
      <c r="CH72" s="80" t="str">
        <f t="shared" si="29"/>
        <v/>
      </c>
      <c r="CI72" s="80" t="str">
        <f t="shared" si="30"/>
        <v/>
      </c>
      <c r="CJ72" s="80" t="str">
        <f t="shared" si="31"/>
        <v/>
      </c>
      <c r="CK72" s="81" t="str">
        <f t="shared" si="32"/>
        <v/>
      </c>
      <c r="CL72" s="199" t="str">
        <f t="shared" si="33"/>
        <v/>
      </c>
      <c r="CM72" s="78"/>
      <c r="CN72" s="78"/>
      <c r="CO72" s="78"/>
      <c r="CP72" s="78"/>
      <c r="CQ72" s="78"/>
      <c r="CR72" s="78"/>
      <c r="CS72" s="78"/>
      <c r="CT72" s="78"/>
      <c r="CU72" s="78"/>
      <c r="CV72" s="77" t="str">
        <f t="shared" si="34"/>
        <v/>
      </c>
    </row>
    <row r="73" spans="1:100" s="77" customFormat="1" ht="51" customHeight="1">
      <c r="A73" s="35" t="str">
        <f t="shared" si="24"/>
        <v/>
      </c>
      <c r="B73" s="36"/>
      <c r="C73" s="36"/>
      <c r="D73" s="48"/>
      <c r="E73" s="227" t="str">
        <f t="shared" si="20"/>
        <v/>
      </c>
      <c r="F73" s="48"/>
      <c r="G73" s="48"/>
      <c r="H73" s="37"/>
      <c r="I73" s="37"/>
      <c r="J73" s="74" t="str">
        <f t="shared" si="25"/>
        <v/>
      </c>
      <c r="K73" s="82" t="str">
        <f t="shared" si="21"/>
        <v/>
      </c>
      <c r="L73" s="82" t="str">
        <f t="shared" si="22"/>
        <v/>
      </c>
      <c r="M73" s="82" t="str">
        <f t="shared" si="23"/>
        <v/>
      </c>
      <c r="N73" s="39"/>
      <c r="O73" s="121"/>
      <c r="P73" s="39"/>
      <c r="Q73" s="121"/>
      <c r="R73" s="154"/>
      <c r="S73" s="121"/>
      <c r="T73" s="39"/>
      <c r="U73" s="48"/>
      <c r="V73" s="39"/>
      <c r="W73" s="39"/>
      <c r="X73" s="48"/>
      <c r="Y73" s="36"/>
      <c r="Z73" s="36"/>
      <c r="AA73" s="39"/>
      <c r="AB73" s="39"/>
      <c r="AC73" s="40"/>
      <c r="AD73" s="41"/>
      <c r="AE73" s="48"/>
      <c r="AF73" s="39"/>
      <c r="AG73" s="39"/>
      <c r="AH73" s="39"/>
      <c r="AI73" s="39"/>
      <c r="AJ73" s="39"/>
      <c r="AK73" s="39"/>
      <c r="AL73" s="39"/>
      <c r="AM73" s="42"/>
      <c r="AN73" s="38"/>
      <c r="AO73" s="76"/>
      <c r="AP73" s="76"/>
      <c r="BV73" s="78"/>
      <c r="BW73" s="78"/>
      <c r="BX73" s="78"/>
      <c r="BY73" s="78"/>
      <c r="BZ73" s="78"/>
      <c r="CA73" s="78"/>
      <c r="CB73" s="78"/>
      <c r="CC73" s="78"/>
      <c r="CD73" s="78"/>
      <c r="CE73" s="79" t="str">
        <f t="shared" si="26"/>
        <v/>
      </c>
      <c r="CF73" s="80" t="str">
        <f t="shared" si="27"/>
        <v/>
      </c>
      <c r="CG73" s="80" t="str">
        <f t="shared" si="28"/>
        <v/>
      </c>
      <c r="CH73" s="80" t="str">
        <f t="shared" si="29"/>
        <v/>
      </c>
      <c r="CI73" s="80" t="str">
        <f t="shared" si="30"/>
        <v/>
      </c>
      <c r="CJ73" s="80" t="str">
        <f t="shared" si="31"/>
        <v/>
      </c>
      <c r="CK73" s="81" t="str">
        <f t="shared" si="32"/>
        <v/>
      </c>
      <c r="CL73" s="199" t="str">
        <f t="shared" si="33"/>
        <v/>
      </c>
      <c r="CM73" s="78"/>
      <c r="CN73" s="78"/>
      <c r="CO73" s="78"/>
      <c r="CP73" s="78"/>
      <c r="CQ73" s="78"/>
      <c r="CR73" s="78"/>
      <c r="CS73" s="78"/>
      <c r="CT73" s="78"/>
      <c r="CU73" s="78"/>
      <c r="CV73" s="77" t="str">
        <f t="shared" si="34"/>
        <v/>
      </c>
    </row>
    <row r="74" spans="1:100" s="77" customFormat="1" ht="51" customHeight="1">
      <c r="A74" s="35" t="str">
        <f t="shared" si="24"/>
        <v/>
      </c>
      <c r="B74" s="36"/>
      <c r="C74" s="36"/>
      <c r="D74" s="48"/>
      <c r="E74" s="227" t="str">
        <f t="shared" si="20"/>
        <v/>
      </c>
      <c r="F74" s="48"/>
      <c r="G74" s="48"/>
      <c r="H74" s="37"/>
      <c r="I74" s="37"/>
      <c r="J74" s="74" t="str">
        <f t="shared" si="25"/>
        <v/>
      </c>
      <c r="K74" s="82" t="str">
        <f t="shared" si="21"/>
        <v/>
      </c>
      <c r="L74" s="82" t="str">
        <f t="shared" si="22"/>
        <v/>
      </c>
      <c r="M74" s="82" t="str">
        <f t="shared" si="23"/>
        <v/>
      </c>
      <c r="N74" s="39"/>
      <c r="O74" s="121"/>
      <c r="P74" s="39"/>
      <c r="Q74" s="121"/>
      <c r="R74" s="154"/>
      <c r="S74" s="121"/>
      <c r="T74" s="39"/>
      <c r="U74" s="48"/>
      <c r="V74" s="39"/>
      <c r="W74" s="39"/>
      <c r="X74" s="48"/>
      <c r="Y74" s="36"/>
      <c r="Z74" s="36"/>
      <c r="AA74" s="39"/>
      <c r="AB74" s="39"/>
      <c r="AC74" s="40"/>
      <c r="AD74" s="41"/>
      <c r="AE74" s="48"/>
      <c r="AF74" s="39"/>
      <c r="AG74" s="39"/>
      <c r="AH74" s="39"/>
      <c r="AI74" s="39"/>
      <c r="AJ74" s="39"/>
      <c r="AK74" s="39"/>
      <c r="AL74" s="39"/>
      <c r="AM74" s="42"/>
      <c r="AN74" s="38"/>
      <c r="AO74" s="76"/>
      <c r="AP74" s="76"/>
      <c r="BV74" s="78"/>
      <c r="BW74" s="78"/>
      <c r="BX74" s="78"/>
      <c r="BY74" s="78"/>
      <c r="BZ74" s="78"/>
      <c r="CA74" s="78"/>
      <c r="CB74" s="78"/>
      <c r="CC74" s="78"/>
      <c r="CD74" s="78"/>
      <c r="CE74" s="79" t="str">
        <f t="shared" si="26"/>
        <v/>
      </c>
      <c r="CF74" s="80" t="str">
        <f t="shared" si="27"/>
        <v/>
      </c>
      <c r="CG74" s="80" t="str">
        <f t="shared" si="28"/>
        <v/>
      </c>
      <c r="CH74" s="80" t="str">
        <f t="shared" si="29"/>
        <v/>
      </c>
      <c r="CI74" s="80" t="str">
        <f t="shared" si="30"/>
        <v/>
      </c>
      <c r="CJ74" s="80" t="str">
        <f t="shared" si="31"/>
        <v/>
      </c>
      <c r="CK74" s="81" t="str">
        <f t="shared" si="32"/>
        <v/>
      </c>
      <c r="CL74" s="199" t="str">
        <f t="shared" si="33"/>
        <v/>
      </c>
      <c r="CM74" s="78"/>
      <c r="CN74" s="78"/>
      <c r="CO74" s="78"/>
      <c r="CP74" s="78"/>
      <c r="CQ74" s="78"/>
      <c r="CR74" s="78"/>
      <c r="CS74" s="78"/>
      <c r="CT74" s="78"/>
      <c r="CU74" s="78"/>
      <c r="CV74" s="77" t="str">
        <f t="shared" si="34"/>
        <v/>
      </c>
    </row>
    <row r="75" spans="1:100" s="77" customFormat="1" ht="51" customHeight="1">
      <c r="A75" s="35" t="str">
        <f t="shared" si="24"/>
        <v/>
      </c>
      <c r="B75" s="36"/>
      <c r="C75" s="36"/>
      <c r="D75" s="48"/>
      <c r="E75" s="227" t="str">
        <f t="shared" si="20"/>
        <v/>
      </c>
      <c r="F75" s="48"/>
      <c r="G75" s="48"/>
      <c r="H75" s="37"/>
      <c r="I75" s="37"/>
      <c r="J75" s="74" t="str">
        <f t="shared" si="25"/>
        <v/>
      </c>
      <c r="K75" s="82" t="str">
        <f t="shared" si="21"/>
        <v/>
      </c>
      <c r="L75" s="82" t="str">
        <f t="shared" si="22"/>
        <v/>
      </c>
      <c r="M75" s="82" t="str">
        <f t="shared" si="23"/>
        <v/>
      </c>
      <c r="N75" s="39"/>
      <c r="O75" s="121"/>
      <c r="P75" s="39"/>
      <c r="Q75" s="121"/>
      <c r="R75" s="154"/>
      <c r="S75" s="121"/>
      <c r="T75" s="39"/>
      <c r="U75" s="48"/>
      <c r="V75" s="39"/>
      <c r="W75" s="39"/>
      <c r="X75" s="48"/>
      <c r="Y75" s="36"/>
      <c r="Z75" s="36"/>
      <c r="AA75" s="39"/>
      <c r="AB75" s="39"/>
      <c r="AC75" s="40"/>
      <c r="AD75" s="41"/>
      <c r="AE75" s="48"/>
      <c r="AF75" s="39"/>
      <c r="AG75" s="39"/>
      <c r="AH75" s="39"/>
      <c r="AI75" s="39"/>
      <c r="AJ75" s="39"/>
      <c r="AK75" s="39"/>
      <c r="AL75" s="39"/>
      <c r="AM75" s="42"/>
      <c r="AN75" s="38"/>
      <c r="AO75" s="76"/>
      <c r="AP75" s="76"/>
      <c r="BV75" s="78"/>
      <c r="BW75" s="78"/>
      <c r="BX75" s="78"/>
      <c r="BY75" s="78"/>
      <c r="BZ75" s="78"/>
      <c r="CA75" s="78"/>
      <c r="CB75" s="78"/>
      <c r="CC75" s="78"/>
      <c r="CD75" s="78"/>
      <c r="CE75" s="79" t="str">
        <f t="shared" si="26"/>
        <v/>
      </c>
      <c r="CF75" s="80" t="str">
        <f t="shared" si="27"/>
        <v/>
      </c>
      <c r="CG75" s="80" t="str">
        <f t="shared" si="28"/>
        <v/>
      </c>
      <c r="CH75" s="80" t="str">
        <f t="shared" si="29"/>
        <v/>
      </c>
      <c r="CI75" s="80" t="str">
        <f t="shared" si="30"/>
        <v/>
      </c>
      <c r="CJ75" s="80" t="str">
        <f t="shared" si="31"/>
        <v/>
      </c>
      <c r="CK75" s="81" t="str">
        <f t="shared" si="32"/>
        <v/>
      </c>
      <c r="CL75" s="199" t="str">
        <f t="shared" si="33"/>
        <v/>
      </c>
      <c r="CM75" s="78"/>
      <c r="CN75" s="78"/>
      <c r="CO75" s="78"/>
      <c r="CP75" s="78"/>
      <c r="CQ75" s="78"/>
      <c r="CR75" s="78"/>
      <c r="CS75" s="78"/>
      <c r="CT75" s="78"/>
      <c r="CU75" s="78"/>
      <c r="CV75" s="77" t="str">
        <f t="shared" si="34"/>
        <v/>
      </c>
    </row>
    <row r="76" spans="1:100" s="77" customFormat="1" ht="51" customHeight="1">
      <c r="A76" s="35" t="str">
        <f t="shared" si="24"/>
        <v/>
      </c>
      <c r="B76" s="36"/>
      <c r="C76" s="36"/>
      <c r="D76" s="48"/>
      <c r="E76" s="227" t="str">
        <f t="shared" si="20"/>
        <v/>
      </c>
      <c r="F76" s="48"/>
      <c r="G76" s="48"/>
      <c r="H76" s="37"/>
      <c r="I76" s="37"/>
      <c r="J76" s="74" t="str">
        <f t="shared" si="25"/>
        <v/>
      </c>
      <c r="K76" s="82" t="str">
        <f t="shared" si="21"/>
        <v/>
      </c>
      <c r="L76" s="82" t="str">
        <f t="shared" si="22"/>
        <v/>
      </c>
      <c r="M76" s="82" t="str">
        <f t="shared" si="23"/>
        <v/>
      </c>
      <c r="N76" s="39"/>
      <c r="O76" s="121"/>
      <c r="P76" s="39"/>
      <c r="Q76" s="121"/>
      <c r="R76" s="154"/>
      <c r="S76" s="121"/>
      <c r="T76" s="39"/>
      <c r="U76" s="48"/>
      <c r="V76" s="39"/>
      <c r="W76" s="39"/>
      <c r="X76" s="48"/>
      <c r="Y76" s="36"/>
      <c r="Z76" s="36"/>
      <c r="AA76" s="39"/>
      <c r="AB76" s="39"/>
      <c r="AC76" s="40"/>
      <c r="AD76" s="41"/>
      <c r="AE76" s="48"/>
      <c r="AF76" s="39"/>
      <c r="AG76" s="39"/>
      <c r="AH76" s="39"/>
      <c r="AI76" s="39"/>
      <c r="AJ76" s="39"/>
      <c r="AK76" s="39"/>
      <c r="AL76" s="39"/>
      <c r="AM76" s="42"/>
      <c r="AN76" s="38"/>
      <c r="AO76" s="76"/>
      <c r="AP76" s="76"/>
      <c r="BV76" s="78"/>
      <c r="BW76" s="78"/>
      <c r="BX76" s="78"/>
      <c r="BY76" s="78"/>
      <c r="BZ76" s="78"/>
      <c r="CA76" s="78"/>
      <c r="CB76" s="78"/>
      <c r="CC76" s="78"/>
      <c r="CD76" s="78"/>
      <c r="CE76" s="79" t="str">
        <f t="shared" si="26"/>
        <v/>
      </c>
      <c r="CF76" s="80" t="str">
        <f t="shared" si="27"/>
        <v/>
      </c>
      <c r="CG76" s="80" t="str">
        <f t="shared" si="28"/>
        <v/>
      </c>
      <c r="CH76" s="80" t="str">
        <f t="shared" si="29"/>
        <v/>
      </c>
      <c r="CI76" s="80" t="str">
        <f t="shared" si="30"/>
        <v/>
      </c>
      <c r="CJ76" s="80" t="str">
        <f t="shared" si="31"/>
        <v/>
      </c>
      <c r="CK76" s="81" t="str">
        <f t="shared" si="32"/>
        <v/>
      </c>
      <c r="CL76" s="199" t="str">
        <f t="shared" si="33"/>
        <v/>
      </c>
      <c r="CM76" s="78"/>
      <c r="CN76" s="78"/>
      <c r="CO76" s="78"/>
      <c r="CP76" s="78"/>
      <c r="CQ76" s="78"/>
      <c r="CR76" s="78"/>
      <c r="CS76" s="78"/>
      <c r="CT76" s="78"/>
      <c r="CU76" s="78"/>
      <c r="CV76" s="77" t="str">
        <f t="shared" si="34"/>
        <v/>
      </c>
    </row>
    <row r="77" spans="1:100" s="77" customFormat="1" ht="51" customHeight="1">
      <c r="A77" s="35" t="str">
        <f t="shared" si="24"/>
        <v/>
      </c>
      <c r="B77" s="36"/>
      <c r="C77" s="36"/>
      <c r="D77" s="48"/>
      <c r="E77" s="227" t="str">
        <f t="shared" si="20"/>
        <v/>
      </c>
      <c r="F77" s="48"/>
      <c r="G77" s="48"/>
      <c r="H77" s="37"/>
      <c r="I77" s="37"/>
      <c r="J77" s="74" t="str">
        <f t="shared" si="25"/>
        <v/>
      </c>
      <c r="K77" s="82" t="str">
        <f t="shared" si="21"/>
        <v/>
      </c>
      <c r="L77" s="82" t="str">
        <f t="shared" si="22"/>
        <v/>
      </c>
      <c r="M77" s="82" t="str">
        <f t="shared" si="23"/>
        <v/>
      </c>
      <c r="N77" s="39"/>
      <c r="O77" s="121"/>
      <c r="P77" s="39"/>
      <c r="Q77" s="121"/>
      <c r="R77" s="154"/>
      <c r="S77" s="121"/>
      <c r="T77" s="39"/>
      <c r="U77" s="48"/>
      <c r="V77" s="39"/>
      <c r="W77" s="39"/>
      <c r="X77" s="48"/>
      <c r="Y77" s="36"/>
      <c r="Z77" s="36"/>
      <c r="AA77" s="39"/>
      <c r="AB77" s="39"/>
      <c r="AC77" s="40"/>
      <c r="AD77" s="41"/>
      <c r="AE77" s="48"/>
      <c r="AF77" s="39"/>
      <c r="AG77" s="39"/>
      <c r="AH77" s="39"/>
      <c r="AI77" s="39"/>
      <c r="AJ77" s="39"/>
      <c r="AK77" s="39"/>
      <c r="AL77" s="39"/>
      <c r="AM77" s="42"/>
      <c r="AN77" s="38"/>
      <c r="AO77" s="76"/>
      <c r="AP77" s="76"/>
      <c r="BV77" s="78"/>
      <c r="BW77" s="78"/>
      <c r="BX77" s="78"/>
      <c r="BY77" s="78"/>
      <c r="BZ77" s="78"/>
      <c r="CA77" s="78"/>
      <c r="CB77" s="78"/>
      <c r="CC77" s="78"/>
      <c r="CD77" s="78"/>
      <c r="CE77" s="79" t="str">
        <f t="shared" si="26"/>
        <v/>
      </c>
      <c r="CF77" s="80" t="str">
        <f t="shared" si="27"/>
        <v/>
      </c>
      <c r="CG77" s="80" t="str">
        <f t="shared" si="28"/>
        <v/>
      </c>
      <c r="CH77" s="80" t="str">
        <f t="shared" si="29"/>
        <v/>
      </c>
      <c r="CI77" s="80" t="str">
        <f t="shared" si="30"/>
        <v/>
      </c>
      <c r="CJ77" s="80" t="str">
        <f t="shared" si="31"/>
        <v/>
      </c>
      <c r="CK77" s="81" t="str">
        <f t="shared" si="32"/>
        <v/>
      </c>
      <c r="CL77" s="199" t="str">
        <f t="shared" si="33"/>
        <v/>
      </c>
      <c r="CM77" s="78"/>
      <c r="CN77" s="78"/>
      <c r="CO77" s="78"/>
      <c r="CP77" s="78"/>
      <c r="CQ77" s="78"/>
      <c r="CR77" s="78"/>
      <c r="CS77" s="78"/>
      <c r="CT77" s="78"/>
      <c r="CU77" s="78"/>
      <c r="CV77" s="77" t="str">
        <f t="shared" si="34"/>
        <v/>
      </c>
    </row>
    <row r="78" spans="1:100" s="77" customFormat="1" ht="51" customHeight="1">
      <c r="A78" s="35" t="str">
        <f t="shared" si="24"/>
        <v/>
      </c>
      <c r="B78" s="36"/>
      <c r="C78" s="36"/>
      <c r="D78" s="48"/>
      <c r="E78" s="227" t="str">
        <f t="shared" si="20"/>
        <v/>
      </c>
      <c r="F78" s="48"/>
      <c r="G78" s="48"/>
      <c r="H78" s="37"/>
      <c r="I78" s="37"/>
      <c r="J78" s="74" t="str">
        <f t="shared" si="25"/>
        <v/>
      </c>
      <c r="K78" s="82" t="str">
        <f t="shared" si="21"/>
        <v/>
      </c>
      <c r="L78" s="82" t="str">
        <f t="shared" si="22"/>
        <v/>
      </c>
      <c r="M78" s="82" t="str">
        <f t="shared" si="23"/>
        <v/>
      </c>
      <c r="N78" s="39"/>
      <c r="O78" s="121"/>
      <c r="P78" s="39"/>
      <c r="Q78" s="121"/>
      <c r="R78" s="154"/>
      <c r="S78" s="121"/>
      <c r="T78" s="39"/>
      <c r="U78" s="48"/>
      <c r="V78" s="39"/>
      <c r="W78" s="39"/>
      <c r="X78" s="48"/>
      <c r="Y78" s="36"/>
      <c r="Z78" s="36"/>
      <c r="AA78" s="39"/>
      <c r="AB78" s="39"/>
      <c r="AC78" s="40"/>
      <c r="AD78" s="41"/>
      <c r="AE78" s="48"/>
      <c r="AF78" s="39"/>
      <c r="AG78" s="39"/>
      <c r="AH78" s="39"/>
      <c r="AI78" s="39"/>
      <c r="AJ78" s="39"/>
      <c r="AK78" s="39"/>
      <c r="AL78" s="39"/>
      <c r="AM78" s="42"/>
      <c r="AN78" s="38"/>
      <c r="AO78" s="76"/>
      <c r="AP78" s="76"/>
      <c r="BV78" s="78"/>
      <c r="BW78" s="78"/>
      <c r="BX78" s="78"/>
      <c r="BY78" s="78"/>
      <c r="BZ78" s="78"/>
      <c r="CA78" s="78"/>
      <c r="CB78" s="78"/>
      <c r="CC78" s="78"/>
      <c r="CD78" s="78"/>
      <c r="CE78" s="79" t="str">
        <f t="shared" si="26"/>
        <v/>
      </c>
      <c r="CF78" s="80" t="str">
        <f t="shared" si="27"/>
        <v/>
      </c>
      <c r="CG78" s="80" t="str">
        <f t="shared" si="28"/>
        <v/>
      </c>
      <c r="CH78" s="80" t="str">
        <f t="shared" si="29"/>
        <v/>
      </c>
      <c r="CI78" s="80" t="str">
        <f t="shared" si="30"/>
        <v/>
      </c>
      <c r="CJ78" s="80" t="str">
        <f t="shared" si="31"/>
        <v/>
      </c>
      <c r="CK78" s="81" t="str">
        <f t="shared" si="32"/>
        <v/>
      </c>
      <c r="CL78" s="199" t="str">
        <f t="shared" si="33"/>
        <v/>
      </c>
      <c r="CM78" s="78"/>
      <c r="CN78" s="78"/>
      <c r="CO78" s="78"/>
      <c r="CP78" s="78"/>
      <c r="CQ78" s="78"/>
      <c r="CR78" s="78"/>
      <c r="CS78" s="78"/>
      <c r="CT78" s="78"/>
      <c r="CU78" s="78"/>
      <c r="CV78" s="77" t="str">
        <f t="shared" si="34"/>
        <v/>
      </c>
    </row>
    <row r="79" spans="1:100" s="77" customFormat="1" ht="51" customHeight="1">
      <c r="A79" s="35" t="str">
        <f t="shared" si="24"/>
        <v/>
      </c>
      <c r="B79" s="36"/>
      <c r="C79" s="36"/>
      <c r="D79" s="48"/>
      <c r="E79" s="227" t="str">
        <f t="shared" si="20"/>
        <v/>
      </c>
      <c r="F79" s="48"/>
      <c r="G79" s="48"/>
      <c r="H79" s="37"/>
      <c r="I79" s="37"/>
      <c r="J79" s="74" t="str">
        <f t="shared" si="25"/>
        <v/>
      </c>
      <c r="K79" s="82" t="str">
        <f t="shared" si="21"/>
        <v/>
      </c>
      <c r="L79" s="82" t="str">
        <f t="shared" si="22"/>
        <v/>
      </c>
      <c r="M79" s="82" t="str">
        <f t="shared" si="23"/>
        <v/>
      </c>
      <c r="N79" s="39"/>
      <c r="O79" s="121"/>
      <c r="P79" s="39"/>
      <c r="Q79" s="121"/>
      <c r="R79" s="154"/>
      <c r="S79" s="121"/>
      <c r="T79" s="39"/>
      <c r="U79" s="48"/>
      <c r="V79" s="39"/>
      <c r="W79" s="39"/>
      <c r="X79" s="48"/>
      <c r="Y79" s="36"/>
      <c r="Z79" s="36"/>
      <c r="AA79" s="39"/>
      <c r="AB79" s="39"/>
      <c r="AC79" s="40"/>
      <c r="AD79" s="41"/>
      <c r="AE79" s="48"/>
      <c r="AF79" s="39"/>
      <c r="AG79" s="39"/>
      <c r="AH79" s="39"/>
      <c r="AI79" s="39"/>
      <c r="AJ79" s="39"/>
      <c r="AK79" s="39"/>
      <c r="AL79" s="39"/>
      <c r="AM79" s="42"/>
      <c r="AN79" s="38"/>
      <c r="AO79" s="76"/>
      <c r="AP79" s="76"/>
      <c r="BV79" s="78"/>
      <c r="BW79" s="78"/>
      <c r="BX79" s="78"/>
      <c r="BY79" s="78"/>
      <c r="BZ79" s="78"/>
      <c r="CA79" s="78"/>
      <c r="CB79" s="78"/>
      <c r="CC79" s="78"/>
      <c r="CD79" s="78"/>
      <c r="CE79" s="79" t="str">
        <f t="shared" si="26"/>
        <v/>
      </c>
      <c r="CF79" s="80" t="str">
        <f t="shared" si="27"/>
        <v/>
      </c>
      <c r="CG79" s="80" t="str">
        <f t="shared" si="28"/>
        <v/>
      </c>
      <c r="CH79" s="80" t="str">
        <f t="shared" si="29"/>
        <v/>
      </c>
      <c r="CI79" s="80" t="str">
        <f t="shared" si="30"/>
        <v/>
      </c>
      <c r="CJ79" s="80" t="str">
        <f t="shared" si="31"/>
        <v/>
      </c>
      <c r="CK79" s="81" t="str">
        <f t="shared" si="32"/>
        <v/>
      </c>
      <c r="CL79" s="199" t="str">
        <f t="shared" si="33"/>
        <v/>
      </c>
      <c r="CM79" s="78"/>
      <c r="CN79" s="78"/>
      <c r="CO79" s="78"/>
      <c r="CP79" s="78"/>
      <c r="CQ79" s="78"/>
      <c r="CR79" s="78"/>
      <c r="CS79" s="78"/>
      <c r="CT79" s="78"/>
      <c r="CU79" s="78"/>
      <c r="CV79" s="77" t="str">
        <f t="shared" si="34"/>
        <v/>
      </c>
    </row>
    <row r="80" spans="1:100" s="77" customFormat="1" ht="51" customHeight="1">
      <c r="A80" s="35" t="str">
        <f t="shared" si="24"/>
        <v/>
      </c>
      <c r="B80" s="36"/>
      <c r="C80" s="36"/>
      <c r="D80" s="48"/>
      <c r="E80" s="227" t="str">
        <f t="shared" si="20"/>
        <v/>
      </c>
      <c r="F80" s="48"/>
      <c r="G80" s="48"/>
      <c r="H80" s="37"/>
      <c r="I80" s="37"/>
      <c r="J80" s="74" t="str">
        <f t="shared" si="25"/>
        <v/>
      </c>
      <c r="K80" s="82" t="str">
        <f t="shared" si="21"/>
        <v/>
      </c>
      <c r="L80" s="82" t="str">
        <f t="shared" si="22"/>
        <v/>
      </c>
      <c r="M80" s="82" t="str">
        <f t="shared" si="23"/>
        <v/>
      </c>
      <c r="N80" s="39"/>
      <c r="O80" s="121"/>
      <c r="P80" s="39"/>
      <c r="Q80" s="121"/>
      <c r="R80" s="154"/>
      <c r="S80" s="121"/>
      <c r="T80" s="39"/>
      <c r="U80" s="48"/>
      <c r="V80" s="39"/>
      <c r="W80" s="39"/>
      <c r="X80" s="48"/>
      <c r="Y80" s="36"/>
      <c r="Z80" s="36"/>
      <c r="AA80" s="39"/>
      <c r="AB80" s="39"/>
      <c r="AC80" s="40"/>
      <c r="AD80" s="41"/>
      <c r="AE80" s="48"/>
      <c r="AF80" s="39"/>
      <c r="AG80" s="39"/>
      <c r="AH80" s="39"/>
      <c r="AI80" s="39"/>
      <c r="AJ80" s="39"/>
      <c r="AK80" s="39"/>
      <c r="AL80" s="39"/>
      <c r="AM80" s="42"/>
      <c r="AN80" s="38"/>
      <c r="AO80" s="76"/>
      <c r="AP80" s="76"/>
      <c r="BV80" s="78"/>
      <c r="BW80" s="78"/>
      <c r="BX80" s="78"/>
      <c r="BY80" s="78"/>
      <c r="BZ80" s="78"/>
      <c r="CA80" s="78"/>
      <c r="CB80" s="78"/>
      <c r="CC80" s="78"/>
      <c r="CD80" s="78"/>
      <c r="CE80" s="79" t="str">
        <f t="shared" si="26"/>
        <v/>
      </c>
      <c r="CF80" s="80" t="str">
        <f t="shared" si="27"/>
        <v/>
      </c>
      <c r="CG80" s="80" t="str">
        <f t="shared" si="28"/>
        <v/>
      </c>
      <c r="CH80" s="80" t="str">
        <f t="shared" si="29"/>
        <v/>
      </c>
      <c r="CI80" s="80" t="str">
        <f t="shared" si="30"/>
        <v/>
      </c>
      <c r="CJ80" s="80" t="str">
        <f t="shared" si="31"/>
        <v/>
      </c>
      <c r="CK80" s="81" t="str">
        <f t="shared" si="32"/>
        <v/>
      </c>
      <c r="CL80" s="199" t="str">
        <f t="shared" si="33"/>
        <v/>
      </c>
      <c r="CM80" s="78"/>
      <c r="CN80" s="78"/>
      <c r="CO80" s="78"/>
      <c r="CP80" s="78"/>
      <c r="CQ80" s="78"/>
      <c r="CR80" s="78"/>
      <c r="CS80" s="78"/>
      <c r="CT80" s="78"/>
      <c r="CU80" s="78"/>
      <c r="CV80" s="77" t="str">
        <f t="shared" si="34"/>
        <v/>
      </c>
    </row>
    <row r="81" spans="1:100" s="77" customFormat="1" ht="51" customHeight="1">
      <c r="A81" s="35" t="str">
        <f t="shared" si="24"/>
        <v/>
      </c>
      <c r="B81" s="36"/>
      <c r="C81" s="36"/>
      <c r="D81" s="48"/>
      <c r="E81" s="227" t="str">
        <f t="shared" si="20"/>
        <v/>
      </c>
      <c r="F81" s="48"/>
      <c r="G81" s="48"/>
      <c r="H81" s="37"/>
      <c r="I81" s="37"/>
      <c r="J81" s="74" t="str">
        <f t="shared" si="25"/>
        <v/>
      </c>
      <c r="K81" s="82" t="str">
        <f t="shared" si="21"/>
        <v/>
      </c>
      <c r="L81" s="82" t="str">
        <f t="shared" si="22"/>
        <v/>
      </c>
      <c r="M81" s="82" t="str">
        <f t="shared" si="23"/>
        <v/>
      </c>
      <c r="N81" s="39"/>
      <c r="O81" s="121"/>
      <c r="P81" s="39"/>
      <c r="Q81" s="121"/>
      <c r="R81" s="154"/>
      <c r="S81" s="121"/>
      <c r="T81" s="39"/>
      <c r="U81" s="48"/>
      <c r="V81" s="39"/>
      <c r="W81" s="39"/>
      <c r="X81" s="48"/>
      <c r="Y81" s="36"/>
      <c r="Z81" s="36"/>
      <c r="AA81" s="39"/>
      <c r="AB81" s="39"/>
      <c r="AC81" s="40"/>
      <c r="AD81" s="41"/>
      <c r="AE81" s="48"/>
      <c r="AF81" s="39"/>
      <c r="AG81" s="39"/>
      <c r="AH81" s="39"/>
      <c r="AI81" s="39"/>
      <c r="AJ81" s="39"/>
      <c r="AK81" s="39"/>
      <c r="AL81" s="39"/>
      <c r="AM81" s="42"/>
      <c r="AN81" s="38"/>
      <c r="AO81" s="76"/>
      <c r="AP81" s="76"/>
      <c r="BV81" s="78"/>
      <c r="BW81" s="78"/>
      <c r="BX81" s="78"/>
      <c r="BY81" s="78"/>
      <c r="BZ81" s="78"/>
      <c r="CA81" s="78"/>
      <c r="CB81" s="78"/>
      <c r="CC81" s="78"/>
      <c r="CD81" s="78"/>
      <c r="CE81" s="79" t="str">
        <f t="shared" si="26"/>
        <v/>
      </c>
      <c r="CF81" s="80" t="str">
        <f t="shared" si="27"/>
        <v/>
      </c>
      <c r="CG81" s="80" t="str">
        <f t="shared" si="28"/>
        <v/>
      </c>
      <c r="CH81" s="80" t="str">
        <f t="shared" si="29"/>
        <v/>
      </c>
      <c r="CI81" s="80" t="str">
        <f t="shared" si="30"/>
        <v/>
      </c>
      <c r="CJ81" s="80" t="str">
        <f t="shared" si="31"/>
        <v/>
      </c>
      <c r="CK81" s="81" t="str">
        <f t="shared" si="32"/>
        <v/>
      </c>
      <c r="CL81" s="199" t="str">
        <f t="shared" si="33"/>
        <v/>
      </c>
      <c r="CM81" s="78"/>
      <c r="CN81" s="78"/>
      <c r="CO81" s="78"/>
      <c r="CP81" s="78"/>
      <c r="CQ81" s="78"/>
      <c r="CR81" s="78"/>
      <c r="CS81" s="78"/>
      <c r="CT81" s="78"/>
      <c r="CU81" s="78"/>
      <c r="CV81" s="77" t="str">
        <f t="shared" si="34"/>
        <v/>
      </c>
    </row>
    <row r="82" spans="1:100" s="77" customFormat="1" ht="51" customHeight="1">
      <c r="A82" s="35" t="str">
        <f t="shared" si="24"/>
        <v/>
      </c>
      <c r="B82" s="36"/>
      <c r="C82" s="36"/>
      <c r="D82" s="48"/>
      <c r="E82" s="227" t="str">
        <f t="shared" si="20"/>
        <v/>
      </c>
      <c r="F82" s="48"/>
      <c r="G82" s="48"/>
      <c r="H82" s="37"/>
      <c r="I82" s="37"/>
      <c r="J82" s="74" t="str">
        <f t="shared" si="25"/>
        <v/>
      </c>
      <c r="K82" s="82" t="str">
        <f t="shared" si="21"/>
        <v/>
      </c>
      <c r="L82" s="82" t="str">
        <f t="shared" si="22"/>
        <v/>
      </c>
      <c r="M82" s="82" t="str">
        <f t="shared" si="23"/>
        <v/>
      </c>
      <c r="N82" s="39"/>
      <c r="O82" s="121"/>
      <c r="P82" s="39"/>
      <c r="Q82" s="121"/>
      <c r="R82" s="154"/>
      <c r="S82" s="121"/>
      <c r="T82" s="39"/>
      <c r="U82" s="48"/>
      <c r="V82" s="39"/>
      <c r="W82" s="39"/>
      <c r="X82" s="48"/>
      <c r="Y82" s="36"/>
      <c r="Z82" s="36"/>
      <c r="AA82" s="39"/>
      <c r="AB82" s="39"/>
      <c r="AC82" s="40"/>
      <c r="AD82" s="41"/>
      <c r="AE82" s="48"/>
      <c r="AF82" s="39"/>
      <c r="AG82" s="39"/>
      <c r="AH82" s="39"/>
      <c r="AI82" s="39"/>
      <c r="AJ82" s="39"/>
      <c r="AK82" s="39"/>
      <c r="AL82" s="39"/>
      <c r="AM82" s="42"/>
      <c r="AN82" s="38"/>
      <c r="AO82" s="76"/>
      <c r="AP82" s="76"/>
      <c r="BV82" s="78"/>
      <c r="BW82" s="78"/>
      <c r="BX82" s="78"/>
      <c r="BY82" s="78"/>
      <c r="BZ82" s="78"/>
      <c r="CA82" s="78"/>
      <c r="CB82" s="78"/>
      <c r="CC82" s="78"/>
      <c r="CD82" s="78"/>
      <c r="CE82" s="79" t="str">
        <f t="shared" si="26"/>
        <v/>
      </c>
      <c r="CF82" s="80" t="str">
        <f t="shared" si="27"/>
        <v/>
      </c>
      <c r="CG82" s="80" t="str">
        <f t="shared" si="28"/>
        <v/>
      </c>
      <c r="CH82" s="80" t="str">
        <f t="shared" si="29"/>
        <v/>
      </c>
      <c r="CI82" s="80" t="str">
        <f t="shared" si="30"/>
        <v/>
      </c>
      <c r="CJ82" s="80" t="str">
        <f t="shared" si="31"/>
        <v/>
      </c>
      <c r="CK82" s="81" t="str">
        <f t="shared" si="32"/>
        <v/>
      </c>
      <c r="CL82" s="199" t="str">
        <f t="shared" si="33"/>
        <v/>
      </c>
      <c r="CM82" s="78"/>
      <c r="CN82" s="78"/>
      <c r="CO82" s="78"/>
      <c r="CP82" s="78"/>
      <c r="CQ82" s="78"/>
      <c r="CR82" s="78"/>
      <c r="CS82" s="78"/>
      <c r="CT82" s="78"/>
      <c r="CU82" s="78"/>
      <c r="CV82" s="77" t="str">
        <f t="shared" si="34"/>
        <v/>
      </c>
    </row>
    <row r="83" spans="1:100" s="77" customFormat="1" ht="51" customHeight="1">
      <c r="A83" s="35" t="str">
        <f t="shared" si="24"/>
        <v/>
      </c>
      <c r="B83" s="36"/>
      <c r="C83" s="36"/>
      <c r="D83" s="48"/>
      <c r="E83" s="227" t="str">
        <f t="shared" si="20"/>
        <v/>
      </c>
      <c r="F83" s="48"/>
      <c r="G83" s="48"/>
      <c r="H83" s="37"/>
      <c r="I83" s="37"/>
      <c r="J83" s="74" t="str">
        <f t="shared" si="25"/>
        <v/>
      </c>
      <c r="K83" s="82" t="str">
        <f t="shared" si="21"/>
        <v/>
      </c>
      <c r="L83" s="82" t="str">
        <f t="shared" si="22"/>
        <v/>
      </c>
      <c r="M83" s="82" t="str">
        <f t="shared" si="23"/>
        <v/>
      </c>
      <c r="N83" s="39"/>
      <c r="O83" s="121"/>
      <c r="P83" s="39"/>
      <c r="Q83" s="121"/>
      <c r="R83" s="154"/>
      <c r="S83" s="121"/>
      <c r="T83" s="39"/>
      <c r="U83" s="48"/>
      <c r="V83" s="39"/>
      <c r="W83" s="39"/>
      <c r="X83" s="48"/>
      <c r="Y83" s="36"/>
      <c r="Z83" s="36"/>
      <c r="AA83" s="39"/>
      <c r="AB83" s="39"/>
      <c r="AC83" s="40"/>
      <c r="AD83" s="41"/>
      <c r="AE83" s="48"/>
      <c r="AF83" s="39"/>
      <c r="AG83" s="39"/>
      <c r="AH83" s="39"/>
      <c r="AI83" s="39"/>
      <c r="AJ83" s="39"/>
      <c r="AK83" s="39"/>
      <c r="AL83" s="39"/>
      <c r="AM83" s="42"/>
      <c r="AN83" s="38"/>
      <c r="AO83" s="76"/>
      <c r="AP83" s="76"/>
      <c r="BV83" s="78"/>
      <c r="BW83" s="78"/>
      <c r="BX83" s="78"/>
      <c r="BY83" s="78"/>
      <c r="BZ83" s="78"/>
      <c r="CA83" s="78"/>
      <c r="CB83" s="78"/>
      <c r="CC83" s="78"/>
      <c r="CD83" s="78"/>
      <c r="CE83" s="79" t="str">
        <f t="shared" si="26"/>
        <v/>
      </c>
      <c r="CF83" s="80" t="str">
        <f t="shared" si="27"/>
        <v/>
      </c>
      <c r="CG83" s="80" t="str">
        <f t="shared" si="28"/>
        <v/>
      </c>
      <c r="CH83" s="80" t="str">
        <f t="shared" si="29"/>
        <v/>
      </c>
      <c r="CI83" s="80" t="str">
        <f t="shared" si="30"/>
        <v/>
      </c>
      <c r="CJ83" s="80" t="str">
        <f t="shared" si="31"/>
        <v/>
      </c>
      <c r="CK83" s="81" t="str">
        <f t="shared" si="32"/>
        <v/>
      </c>
      <c r="CL83" s="199" t="str">
        <f t="shared" si="33"/>
        <v/>
      </c>
      <c r="CM83" s="78"/>
      <c r="CN83" s="78"/>
      <c r="CO83" s="78"/>
      <c r="CP83" s="78"/>
      <c r="CQ83" s="78"/>
      <c r="CR83" s="78"/>
      <c r="CS83" s="78"/>
      <c r="CT83" s="78"/>
      <c r="CU83" s="78"/>
      <c r="CV83" s="77" t="str">
        <f t="shared" si="34"/>
        <v/>
      </c>
    </row>
    <row r="84" spans="1:100" s="77" customFormat="1" ht="51" customHeight="1">
      <c r="A84" s="35" t="str">
        <f t="shared" si="24"/>
        <v/>
      </c>
      <c r="B84" s="36"/>
      <c r="C84" s="36"/>
      <c r="D84" s="48"/>
      <c r="E84" s="227" t="str">
        <f t="shared" si="20"/>
        <v/>
      </c>
      <c r="F84" s="48"/>
      <c r="G84" s="48"/>
      <c r="H84" s="37"/>
      <c r="I84" s="37"/>
      <c r="J84" s="74" t="str">
        <f t="shared" si="25"/>
        <v/>
      </c>
      <c r="K84" s="82" t="str">
        <f t="shared" si="21"/>
        <v/>
      </c>
      <c r="L84" s="82" t="str">
        <f t="shared" si="22"/>
        <v/>
      </c>
      <c r="M84" s="82" t="str">
        <f t="shared" si="23"/>
        <v/>
      </c>
      <c r="N84" s="39"/>
      <c r="O84" s="121"/>
      <c r="P84" s="39"/>
      <c r="Q84" s="121"/>
      <c r="R84" s="154"/>
      <c r="S84" s="121"/>
      <c r="T84" s="39"/>
      <c r="U84" s="48"/>
      <c r="V84" s="39"/>
      <c r="W84" s="39"/>
      <c r="X84" s="48"/>
      <c r="Y84" s="36"/>
      <c r="Z84" s="36"/>
      <c r="AA84" s="39"/>
      <c r="AB84" s="39"/>
      <c r="AC84" s="40"/>
      <c r="AD84" s="41"/>
      <c r="AE84" s="48"/>
      <c r="AF84" s="39"/>
      <c r="AG84" s="39"/>
      <c r="AH84" s="39"/>
      <c r="AI84" s="39"/>
      <c r="AJ84" s="39"/>
      <c r="AK84" s="39"/>
      <c r="AL84" s="39"/>
      <c r="AM84" s="42"/>
      <c r="AN84" s="38"/>
      <c r="AO84" s="76"/>
      <c r="AP84" s="76"/>
      <c r="BV84" s="78"/>
      <c r="BW84" s="78"/>
      <c r="BX84" s="78"/>
      <c r="BY84" s="78"/>
      <c r="BZ84" s="78"/>
      <c r="CA84" s="78"/>
      <c r="CB84" s="78"/>
      <c r="CC84" s="78"/>
      <c r="CD84" s="78"/>
      <c r="CE84" s="79" t="str">
        <f t="shared" si="26"/>
        <v/>
      </c>
      <c r="CF84" s="80" t="str">
        <f t="shared" si="27"/>
        <v/>
      </c>
      <c r="CG84" s="80" t="str">
        <f t="shared" si="28"/>
        <v/>
      </c>
      <c r="CH84" s="80" t="str">
        <f t="shared" si="29"/>
        <v/>
      </c>
      <c r="CI84" s="80" t="str">
        <f t="shared" si="30"/>
        <v/>
      </c>
      <c r="CJ84" s="80" t="str">
        <f t="shared" si="31"/>
        <v/>
      </c>
      <c r="CK84" s="81" t="str">
        <f t="shared" si="32"/>
        <v/>
      </c>
      <c r="CL84" s="199" t="str">
        <f t="shared" si="33"/>
        <v/>
      </c>
      <c r="CM84" s="78"/>
      <c r="CN84" s="78"/>
      <c r="CO84" s="78"/>
      <c r="CP84" s="78"/>
      <c r="CQ84" s="78"/>
      <c r="CR84" s="78"/>
      <c r="CS84" s="78"/>
      <c r="CT84" s="78"/>
      <c r="CU84" s="78"/>
      <c r="CV84" s="77" t="str">
        <f t="shared" si="34"/>
        <v/>
      </c>
    </row>
    <row r="85" spans="1:100" s="77" customFormat="1" ht="51" customHeight="1">
      <c r="A85" s="35" t="str">
        <f t="shared" si="24"/>
        <v/>
      </c>
      <c r="B85" s="36"/>
      <c r="C85" s="36"/>
      <c r="D85" s="48"/>
      <c r="E85" s="227" t="str">
        <f t="shared" si="20"/>
        <v/>
      </c>
      <c r="F85" s="48"/>
      <c r="G85" s="48"/>
      <c r="H85" s="37"/>
      <c r="I85" s="37"/>
      <c r="J85" s="74" t="str">
        <f t="shared" si="25"/>
        <v/>
      </c>
      <c r="K85" s="82" t="str">
        <f t="shared" si="21"/>
        <v/>
      </c>
      <c r="L85" s="82" t="str">
        <f t="shared" si="22"/>
        <v/>
      </c>
      <c r="M85" s="82" t="str">
        <f t="shared" si="23"/>
        <v/>
      </c>
      <c r="N85" s="39"/>
      <c r="O85" s="121"/>
      <c r="P85" s="39"/>
      <c r="Q85" s="121"/>
      <c r="R85" s="154"/>
      <c r="S85" s="121"/>
      <c r="T85" s="39"/>
      <c r="U85" s="48"/>
      <c r="V85" s="39"/>
      <c r="W85" s="39"/>
      <c r="X85" s="48"/>
      <c r="Y85" s="36"/>
      <c r="Z85" s="36"/>
      <c r="AA85" s="39"/>
      <c r="AB85" s="39"/>
      <c r="AC85" s="40"/>
      <c r="AD85" s="41"/>
      <c r="AE85" s="48"/>
      <c r="AF85" s="39"/>
      <c r="AG85" s="39"/>
      <c r="AH85" s="39"/>
      <c r="AI85" s="39"/>
      <c r="AJ85" s="39"/>
      <c r="AK85" s="39"/>
      <c r="AL85" s="39"/>
      <c r="AM85" s="42"/>
      <c r="AN85" s="38"/>
      <c r="AO85" s="76"/>
      <c r="AP85" s="76"/>
      <c r="BV85" s="78"/>
      <c r="BW85" s="78"/>
      <c r="BX85" s="78"/>
      <c r="BY85" s="78"/>
      <c r="BZ85" s="78"/>
      <c r="CA85" s="78"/>
      <c r="CB85" s="78"/>
      <c r="CC85" s="78"/>
      <c r="CD85" s="78"/>
      <c r="CE85" s="79" t="str">
        <f t="shared" si="26"/>
        <v/>
      </c>
      <c r="CF85" s="80" t="str">
        <f t="shared" si="27"/>
        <v/>
      </c>
      <c r="CG85" s="80" t="str">
        <f t="shared" si="28"/>
        <v/>
      </c>
      <c r="CH85" s="80" t="str">
        <f t="shared" si="29"/>
        <v/>
      </c>
      <c r="CI85" s="80" t="str">
        <f t="shared" si="30"/>
        <v/>
      </c>
      <c r="CJ85" s="80" t="str">
        <f t="shared" si="31"/>
        <v/>
      </c>
      <c r="CK85" s="81" t="str">
        <f t="shared" si="32"/>
        <v/>
      </c>
      <c r="CL85" s="199" t="str">
        <f t="shared" si="33"/>
        <v/>
      </c>
      <c r="CM85" s="78"/>
      <c r="CN85" s="78"/>
      <c r="CO85" s="78"/>
      <c r="CP85" s="78"/>
      <c r="CQ85" s="78"/>
      <c r="CR85" s="78"/>
      <c r="CS85" s="78"/>
      <c r="CT85" s="78"/>
      <c r="CU85" s="78"/>
      <c r="CV85" s="77" t="str">
        <f t="shared" si="34"/>
        <v/>
      </c>
    </row>
    <row r="86" spans="1:100" s="77" customFormat="1" ht="51" customHeight="1">
      <c r="A86" s="35" t="str">
        <f t="shared" si="24"/>
        <v/>
      </c>
      <c r="B86" s="36"/>
      <c r="C86" s="36"/>
      <c r="D86" s="48"/>
      <c r="E86" s="227" t="str">
        <f t="shared" si="20"/>
        <v/>
      </c>
      <c r="F86" s="48"/>
      <c r="G86" s="48"/>
      <c r="H86" s="37"/>
      <c r="I86" s="37"/>
      <c r="J86" s="74" t="str">
        <f t="shared" si="25"/>
        <v/>
      </c>
      <c r="K86" s="82" t="str">
        <f t="shared" si="21"/>
        <v/>
      </c>
      <c r="L86" s="82" t="str">
        <f t="shared" si="22"/>
        <v/>
      </c>
      <c r="M86" s="82" t="str">
        <f t="shared" si="23"/>
        <v/>
      </c>
      <c r="N86" s="39"/>
      <c r="O86" s="121"/>
      <c r="P86" s="39"/>
      <c r="Q86" s="121"/>
      <c r="R86" s="154"/>
      <c r="S86" s="121"/>
      <c r="T86" s="39"/>
      <c r="U86" s="48"/>
      <c r="V86" s="39"/>
      <c r="W86" s="39"/>
      <c r="X86" s="48"/>
      <c r="Y86" s="36"/>
      <c r="Z86" s="36"/>
      <c r="AA86" s="39"/>
      <c r="AB86" s="39"/>
      <c r="AC86" s="40"/>
      <c r="AD86" s="41"/>
      <c r="AE86" s="48"/>
      <c r="AF86" s="39"/>
      <c r="AG86" s="39"/>
      <c r="AH86" s="39"/>
      <c r="AI86" s="39"/>
      <c r="AJ86" s="39"/>
      <c r="AK86" s="39"/>
      <c r="AL86" s="39"/>
      <c r="AM86" s="42"/>
      <c r="AN86" s="38"/>
      <c r="AO86" s="76"/>
      <c r="AP86" s="76"/>
      <c r="BV86" s="78"/>
      <c r="BW86" s="78"/>
      <c r="BX86" s="78"/>
      <c r="BY86" s="78"/>
      <c r="BZ86" s="78"/>
      <c r="CA86" s="78"/>
      <c r="CB86" s="78"/>
      <c r="CC86" s="78"/>
      <c r="CD86" s="78"/>
      <c r="CE86" s="79" t="str">
        <f t="shared" si="26"/>
        <v/>
      </c>
      <c r="CF86" s="80" t="str">
        <f t="shared" si="27"/>
        <v/>
      </c>
      <c r="CG86" s="80" t="str">
        <f t="shared" si="28"/>
        <v/>
      </c>
      <c r="CH86" s="80" t="str">
        <f t="shared" si="29"/>
        <v/>
      </c>
      <c r="CI86" s="80" t="str">
        <f t="shared" si="30"/>
        <v/>
      </c>
      <c r="CJ86" s="80" t="str">
        <f t="shared" si="31"/>
        <v/>
      </c>
      <c r="CK86" s="81" t="str">
        <f t="shared" si="32"/>
        <v/>
      </c>
      <c r="CL86" s="199" t="str">
        <f t="shared" si="33"/>
        <v/>
      </c>
      <c r="CM86" s="78"/>
      <c r="CN86" s="78"/>
      <c r="CO86" s="78"/>
      <c r="CP86" s="78"/>
      <c r="CQ86" s="78"/>
      <c r="CR86" s="78"/>
      <c r="CS86" s="78"/>
      <c r="CT86" s="78"/>
      <c r="CU86" s="78"/>
      <c r="CV86" s="77" t="str">
        <f t="shared" si="34"/>
        <v/>
      </c>
    </row>
    <row r="87" spans="1:100" s="77" customFormat="1" ht="51" customHeight="1">
      <c r="A87" s="35" t="str">
        <f t="shared" si="24"/>
        <v/>
      </c>
      <c r="B87" s="36"/>
      <c r="C87" s="36"/>
      <c r="D87" s="48"/>
      <c r="E87" s="227" t="str">
        <f t="shared" si="20"/>
        <v/>
      </c>
      <c r="F87" s="48"/>
      <c r="G87" s="48"/>
      <c r="H87" s="37"/>
      <c r="I87" s="37"/>
      <c r="J87" s="74" t="str">
        <f t="shared" si="25"/>
        <v/>
      </c>
      <c r="K87" s="82" t="str">
        <f t="shared" si="21"/>
        <v/>
      </c>
      <c r="L87" s="82" t="str">
        <f t="shared" si="22"/>
        <v/>
      </c>
      <c r="M87" s="82" t="str">
        <f t="shared" si="23"/>
        <v/>
      </c>
      <c r="N87" s="39"/>
      <c r="O87" s="121"/>
      <c r="P87" s="39"/>
      <c r="Q87" s="121"/>
      <c r="R87" s="154"/>
      <c r="S87" s="121"/>
      <c r="T87" s="39"/>
      <c r="U87" s="48"/>
      <c r="V87" s="39"/>
      <c r="W87" s="39"/>
      <c r="X87" s="48"/>
      <c r="Y87" s="36"/>
      <c r="Z87" s="36"/>
      <c r="AA87" s="39"/>
      <c r="AB87" s="39"/>
      <c r="AC87" s="40"/>
      <c r="AD87" s="41"/>
      <c r="AE87" s="48"/>
      <c r="AF87" s="39"/>
      <c r="AG87" s="39"/>
      <c r="AH87" s="39"/>
      <c r="AI87" s="39"/>
      <c r="AJ87" s="39"/>
      <c r="AK87" s="39"/>
      <c r="AL87" s="39"/>
      <c r="AM87" s="42"/>
      <c r="AN87" s="38"/>
      <c r="AO87" s="76"/>
      <c r="AP87" s="76"/>
      <c r="BV87" s="78"/>
      <c r="BW87" s="78"/>
      <c r="BX87" s="78"/>
      <c r="BY87" s="78"/>
      <c r="BZ87" s="78"/>
      <c r="CA87" s="78"/>
      <c r="CB87" s="78"/>
      <c r="CC87" s="78"/>
      <c r="CD87" s="78"/>
      <c r="CE87" s="79" t="str">
        <f t="shared" si="26"/>
        <v/>
      </c>
      <c r="CF87" s="80" t="str">
        <f t="shared" si="27"/>
        <v/>
      </c>
      <c r="CG87" s="80" t="str">
        <f t="shared" si="28"/>
        <v/>
      </c>
      <c r="CH87" s="80" t="str">
        <f t="shared" si="29"/>
        <v/>
      </c>
      <c r="CI87" s="80" t="str">
        <f t="shared" si="30"/>
        <v/>
      </c>
      <c r="CJ87" s="80" t="str">
        <f t="shared" si="31"/>
        <v/>
      </c>
      <c r="CK87" s="81" t="str">
        <f t="shared" si="32"/>
        <v/>
      </c>
      <c r="CL87" s="199" t="str">
        <f t="shared" si="33"/>
        <v/>
      </c>
      <c r="CM87" s="78"/>
      <c r="CN87" s="78"/>
      <c r="CO87" s="78"/>
      <c r="CP87" s="78"/>
      <c r="CQ87" s="78"/>
      <c r="CR87" s="78"/>
      <c r="CS87" s="78"/>
      <c r="CT87" s="78"/>
      <c r="CU87" s="78"/>
      <c r="CV87" s="77" t="str">
        <f t="shared" si="34"/>
        <v/>
      </c>
    </row>
    <row r="88" spans="1:100" s="77" customFormat="1" ht="51" customHeight="1">
      <c r="A88" s="35" t="str">
        <f t="shared" si="24"/>
        <v/>
      </c>
      <c r="B88" s="36"/>
      <c r="C88" s="36"/>
      <c r="D88" s="48"/>
      <c r="E88" s="227" t="str">
        <f t="shared" si="20"/>
        <v/>
      </c>
      <c r="F88" s="48"/>
      <c r="G88" s="48"/>
      <c r="H88" s="37"/>
      <c r="I88" s="37"/>
      <c r="J88" s="74" t="str">
        <f t="shared" si="25"/>
        <v/>
      </c>
      <c r="K88" s="82" t="str">
        <f t="shared" si="21"/>
        <v/>
      </c>
      <c r="L88" s="82" t="str">
        <f t="shared" si="22"/>
        <v/>
      </c>
      <c r="M88" s="82" t="str">
        <f t="shared" si="23"/>
        <v/>
      </c>
      <c r="N88" s="39"/>
      <c r="O88" s="121"/>
      <c r="P88" s="39"/>
      <c r="Q88" s="121"/>
      <c r="R88" s="154"/>
      <c r="S88" s="121"/>
      <c r="T88" s="39"/>
      <c r="U88" s="48"/>
      <c r="V88" s="39"/>
      <c r="W88" s="39"/>
      <c r="X88" s="48"/>
      <c r="Y88" s="36"/>
      <c r="Z88" s="36"/>
      <c r="AA88" s="39"/>
      <c r="AB88" s="39"/>
      <c r="AC88" s="40"/>
      <c r="AD88" s="41"/>
      <c r="AE88" s="48"/>
      <c r="AF88" s="39"/>
      <c r="AG88" s="39"/>
      <c r="AH88" s="39"/>
      <c r="AI88" s="39"/>
      <c r="AJ88" s="39"/>
      <c r="AK88" s="39"/>
      <c r="AL88" s="39"/>
      <c r="AM88" s="42"/>
      <c r="AN88" s="38"/>
      <c r="AO88" s="76"/>
      <c r="AP88" s="76"/>
      <c r="BV88" s="78"/>
      <c r="BW88" s="78"/>
      <c r="BX88" s="78"/>
      <c r="BY88" s="78"/>
      <c r="BZ88" s="78"/>
      <c r="CA88" s="78"/>
      <c r="CB88" s="78"/>
      <c r="CC88" s="78"/>
      <c r="CD88" s="78"/>
      <c r="CE88" s="79" t="str">
        <f t="shared" si="26"/>
        <v/>
      </c>
      <c r="CF88" s="80" t="str">
        <f t="shared" si="27"/>
        <v/>
      </c>
      <c r="CG88" s="80" t="str">
        <f t="shared" si="28"/>
        <v/>
      </c>
      <c r="CH88" s="80" t="str">
        <f t="shared" si="29"/>
        <v/>
      </c>
      <c r="CI88" s="80" t="str">
        <f t="shared" si="30"/>
        <v/>
      </c>
      <c r="CJ88" s="80" t="str">
        <f t="shared" si="31"/>
        <v/>
      </c>
      <c r="CK88" s="81" t="str">
        <f t="shared" si="32"/>
        <v/>
      </c>
      <c r="CL88" s="199" t="str">
        <f t="shared" si="33"/>
        <v/>
      </c>
      <c r="CM88" s="78"/>
      <c r="CN88" s="78"/>
      <c r="CO88" s="78"/>
      <c r="CP88" s="78"/>
      <c r="CQ88" s="78"/>
      <c r="CR88" s="78"/>
      <c r="CS88" s="78"/>
      <c r="CT88" s="78"/>
      <c r="CU88" s="78"/>
      <c r="CV88" s="77" t="str">
        <f t="shared" si="34"/>
        <v/>
      </c>
    </row>
    <row r="89" spans="1:100" s="77" customFormat="1" ht="51" customHeight="1">
      <c r="A89" s="35" t="str">
        <f t="shared" si="24"/>
        <v/>
      </c>
      <c r="B89" s="36"/>
      <c r="C89" s="36"/>
      <c r="D89" s="48"/>
      <c r="E89" s="227" t="str">
        <f t="shared" si="20"/>
        <v/>
      </c>
      <c r="F89" s="48"/>
      <c r="G89" s="48"/>
      <c r="H89" s="37"/>
      <c r="I89" s="37"/>
      <c r="J89" s="74" t="str">
        <f t="shared" si="25"/>
        <v/>
      </c>
      <c r="K89" s="82" t="str">
        <f t="shared" si="21"/>
        <v/>
      </c>
      <c r="L89" s="82" t="str">
        <f t="shared" si="22"/>
        <v/>
      </c>
      <c r="M89" s="82" t="str">
        <f t="shared" si="23"/>
        <v/>
      </c>
      <c r="N89" s="39"/>
      <c r="O89" s="121"/>
      <c r="P89" s="39"/>
      <c r="Q89" s="121"/>
      <c r="R89" s="154"/>
      <c r="S89" s="121"/>
      <c r="T89" s="39"/>
      <c r="U89" s="48"/>
      <c r="V89" s="39"/>
      <c r="W89" s="39"/>
      <c r="X89" s="48"/>
      <c r="Y89" s="36"/>
      <c r="Z89" s="36"/>
      <c r="AA89" s="39"/>
      <c r="AB89" s="39"/>
      <c r="AC89" s="40"/>
      <c r="AD89" s="41"/>
      <c r="AE89" s="48"/>
      <c r="AF89" s="39"/>
      <c r="AG89" s="39"/>
      <c r="AH89" s="39"/>
      <c r="AI89" s="39"/>
      <c r="AJ89" s="39"/>
      <c r="AK89" s="39"/>
      <c r="AL89" s="39"/>
      <c r="AM89" s="42"/>
      <c r="AN89" s="38"/>
      <c r="AO89" s="76"/>
      <c r="AP89" s="76"/>
      <c r="BV89" s="78"/>
      <c r="BW89" s="78"/>
      <c r="BX89" s="78"/>
      <c r="BY89" s="78"/>
      <c r="BZ89" s="78"/>
      <c r="CA89" s="78"/>
      <c r="CB89" s="78"/>
      <c r="CC89" s="78"/>
      <c r="CD89" s="78"/>
      <c r="CE89" s="79" t="str">
        <f t="shared" si="26"/>
        <v/>
      </c>
      <c r="CF89" s="80" t="str">
        <f t="shared" si="27"/>
        <v/>
      </c>
      <c r="CG89" s="80" t="str">
        <f t="shared" si="28"/>
        <v/>
      </c>
      <c r="CH89" s="80" t="str">
        <f t="shared" si="29"/>
        <v/>
      </c>
      <c r="CI89" s="80" t="str">
        <f t="shared" si="30"/>
        <v/>
      </c>
      <c r="CJ89" s="80" t="str">
        <f t="shared" si="31"/>
        <v/>
      </c>
      <c r="CK89" s="81" t="str">
        <f t="shared" si="32"/>
        <v/>
      </c>
      <c r="CL89" s="199" t="str">
        <f t="shared" si="33"/>
        <v/>
      </c>
      <c r="CM89" s="78"/>
      <c r="CN89" s="78"/>
      <c r="CO89" s="78"/>
      <c r="CP89" s="78"/>
      <c r="CQ89" s="78"/>
      <c r="CR89" s="78"/>
      <c r="CS89" s="78"/>
      <c r="CT89" s="78"/>
      <c r="CU89" s="78"/>
      <c r="CV89" s="77" t="str">
        <f t="shared" si="34"/>
        <v/>
      </c>
    </row>
    <row r="90" spans="1:100" s="77" customFormat="1" ht="51" customHeight="1">
      <c r="A90" s="35" t="str">
        <f t="shared" si="24"/>
        <v/>
      </c>
      <c r="B90" s="36"/>
      <c r="C90" s="36"/>
      <c r="D90" s="48"/>
      <c r="E90" s="227" t="str">
        <f t="shared" si="20"/>
        <v/>
      </c>
      <c r="F90" s="48"/>
      <c r="G90" s="48"/>
      <c r="H90" s="37"/>
      <c r="I90" s="37"/>
      <c r="J90" s="74" t="str">
        <f t="shared" si="25"/>
        <v/>
      </c>
      <c r="K90" s="82" t="str">
        <f t="shared" si="21"/>
        <v/>
      </c>
      <c r="L90" s="82" t="str">
        <f t="shared" si="22"/>
        <v/>
      </c>
      <c r="M90" s="82" t="str">
        <f t="shared" si="23"/>
        <v/>
      </c>
      <c r="N90" s="39"/>
      <c r="O90" s="121"/>
      <c r="P90" s="39"/>
      <c r="Q90" s="121"/>
      <c r="R90" s="154"/>
      <c r="S90" s="121"/>
      <c r="T90" s="39"/>
      <c r="U90" s="48"/>
      <c r="V90" s="39"/>
      <c r="W90" s="39"/>
      <c r="X90" s="48"/>
      <c r="Y90" s="36"/>
      <c r="Z90" s="36"/>
      <c r="AA90" s="39"/>
      <c r="AB90" s="39"/>
      <c r="AC90" s="40"/>
      <c r="AD90" s="41"/>
      <c r="AE90" s="48"/>
      <c r="AF90" s="39"/>
      <c r="AG90" s="39"/>
      <c r="AH90" s="39"/>
      <c r="AI90" s="39"/>
      <c r="AJ90" s="39"/>
      <c r="AK90" s="39"/>
      <c r="AL90" s="39"/>
      <c r="AM90" s="42"/>
      <c r="AN90" s="38"/>
      <c r="AO90" s="76"/>
      <c r="AP90" s="76"/>
      <c r="BV90" s="78"/>
      <c r="BW90" s="78"/>
      <c r="BX90" s="78"/>
      <c r="BY90" s="78"/>
      <c r="BZ90" s="78"/>
      <c r="CA90" s="78"/>
      <c r="CB90" s="78"/>
      <c r="CC90" s="78"/>
      <c r="CD90" s="78"/>
      <c r="CE90" s="79" t="str">
        <f t="shared" si="26"/>
        <v/>
      </c>
      <c r="CF90" s="80" t="str">
        <f t="shared" si="27"/>
        <v/>
      </c>
      <c r="CG90" s="80" t="str">
        <f t="shared" si="28"/>
        <v/>
      </c>
      <c r="CH90" s="80" t="str">
        <f t="shared" si="29"/>
        <v/>
      </c>
      <c r="CI90" s="80" t="str">
        <f t="shared" si="30"/>
        <v/>
      </c>
      <c r="CJ90" s="80" t="str">
        <f t="shared" si="31"/>
        <v/>
      </c>
      <c r="CK90" s="81" t="str">
        <f t="shared" si="32"/>
        <v/>
      </c>
      <c r="CL90" s="199" t="str">
        <f t="shared" si="33"/>
        <v/>
      </c>
      <c r="CM90" s="78"/>
      <c r="CN90" s="78"/>
      <c r="CO90" s="78"/>
      <c r="CP90" s="78"/>
      <c r="CQ90" s="78"/>
      <c r="CR90" s="78"/>
      <c r="CS90" s="78"/>
      <c r="CT90" s="78"/>
      <c r="CU90" s="78"/>
      <c r="CV90" s="77" t="str">
        <f t="shared" si="34"/>
        <v/>
      </c>
    </row>
    <row r="91" spans="1:100" s="77" customFormat="1" ht="51" customHeight="1">
      <c r="A91" s="35" t="str">
        <f t="shared" si="24"/>
        <v/>
      </c>
      <c r="B91" s="36"/>
      <c r="C91" s="36"/>
      <c r="D91" s="48"/>
      <c r="E91" s="227" t="str">
        <f t="shared" si="20"/>
        <v/>
      </c>
      <c r="F91" s="48"/>
      <c r="G91" s="48"/>
      <c r="H91" s="37"/>
      <c r="I91" s="37"/>
      <c r="J91" s="74" t="str">
        <f t="shared" si="25"/>
        <v/>
      </c>
      <c r="K91" s="82" t="str">
        <f t="shared" si="21"/>
        <v/>
      </c>
      <c r="L91" s="82" t="str">
        <f t="shared" si="22"/>
        <v/>
      </c>
      <c r="M91" s="82" t="str">
        <f t="shared" si="23"/>
        <v/>
      </c>
      <c r="N91" s="39"/>
      <c r="O91" s="121"/>
      <c r="P91" s="39"/>
      <c r="Q91" s="121"/>
      <c r="R91" s="154"/>
      <c r="S91" s="121"/>
      <c r="T91" s="39"/>
      <c r="U91" s="48"/>
      <c r="V91" s="39"/>
      <c r="W91" s="39"/>
      <c r="X91" s="48"/>
      <c r="Y91" s="36"/>
      <c r="Z91" s="36"/>
      <c r="AA91" s="39"/>
      <c r="AB91" s="39"/>
      <c r="AC91" s="40"/>
      <c r="AD91" s="41"/>
      <c r="AE91" s="48"/>
      <c r="AF91" s="39"/>
      <c r="AG91" s="39"/>
      <c r="AH91" s="39"/>
      <c r="AI91" s="39"/>
      <c r="AJ91" s="39"/>
      <c r="AK91" s="39"/>
      <c r="AL91" s="39"/>
      <c r="AM91" s="42"/>
      <c r="AN91" s="38"/>
      <c r="AO91" s="76"/>
      <c r="AP91" s="76"/>
      <c r="BV91" s="78"/>
      <c r="BW91" s="78"/>
      <c r="BX91" s="78"/>
      <c r="BY91" s="78"/>
      <c r="BZ91" s="78"/>
      <c r="CA91" s="78"/>
      <c r="CB91" s="78"/>
      <c r="CC91" s="78"/>
      <c r="CD91" s="78"/>
      <c r="CE91" s="79" t="str">
        <f t="shared" si="26"/>
        <v/>
      </c>
      <c r="CF91" s="80" t="str">
        <f t="shared" si="27"/>
        <v/>
      </c>
      <c r="CG91" s="80" t="str">
        <f t="shared" si="28"/>
        <v/>
      </c>
      <c r="CH91" s="80" t="str">
        <f t="shared" si="29"/>
        <v/>
      </c>
      <c r="CI91" s="80" t="str">
        <f t="shared" si="30"/>
        <v/>
      </c>
      <c r="CJ91" s="80" t="str">
        <f t="shared" si="31"/>
        <v/>
      </c>
      <c r="CK91" s="81" t="str">
        <f t="shared" si="32"/>
        <v/>
      </c>
      <c r="CL91" s="199" t="str">
        <f t="shared" si="33"/>
        <v/>
      </c>
      <c r="CM91" s="78"/>
      <c r="CN91" s="78"/>
      <c r="CO91" s="78"/>
      <c r="CP91" s="78"/>
      <c r="CQ91" s="78"/>
      <c r="CR91" s="78"/>
      <c r="CS91" s="78"/>
      <c r="CT91" s="78"/>
      <c r="CU91" s="78"/>
      <c r="CV91" s="77" t="str">
        <f t="shared" si="34"/>
        <v/>
      </c>
    </row>
    <row r="92" spans="1:100" s="77" customFormat="1" ht="51" customHeight="1">
      <c r="A92" s="35" t="str">
        <f t="shared" si="24"/>
        <v/>
      </c>
      <c r="B92" s="36"/>
      <c r="C92" s="36"/>
      <c r="D92" s="48"/>
      <c r="E92" s="227" t="str">
        <f t="shared" si="20"/>
        <v/>
      </c>
      <c r="F92" s="48"/>
      <c r="G92" s="48"/>
      <c r="H92" s="37"/>
      <c r="I92" s="37"/>
      <c r="J92" s="74" t="str">
        <f t="shared" si="25"/>
        <v/>
      </c>
      <c r="K92" s="82" t="str">
        <f t="shared" si="21"/>
        <v/>
      </c>
      <c r="L92" s="82" t="str">
        <f t="shared" si="22"/>
        <v/>
      </c>
      <c r="M92" s="82" t="str">
        <f t="shared" si="23"/>
        <v/>
      </c>
      <c r="N92" s="39"/>
      <c r="O92" s="121"/>
      <c r="P92" s="39"/>
      <c r="Q92" s="121"/>
      <c r="R92" s="154"/>
      <c r="S92" s="121"/>
      <c r="T92" s="39"/>
      <c r="U92" s="48"/>
      <c r="V92" s="39"/>
      <c r="W92" s="39"/>
      <c r="X92" s="48"/>
      <c r="Y92" s="36"/>
      <c r="Z92" s="36"/>
      <c r="AA92" s="39"/>
      <c r="AB92" s="39"/>
      <c r="AC92" s="40"/>
      <c r="AD92" s="41"/>
      <c r="AE92" s="48"/>
      <c r="AF92" s="39"/>
      <c r="AG92" s="39"/>
      <c r="AH92" s="39"/>
      <c r="AI92" s="39"/>
      <c r="AJ92" s="39"/>
      <c r="AK92" s="39"/>
      <c r="AL92" s="39"/>
      <c r="AM92" s="42"/>
      <c r="AN92" s="38"/>
      <c r="AO92" s="76"/>
      <c r="AP92" s="76"/>
      <c r="BV92" s="78"/>
      <c r="BW92" s="78"/>
      <c r="BX92" s="78"/>
      <c r="BY92" s="78"/>
      <c r="BZ92" s="78"/>
      <c r="CA92" s="78"/>
      <c r="CB92" s="78"/>
      <c r="CC92" s="78"/>
      <c r="CD92" s="78"/>
      <c r="CE92" s="79" t="str">
        <f t="shared" si="26"/>
        <v/>
      </c>
      <c r="CF92" s="80" t="str">
        <f t="shared" si="27"/>
        <v/>
      </c>
      <c r="CG92" s="80" t="str">
        <f t="shared" si="28"/>
        <v/>
      </c>
      <c r="CH92" s="80" t="str">
        <f t="shared" si="29"/>
        <v/>
      </c>
      <c r="CI92" s="80" t="str">
        <f t="shared" si="30"/>
        <v/>
      </c>
      <c r="CJ92" s="80" t="str">
        <f t="shared" si="31"/>
        <v/>
      </c>
      <c r="CK92" s="81" t="str">
        <f t="shared" si="32"/>
        <v/>
      </c>
      <c r="CL92" s="199" t="str">
        <f t="shared" si="33"/>
        <v/>
      </c>
      <c r="CM92" s="78"/>
      <c r="CN92" s="78"/>
      <c r="CO92" s="78"/>
      <c r="CP92" s="78"/>
      <c r="CQ92" s="78"/>
      <c r="CR92" s="78"/>
      <c r="CS92" s="78"/>
      <c r="CT92" s="78"/>
      <c r="CU92" s="78"/>
      <c r="CV92" s="77" t="str">
        <f t="shared" si="34"/>
        <v/>
      </c>
    </row>
    <row r="93" spans="1:100" s="77" customFormat="1" ht="51" customHeight="1">
      <c r="A93" s="35" t="str">
        <f t="shared" si="24"/>
        <v/>
      </c>
      <c r="B93" s="36"/>
      <c r="C93" s="36"/>
      <c r="D93" s="48"/>
      <c r="E93" s="227" t="str">
        <f t="shared" si="20"/>
        <v/>
      </c>
      <c r="F93" s="48"/>
      <c r="G93" s="48"/>
      <c r="H93" s="37"/>
      <c r="I93" s="37"/>
      <c r="J93" s="74" t="str">
        <f t="shared" si="25"/>
        <v/>
      </c>
      <c r="K93" s="82" t="str">
        <f t="shared" si="21"/>
        <v/>
      </c>
      <c r="L93" s="82" t="str">
        <f t="shared" si="22"/>
        <v/>
      </c>
      <c r="M93" s="82" t="str">
        <f t="shared" si="23"/>
        <v/>
      </c>
      <c r="N93" s="39"/>
      <c r="O93" s="121"/>
      <c r="P93" s="39"/>
      <c r="Q93" s="121"/>
      <c r="R93" s="154"/>
      <c r="S93" s="121"/>
      <c r="T93" s="39"/>
      <c r="U93" s="48"/>
      <c r="V93" s="39"/>
      <c r="W93" s="39"/>
      <c r="X93" s="48"/>
      <c r="Y93" s="36"/>
      <c r="Z93" s="36"/>
      <c r="AA93" s="39"/>
      <c r="AB93" s="39"/>
      <c r="AC93" s="40"/>
      <c r="AD93" s="41"/>
      <c r="AE93" s="48"/>
      <c r="AF93" s="39"/>
      <c r="AG93" s="39"/>
      <c r="AH93" s="39"/>
      <c r="AI93" s="39"/>
      <c r="AJ93" s="39"/>
      <c r="AK93" s="39"/>
      <c r="AL93" s="39"/>
      <c r="AM93" s="42"/>
      <c r="AN93" s="38"/>
      <c r="AO93" s="76"/>
      <c r="AP93" s="76"/>
      <c r="BV93" s="78"/>
      <c r="BW93" s="78"/>
      <c r="BX93" s="78"/>
      <c r="BY93" s="78"/>
      <c r="BZ93" s="78"/>
      <c r="CA93" s="78"/>
      <c r="CB93" s="78"/>
      <c r="CC93" s="78"/>
      <c r="CD93" s="78"/>
      <c r="CE93" s="79" t="str">
        <f t="shared" si="26"/>
        <v/>
      </c>
      <c r="CF93" s="80" t="str">
        <f t="shared" si="27"/>
        <v/>
      </c>
      <c r="CG93" s="80" t="str">
        <f t="shared" si="28"/>
        <v/>
      </c>
      <c r="CH93" s="80" t="str">
        <f t="shared" si="29"/>
        <v/>
      </c>
      <c r="CI93" s="80" t="str">
        <f t="shared" si="30"/>
        <v/>
      </c>
      <c r="CJ93" s="80" t="str">
        <f t="shared" si="31"/>
        <v/>
      </c>
      <c r="CK93" s="81" t="str">
        <f t="shared" si="32"/>
        <v/>
      </c>
      <c r="CL93" s="199" t="str">
        <f t="shared" si="33"/>
        <v/>
      </c>
      <c r="CM93" s="78"/>
      <c r="CN93" s="78"/>
      <c r="CO93" s="78"/>
      <c r="CP93" s="78"/>
      <c r="CQ93" s="78"/>
      <c r="CR93" s="78"/>
      <c r="CS93" s="78"/>
      <c r="CT93" s="78"/>
      <c r="CU93" s="78"/>
      <c r="CV93" s="77" t="str">
        <f t="shared" si="34"/>
        <v/>
      </c>
    </row>
    <row r="94" spans="1:100" s="77" customFormat="1" ht="51" customHeight="1">
      <c r="A94" s="35" t="str">
        <f t="shared" si="24"/>
        <v/>
      </c>
      <c r="B94" s="36"/>
      <c r="C94" s="36"/>
      <c r="D94" s="48"/>
      <c r="E94" s="227" t="str">
        <f t="shared" si="20"/>
        <v/>
      </c>
      <c r="F94" s="48"/>
      <c r="G94" s="48"/>
      <c r="H94" s="37"/>
      <c r="I94" s="37"/>
      <c r="J94" s="74" t="str">
        <f t="shared" si="25"/>
        <v/>
      </c>
      <c r="K94" s="82" t="str">
        <f t="shared" si="21"/>
        <v/>
      </c>
      <c r="L94" s="82" t="str">
        <f t="shared" si="22"/>
        <v/>
      </c>
      <c r="M94" s="82" t="str">
        <f t="shared" si="23"/>
        <v/>
      </c>
      <c r="N94" s="39"/>
      <c r="O94" s="121"/>
      <c r="P94" s="39"/>
      <c r="Q94" s="121"/>
      <c r="R94" s="154"/>
      <c r="S94" s="121"/>
      <c r="T94" s="39"/>
      <c r="U94" s="48"/>
      <c r="V94" s="39"/>
      <c r="W94" s="39"/>
      <c r="X94" s="48"/>
      <c r="Y94" s="36"/>
      <c r="Z94" s="36"/>
      <c r="AA94" s="39"/>
      <c r="AB94" s="39"/>
      <c r="AC94" s="40"/>
      <c r="AD94" s="41"/>
      <c r="AE94" s="48"/>
      <c r="AF94" s="39"/>
      <c r="AG94" s="39"/>
      <c r="AH94" s="39"/>
      <c r="AI94" s="39"/>
      <c r="AJ94" s="39"/>
      <c r="AK94" s="39"/>
      <c r="AL94" s="39"/>
      <c r="AM94" s="42"/>
      <c r="AN94" s="38"/>
      <c r="AO94" s="76"/>
      <c r="AP94" s="76"/>
      <c r="BV94" s="78"/>
      <c r="BW94" s="78"/>
      <c r="BX94" s="78"/>
      <c r="BY94" s="78"/>
      <c r="BZ94" s="78"/>
      <c r="CA94" s="78"/>
      <c r="CB94" s="78"/>
      <c r="CC94" s="78"/>
      <c r="CD94" s="78"/>
      <c r="CE94" s="79" t="str">
        <f t="shared" si="26"/>
        <v/>
      </c>
      <c r="CF94" s="80" t="str">
        <f t="shared" si="27"/>
        <v/>
      </c>
      <c r="CG94" s="80" t="str">
        <f t="shared" si="28"/>
        <v/>
      </c>
      <c r="CH94" s="80" t="str">
        <f t="shared" si="29"/>
        <v/>
      </c>
      <c r="CI94" s="80" t="str">
        <f t="shared" si="30"/>
        <v/>
      </c>
      <c r="CJ94" s="80" t="str">
        <f t="shared" si="31"/>
        <v/>
      </c>
      <c r="CK94" s="81" t="str">
        <f t="shared" si="32"/>
        <v/>
      </c>
      <c r="CL94" s="199" t="str">
        <f t="shared" si="33"/>
        <v/>
      </c>
      <c r="CM94" s="78"/>
      <c r="CN94" s="78"/>
      <c r="CO94" s="78"/>
      <c r="CP94" s="78"/>
      <c r="CQ94" s="78"/>
      <c r="CR94" s="78"/>
      <c r="CS94" s="78"/>
      <c r="CT94" s="78"/>
      <c r="CU94" s="78"/>
      <c r="CV94" s="77" t="str">
        <f t="shared" si="34"/>
        <v/>
      </c>
    </row>
    <row r="95" spans="1:100" s="77" customFormat="1" ht="51" customHeight="1">
      <c r="A95" s="35" t="str">
        <f t="shared" si="24"/>
        <v/>
      </c>
      <c r="B95" s="36"/>
      <c r="C95" s="36"/>
      <c r="D95" s="48"/>
      <c r="E95" s="227" t="str">
        <f t="shared" si="20"/>
        <v/>
      </c>
      <c r="F95" s="48"/>
      <c r="G95" s="48"/>
      <c r="H95" s="37"/>
      <c r="I95" s="37"/>
      <c r="J95" s="74" t="str">
        <f t="shared" si="25"/>
        <v/>
      </c>
      <c r="K95" s="82" t="str">
        <f t="shared" si="21"/>
        <v/>
      </c>
      <c r="L95" s="82" t="str">
        <f t="shared" si="22"/>
        <v/>
      </c>
      <c r="M95" s="82" t="str">
        <f t="shared" si="23"/>
        <v/>
      </c>
      <c r="N95" s="39"/>
      <c r="O95" s="121"/>
      <c r="P95" s="39"/>
      <c r="Q95" s="121"/>
      <c r="R95" s="154"/>
      <c r="S95" s="121"/>
      <c r="T95" s="39"/>
      <c r="U95" s="48"/>
      <c r="V95" s="39"/>
      <c r="W95" s="39"/>
      <c r="X95" s="48"/>
      <c r="Y95" s="36"/>
      <c r="Z95" s="36"/>
      <c r="AA95" s="39"/>
      <c r="AB95" s="39"/>
      <c r="AC95" s="40"/>
      <c r="AD95" s="41"/>
      <c r="AE95" s="48"/>
      <c r="AF95" s="39"/>
      <c r="AG95" s="39"/>
      <c r="AH95" s="39"/>
      <c r="AI95" s="39"/>
      <c r="AJ95" s="39"/>
      <c r="AK95" s="39"/>
      <c r="AL95" s="39"/>
      <c r="AM95" s="42"/>
      <c r="AN95" s="38"/>
      <c r="AO95" s="76"/>
      <c r="AP95" s="76"/>
      <c r="BV95" s="78"/>
      <c r="BW95" s="78"/>
      <c r="BX95" s="78"/>
      <c r="BY95" s="78"/>
      <c r="BZ95" s="78"/>
      <c r="CA95" s="78"/>
      <c r="CB95" s="78"/>
      <c r="CC95" s="78"/>
      <c r="CD95" s="78"/>
      <c r="CE95" s="79" t="str">
        <f t="shared" si="26"/>
        <v/>
      </c>
      <c r="CF95" s="80" t="str">
        <f t="shared" si="27"/>
        <v/>
      </c>
      <c r="CG95" s="80" t="str">
        <f t="shared" si="28"/>
        <v/>
      </c>
      <c r="CH95" s="80" t="str">
        <f t="shared" si="29"/>
        <v/>
      </c>
      <c r="CI95" s="80" t="str">
        <f t="shared" si="30"/>
        <v/>
      </c>
      <c r="CJ95" s="80" t="str">
        <f t="shared" si="31"/>
        <v/>
      </c>
      <c r="CK95" s="81" t="str">
        <f t="shared" si="32"/>
        <v/>
      </c>
      <c r="CL95" s="199" t="str">
        <f t="shared" si="33"/>
        <v/>
      </c>
      <c r="CM95" s="78"/>
      <c r="CN95" s="78"/>
      <c r="CO95" s="78"/>
      <c r="CP95" s="78"/>
      <c r="CQ95" s="78"/>
      <c r="CR95" s="78"/>
      <c r="CS95" s="78"/>
      <c r="CT95" s="78"/>
      <c r="CU95" s="78"/>
      <c r="CV95" s="77" t="str">
        <f t="shared" si="34"/>
        <v/>
      </c>
    </row>
    <row r="96" spans="1:100" s="77" customFormat="1" ht="51" customHeight="1">
      <c r="A96" s="35" t="str">
        <f t="shared" si="24"/>
        <v/>
      </c>
      <c r="B96" s="36"/>
      <c r="C96" s="36"/>
      <c r="D96" s="48"/>
      <c r="E96" s="227" t="str">
        <f t="shared" si="20"/>
        <v/>
      </c>
      <c r="F96" s="48"/>
      <c r="G96" s="48"/>
      <c r="H96" s="37"/>
      <c r="I96" s="37"/>
      <c r="J96" s="74" t="str">
        <f t="shared" si="25"/>
        <v/>
      </c>
      <c r="K96" s="82" t="str">
        <f t="shared" si="21"/>
        <v/>
      </c>
      <c r="L96" s="82" t="str">
        <f t="shared" si="22"/>
        <v/>
      </c>
      <c r="M96" s="82" t="str">
        <f t="shared" si="23"/>
        <v/>
      </c>
      <c r="N96" s="39"/>
      <c r="O96" s="121"/>
      <c r="P96" s="39"/>
      <c r="Q96" s="121"/>
      <c r="R96" s="154"/>
      <c r="S96" s="121"/>
      <c r="T96" s="39"/>
      <c r="U96" s="48"/>
      <c r="V96" s="39"/>
      <c r="W96" s="39"/>
      <c r="X96" s="48"/>
      <c r="Y96" s="36"/>
      <c r="Z96" s="36"/>
      <c r="AA96" s="39"/>
      <c r="AB96" s="39"/>
      <c r="AC96" s="40"/>
      <c r="AD96" s="41"/>
      <c r="AE96" s="48"/>
      <c r="AF96" s="39"/>
      <c r="AG96" s="39"/>
      <c r="AH96" s="39"/>
      <c r="AI96" s="39"/>
      <c r="AJ96" s="39"/>
      <c r="AK96" s="39"/>
      <c r="AL96" s="39"/>
      <c r="AM96" s="42"/>
      <c r="AN96" s="38"/>
      <c r="AO96" s="76"/>
      <c r="AP96" s="76"/>
      <c r="BV96" s="78"/>
      <c r="BW96" s="78"/>
      <c r="BX96" s="78"/>
      <c r="BY96" s="78"/>
      <c r="BZ96" s="78"/>
      <c r="CA96" s="78"/>
      <c r="CB96" s="78"/>
      <c r="CC96" s="78"/>
      <c r="CD96" s="78"/>
      <c r="CE96" s="79" t="str">
        <f t="shared" si="26"/>
        <v/>
      </c>
      <c r="CF96" s="80" t="str">
        <f t="shared" si="27"/>
        <v/>
      </c>
      <c r="CG96" s="80" t="str">
        <f t="shared" si="28"/>
        <v/>
      </c>
      <c r="CH96" s="80" t="str">
        <f t="shared" si="29"/>
        <v/>
      </c>
      <c r="CI96" s="80" t="str">
        <f t="shared" si="30"/>
        <v/>
      </c>
      <c r="CJ96" s="80" t="str">
        <f t="shared" si="31"/>
        <v/>
      </c>
      <c r="CK96" s="81" t="str">
        <f t="shared" si="32"/>
        <v/>
      </c>
      <c r="CL96" s="199" t="str">
        <f t="shared" si="33"/>
        <v/>
      </c>
      <c r="CM96" s="78"/>
      <c r="CN96" s="78"/>
      <c r="CO96" s="78"/>
      <c r="CP96" s="78"/>
      <c r="CQ96" s="78"/>
      <c r="CR96" s="78"/>
      <c r="CS96" s="78"/>
      <c r="CT96" s="78"/>
      <c r="CU96" s="78"/>
      <c r="CV96" s="77" t="str">
        <f t="shared" si="34"/>
        <v/>
      </c>
    </row>
    <row r="97" spans="1:100" s="77" customFormat="1" ht="51" customHeight="1">
      <c r="A97" s="35" t="str">
        <f t="shared" si="24"/>
        <v/>
      </c>
      <c r="B97" s="36"/>
      <c r="C97" s="36"/>
      <c r="D97" s="48"/>
      <c r="E97" s="227" t="str">
        <f t="shared" si="20"/>
        <v/>
      </c>
      <c r="F97" s="48"/>
      <c r="G97" s="48"/>
      <c r="H97" s="37"/>
      <c r="I97" s="37"/>
      <c r="J97" s="74" t="str">
        <f t="shared" si="25"/>
        <v/>
      </c>
      <c r="K97" s="82" t="str">
        <f t="shared" si="21"/>
        <v/>
      </c>
      <c r="L97" s="82" t="str">
        <f t="shared" si="22"/>
        <v/>
      </c>
      <c r="M97" s="82" t="str">
        <f t="shared" si="23"/>
        <v/>
      </c>
      <c r="N97" s="39"/>
      <c r="O97" s="121"/>
      <c r="P97" s="39"/>
      <c r="Q97" s="121"/>
      <c r="R97" s="154"/>
      <c r="S97" s="121"/>
      <c r="T97" s="39"/>
      <c r="U97" s="48"/>
      <c r="V97" s="39"/>
      <c r="W97" s="39"/>
      <c r="X97" s="48"/>
      <c r="Y97" s="36"/>
      <c r="Z97" s="36"/>
      <c r="AA97" s="39"/>
      <c r="AB97" s="39"/>
      <c r="AC97" s="40"/>
      <c r="AD97" s="41"/>
      <c r="AE97" s="48"/>
      <c r="AF97" s="39"/>
      <c r="AG97" s="39"/>
      <c r="AH97" s="39"/>
      <c r="AI97" s="39"/>
      <c r="AJ97" s="39"/>
      <c r="AK97" s="39"/>
      <c r="AL97" s="39"/>
      <c r="AM97" s="42"/>
      <c r="AN97" s="38"/>
      <c r="AO97" s="76"/>
      <c r="AP97" s="76"/>
      <c r="BV97" s="78"/>
      <c r="BW97" s="78"/>
      <c r="BX97" s="78"/>
      <c r="BY97" s="78"/>
      <c r="BZ97" s="78"/>
      <c r="CA97" s="78"/>
      <c r="CB97" s="78"/>
      <c r="CC97" s="78"/>
      <c r="CD97" s="78"/>
      <c r="CE97" s="79" t="str">
        <f t="shared" si="26"/>
        <v/>
      </c>
      <c r="CF97" s="80" t="str">
        <f t="shared" si="27"/>
        <v/>
      </c>
      <c r="CG97" s="80" t="str">
        <f t="shared" si="28"/>
        <v/>
      </c>
      <c r="CH97" s="80" t="str">
        <f t="shared" si="29"/>
        <v/>
      </c>
      <c r="CI97" s="80" t="str">
        <f t="shared" si="30"/>
        <v/>
      </c>
      <c r="CJ97" s="80" t="str">
        <f t="shared" si="31"/>
        <v/>
      </c>
      <c r="CK97" s="81" t="str">
        <f t="shared" si="32"/>
        <v/>
      </c>
      <c r="CL97" s="199" t="str">
        <f t="shared" si="33"/>
        <v/>
      </c>
      <c r="CM97" s="78"/>
      <c r="CN97" s="78"/>
      <c r="CO97" s="78"/>
      <c r="CP97" s="78"/>
      <c r="CQ97" s="78"/>
      <c r="CR97" s="78"/>
      <c r="CS97" s="78"/>
      <c r="CT97" s="78"/>
      <c r="CU97" s="78"/>
      <c r="CV97" s="77" t="str">
        <f t="shared" si="34"/>
        <v/>
      </c>
    </row>
    <row r="98" spans="1:100" s="77" customFormat="1" ht="51" customHeight="1">
      <c r="A98" s="35" t="str">
        <f t="shared" si="24"/>
        <v/>
      </c>
      <c r="B98" s="36"/>
      <c r="C98" s="36"/>
      <c r="D98" s="48"/>
      <c r="E98" s="227" t="str">
        <f t="shared" si="20"/>
        <v/>
      </c>
      <c r="F98" s="48"/>
      <c r="G98" s="48"/>
      <c r="H98" s="37"/>
      <c r="I98" s="37"/>
      <c r="J98" s="74" t="str">
        <f t="shared" si="25"/>
        <v/>
      </c>
      <c r="K98" s="82" t="str">
        <f t="shared" si="21"/>
        <v/>
      </c>
      <c r="L98" s="82" t="str">
        <f t="shared" si="22"/>
        <v/>
      </c>
      <c r="M98" s="82" t="str">
        <f t="shared" si="23"/>
        <v/>
      </c>
      <c r="N98" s="39"/>
      <c r="O98" s="121"/>
      <c r="P98" s="39"/>
      <c r="Q98" s="121"/>
      <c r="R98" s="154"/>
      <c r="S98" s="121"/>
      <c r="T98" s="39"/>
      <c r="U98" s="48"/>
      <c r="V98" s="39"/>
      <c r="W98" s="39"/>
      <c r="X98" s="48"/>
      <c r="Y98" s="36"/>
      <c r="Z98" s="36"/>
      <c r="AA98" s="39"/>
      <c r="AB98" s="39"/>
      <c r="AC98" s="40"/>
      <c r="AD98" s="41"/>
      <c r="AE98" s="48"/>
      <c r="AF98" s="39"/>
      <c r="AG98" s="39"/>
      <c r="AH98" s="39"/>
      <c r="AI98" s="39"/>
      <c r="AJ98" s="39"/>
      <c r="AK98" s="39"/>
      <c r="AL98" s="39"/>
      <c r="AM98" s="42"/>
      <c r="AN98" s="38"/>
      <c r="AO98" s="76"/>
      <c r="AP98" s="76"/>
      <c r="BV98" s="78"/>
      <c r="BW98" s="78"/>
      <c r="BX98" s="78"/>
      <c r="BY98" s="78"/>
      <c r="BZ98" s="78"/>
      <c r="CA98" s="78"/>
      <c r="CB98" s="78"/>
      <c r="CC98" s="78"/>
      <c r="CD98" s="78"/>
      <c r="CE98" s="79" t="str">
        <f t="shared" si="26"/>
        <v/>
      </c>
      <c r="CF98" s="80" t="str">
        <f t="shared" si="27"/>
        <v/>
      </c>
      <c r="CG98" s="80" t="str">
        <f t="shared" si="28"/>
        <v/>
      </c>
      <c r="CH98" s="80" t="str">
        <f t="shared" si="29"/>
        <v/>
      </c>
      <c r="CI98" s="80" t="str">
        <f t="shared" si="30"/>
        <v/>
      </c>
      <c r="CJ98" s="80" t="str">
        <f t="shared" si="31"/>
        <v/>
      </c>
      <c r="CK98" s="81" t="str">
        <f t="shared" si="32"/>
        <v/>
      </c>
      <c r="CL98" s="199" t="str">
        <f t="shared" si="33"/>
        <v/>
      </c>
      <c r="CM98" s="78"/>
      <c r="CN98" s="78"/>
      <c r="CO98" s="78"/>
      <c r="CP98" s="78"/>
      <c r="CQ98" s="78"/>
      <c r="CR98" s="78"/>
      <c r="CS98" s="78"/>
      <c r="CT98" s="78"/>
      <c r="CU98" s="78"/>
      <c r="CV98" s="77" t="str">
        <f t="shared" si="34"/>
        <v/>
      </c>
    </row>
    <row r="99" spans="1:100" s="77" customFormat="1" ht="51" customHeight="1">
      <c r="A99" s="35" t="str">
        <f t="shared" si="24"/>
        <v/>
      </c>
      <c r="B99" s="36"/>
      <c r="C99" s="36"/>
      <c r="D99" s="48"/>
      <c r="E99" s="227" t="str">
        <f t="shared" si="20"/>
        <v/>
      </c>
      <c r="F99" s="48"/>
      <c r="G99" s="48"/>
      <c r="H99" s="37"/>
      <c r="I99" s="37"/>
      <c r="J99" s="74" t="str">
        <f t="shared" si="25"/>
        <v/>
      </c>
      <c r="K99" s="82" t="str">
        <f t="shared" si="21"/>
        <v/>
      </c>
      <c r="L99" s="82" t="str">
        <f t="shared" si="22"/>
        <v/>
      </c>
      <c r="M99" s="82" t="str">
        <f t="shared" si="23"/>
        <v/>
      </c>
      <c r="N99" s="39"/>
      <c r="O99" s="121"/>
      <c r="P99" s="39"/>
      <c r="Q99" s="121"/>
      <c r="R99" s="154"/>
      <c r="S99" s="121"/>
      <c r="T99" s="39"/>
      <c r="U99" s="48"/>
      <c r="V99" s="39"/>
      <c r="W99" s="39"/>
      <c r="X99" s="48"/>
      <c r="Y99" s="36"/>
      <c r="Z99" s="36"/>
      <c r="AA99" s="39"/>
      <c r="AB99" s="39"/>
      <c r="AC99" s="40"/>
      <c r="AD99" s="41"/>
      <c r="AE99" s="48"/>
      <c r="AF99" s="39"/>
      <c r="AG99" s="39"/>
      <c r="AH99" s="39"/>
      <c r="AI99" s="39"/>
      <c r="AJ99" s="39"/>
      <c r="AK99" s="39"/>
      <c r="AL99" s="39"/>
      <c r="AM99" s="42"/>
      <c r="AN99" s="38"/>
      <c r="AO99" s="76"/>
      <c r="AP99" s="76"/>
      <c r="BV99" s="78"/>
      <c r="BW99" s="78"/>
      <c r="BX99" s="78"/>
      <c r="BY99" s="78"/>
      <c r="BZ99" s="78"/>
      <c r="CA99" s="78"/>
      <c r="CB99" s="78"/>
      <c r="CC99" s="78"/>
      <c r="CD99" s="78"/>
      <c r="CE99" s="79" t="str">
        <f t="shared" si="26"/>
        <v/>
      </c>
      <c r="CF99" s="80" t="str">
        <f t="shared" si="27"/>
        <v/>
      </c>
      <c r="CG99" s="80" t="str">
        <f t="shared" si="28"/>
        <v/>
      </c>
      <c r="CH99" s="80" t="str">
        <f t="shared" si="29"/>
        <v/>
      </c>
      <c r="CI99" s="80" t="str">
        <f t="shared" si="30"/>
        <v/>
      </c>
      <c r="CJ99" s="80" t="str">
        <f t="shared" si="31"/>
        <v/>
      </c>
      <c r="CK99" s="81" t="str">
        <f t="shared" si="32"/>
        <v/>
      </c>
      <c r="CL99" s="199" t="str">
        <f t="shared" si="33"/>
        <v/>
      </c>
      <c r="CM99" s="78"/>
      <c r="CN99" s="78"/>
      <c r="CO99" s="78"/>
      <c r="CP99" s="78"/>
      <c r="CQ99" s="78"/>
      <c r="CR99" s="78"/>
      <c r="CS99" s="78"/>
      <c r="CT99" s="78"/>
      <c r="CU99" s="78"/>
      <c r="CV99" s="77" t="str">
        <f t="shared" si="34"/>
        <v/>
      </c>
    </row>
    <row r="100" spans="1:100" s="77" customFormat="1" ht="51" customHeight="1">
      <c r="A100" s="35" t="str">
        <f t="shared" si="24"/>
        <v/>
      </c>
      <c r="B100" s="36"/>
      <c r="C100" s="36"/>
      <c r="D100" s="48"/>
      <c r="E100" s="227" t="str">
        <f t="shared" si="20"/>
        <v/>
      </c>
      <c r="F100" s="48"/>
      <c r="G100" s="48"/>
      <c r="H100" s="37"/>
      <c r="I100" s="37"/>
      <c r="J100" s="74" t="str">
        <f t="shared" si="25"/>
        <v/>
      </c>
      <c r="K100" s="82" t="str">
        <f t="shared" si="21"/>
        <v/>
      </c>
      <c r="L100" s="82" t="str">
        <f t="shared" si="22"/>
        <v/>
      </c>
      <c r="M100" s="82" t="str">
        <f t="shared" si="23"/>
        <v/>
      </c>
      <c r="N100" s="39"/>
      <c r="O100" s="121"/>
      <c r="P100" s="39"/>
      <c r="Q100" s="121"/>
      <c r="R100" s="154"/>
      <c r="S100" s="121"/>
      <c r="T100" s="39"/>
      <c r="U100" s="48"/>
      <c r="V100" s="39"/>
      <c r="W100" s="39"/>
      <c r="X100" s="48"/>
      <c r="Y100" s="36"/>
      <c r="Z100" s="36"/>
      <c r="AA100" s="39"/>
      <c r="AB100" s="39"/>
      <c r="AC100" s="40"/>
      <c r="AD100" s="41"/>
      <c r="AE100" s="48"/>
      <c r="AF100" s="39"/>
      <c r="AG100" s="39"/>
      <c r="AH100" s="39"/>
      <c r="AI100" s="39"/>
      <c r="AJ100" s="39"/>
      <c r="AK100" s="39"/>
      <c r="AL100" s="39"/>
      <c r="AM100" s="42"/>
      <c r="AN100" s="38"/>
      <c r="AO100" s="76"/>
      <c r="AP100" s="76"/>
      <c r="BV100" s="78"/>
      <c r="BW100" s="78"/>
      <c r="BX100" s="78"/>
      <c r="BY100" s="78"/>
      <c r="BZ100" s="78"/>
      <c r="CA100" s="78"/>
      <c r="CB100" s="78"/>
      <c r="CC100" s="78"/>
      <c r="CD100" s="78"/>
      <c r="CE100" s="79" t="str">
        <f t="shared" si="26"/>
        <v/>
      </c>
      <c r="CF100" s="80" t="str">
        <f t="shared" si="27"/>
        <v/>
      </c>
      <c r="CG100" s="80" t="str">
        <f t="shared" si="28"/>
        <v/>
      </c>
      <c r="CH100" s="80" t="str">
        <f t="shared" si="29"/>
        <v/>
      </c>
      <c r="CI100" s="80" t="str">
        <f t="shared" si="30"/>
        <v/>
      </c>
      <c r="CJ100" s="80" t="str">
        <f t="shared" si="31"/>
        <v/>
      </c>
      <c r="CK100" s="81" t="str">
        <f t="shared" si="32"/>
        <v/>
      </c>
      <c r="CL100" s="199" t="str">
        <f t="shared" si="33"/>
        <v/>
      </c>
      <c r="CM100" s="78"/>
      <c r="CN100" s="78"/>
      <c r="CO100" s="78"/>
      <c r="CP100" s="78"/>
      <c r="CQ100" s="78"/>
      <c r="CR100" s="78"/>
      <c r="CS100" s="78"/>
      <c r="CT100" s="78"/>
      <c r="CU100" s="78"/>
      <c r="CV100" s="77" t="str">
        <f t="shared" si="34"/>
        <v/>
      </c>
    </row>
    <row r="101" spans="1:100" s="77" customFormat="1" ht="51" customHeight="1">
      <c r="A101" s="35" t="str">
        <f t="shared" si="24"/>
        <v/>
      </c>
      <c r="B101" s="36"/>
      <c r="C101" s="36"/>
      <c r="D101" s="48"/>
      <c r="E101" s="227" t="str">
        <f t="shared" si="20"/>
        <v/>
      </c>
      <c r="F101" s="48"/>
      <c r="G101" s="48"/>
      <c r="H101" s="37"/>
      <c r="I101" s="37"/>
      <c r="J101" s="74" t="str">
        <f t="shared" si="25"/>
        <v/>
      </c>
      <c r="K101" s="82" t="str">
        <f t="shared" si="21"/>
        <v/>
      </c>
      <c r="L101" s="82" t="str">
        <f t="shared" si="22"/>
        <v/>
      </c>
      <c r="M101" s="82" t="str">
        <f t="shared" si="23"/>
        <v/>
      </c>
      <c r="N101" s="39"/>
      <c r="O101" s="121"/>
      <c r="P101" s="39"/>
      <c r="Q101" s="121"/>
      <c r="R101" s="154"/>
      <c r="S101" s="121"/>
      <c r="T101" s="39"/>
      <c r="U101" s="48"/>
      <c r="V101" s="39"/>
      <c r="W101" s="39"/>
      <c r="X101" s="48"/>
      <c r="Y101" s="36"/>
      <c r="Z101" s="36"/>
      <c r="AA101" s="39"/>
      <c r="AB101" s="39"/>
      <c r="AC101" s="40"/>
      <c r="AD101" s="41"/>
      <c r="AE101" s="48"/>
      <c r="AF101" s="39"/>
      <c r="AG101" s="39"/>
      <c r="AH101" s="39"/>
      <c r="AI101" s="39"/>
      <c r="AJ101" s="39"/>
      <c r="AK101" s="39"/>
      <c r="AL101" s="39"/>
      <c r="AM101" s="42"/>
      <c r="AN101" s="38"/>
      <c r="AO101" s="76"/>
      <c r="AP101" s="76"/>
      <c r="BV101" s="78"/>
      <c r="BW101" s="78"/>
      <c r="BX101" s="78"/>
      <c r="BY101" s="78"/>
      <c r="BZ101" s="78"/>
      <c r="CA101" s="78"/>
      <c r="CB101" s="78"/>
      <c r="CC101" s="78"/>
      <c r="CD101" s="78"/>
      <c r="CE101" s="79" t="str">
        <f t="shared" si="26"/>
        <v/>
      </c>
      <c r="CF101" s="80" t="str">
        <f t="shared" si="27"/>
        <v/>
      </c>
      <c r="CG101" s="80" t="str">
        <f t="shared" si="28"/>
        <v/>
      </c>
      <c r="CH101" s="80" t="str">
        <f t="shared" si="29"/>
        <v/>
      </c>
      <c r="CI101" s="80" t="str">
        <f t="shared" si="30"/>
        <v/>
      </c>
      <c r="CJ101" s="80" t="str">
        <f t="shared" si="31"/>
        <v/>
      </c>
      <c r="CK101" s="81" t="str">
        <f t="shared" si="32"/>
        <v/>
      </c>
      <c r="CL101" s="199" t="str">
        <f t="shared" si="33"/>
        <v/>
      </c>
      <c r="CM101" s="78"/>
      <c r="CN101" s="78"/>
      <c r="CO101" s="78"/>
      <c r="CP101" s="78"/>
      <c r="CQ101" s="78"/>
      <c r="CR101" s="78"/>
      <c r="CS101" s="78"/>
      <c r="CT101" s="78"/>
      <c r="CU101" s="78"/>
      <c r="CV101" s="77" t="str">
        <f t="shared" si="34"/>
        <v/>
      </c>
    </row>
    <row r="102" spans="1:100" s="77" customFormat="1" ht="51" customHeight="1">
      <c r="A102" s="35" t="str">
        <f t="shared" si="24"/>
        <v/>
      </c>
      <c r="B102" s="36"/>
      <c r="C102" s="36"/>
      <c r="D102" s="48"/>
      <c r="E102" s="227" t="str">
        <f t="shared" ref="E102:E133" si="35">IFERROR(VLOOKUP(D102,PEEO_SCHOOL,3,0),"")</f>
        <v/>
      </c>
      <c r="F102" s="48"/>
      <c r="G102" s="48"/>
      <c r="H102" s="37"/>
      <c r="I102" s="37"/>
      <c r="J102" s="74" t="str">
        <f t="shared" si="25"/>
        <v/>
      </c>
      <c r="K102" s="82" t="str">
        <f t="shared" ref="K102:K133" si="36">IFERROR(IF(OR($K$4="",B102="",A102="",I102=""),"",DATEDIF(I102,$K$4,"Y")),"")</f>
        <v/>
      </c>
      <c r="L102" s="82" t="str">
        <f t="shared" ref="L102:L133" si="37">IFERROR(IF(OR($K$4="",B102="",A102="",I102=""),"",DATEDIF(I102,$K$4,"YM")),"")</f>
        <v/>
      </c>
      <c r="M102" s="82" t="str">
        <f t="shared" ref="M102:M133" si="38">IFERROR(IF(OR($K$4="",B102="",A102="",I102=""),"",DATEDIF(I102,$K$4,"MD")),"")</f>
        <v/>
      </c>
      <c r="N102" s="39"/>
      <c r="O102" s="121"/>
      <c r="P102" s="39"/>
      <c r="Q102" s="121"/>
      <c r="R102" s="154"/>
      <c r="S102" s="121"/>
      <c r="T102" s="39"/>
      <c r="U102" s="48"/>
      <c r="V102" s="39"/>
      <c r="W102" s="39"/>
      <c r="X102" s="48"/>
      <c r="Y102" s="36"/>
      <c r="Z102" s="36"/>
      <c r="AA102" s="39"/>
      <c r="AB102" s="39"/>
      <c r="AC102" s="40"/>
      <c r="AD102" s="41"/>
      <c r="AE102" s="48"/>
      <c r="AF102" s="39"/>
      <c r="AG102" s="39"/>
      <c r="AH102" s="39"/>
      <c r="AI102" s="39"/>
      <c r="AJ102" s="39"/>
      <c r="AK102" s="39"/>
      <c r="AL102" s="39"/>
      <c r="AM102" s="42"/>
      <c r="AN102" s="38"/>
      <c r="AO102" s="76"/>
      <c r="AP102" s="76"/>
      <c r="BV102" s="78"/>
      <c r="BW102" s="78"/>
      <c r="BX102" s="78"/>
      <c r="BY102" s="78"/>
      <c r="BZ102" s="78"/>
      <c r="CA102" s="78"/>
      <c r="CB102" s="78"/>
      <c r="CC102" s="78"/>
      <c r="CD102" s="78"/>
      <c r="CE102" s="79" t="str">
        <f t="shared" si="26"/>
        <v/>
      </c>
      <c r="CF102" s="80" t="str">
        <f t="shared" si="27"/>
        <v/>
      </c>
      <c r="CG102" s="80" t="str">
        <f t="shared" si="28"/>
        <v/>
      </c>
      <c r="CH102" s="80" t="str">
        <f t="shared" si="29"/>
        <v/>
      </c>
      <c r="CI102" s="80" t="str">
        <f t="shared" si="30"/>
        <v/>
      </c>
      <c r="CJ102" s="80" t="str">
        <f t="shared" si="31"/>
        <v/>
      </c>
      <c r="CK102" s="81" t="str">
        <f t="shared" si="32"/>
        <v/>
      </c>
      <c r="CL102" s="199" t="str">
        <f t="shared" si="33"/>
        <v/>
      </c>
      <c r="CM102" s="78"/>
      <c r="CN102" s="78"/>
      <c r="CO102" s="78"/>
      <c r="CP102" s="78"/>
      <c r="CQ102" s="78"/>
      <c r="CR102" s="78"/>
      <c r="CS102" s="78"/>
      <c r="CT102" s="78"/>
      <c r="CU102" s="78"/>
      <c r="CV102" s="77" t="str">
        <f t="shared" si="34"/>
        <v/>
      </c>
    </row>
    <row r="103" spans="1:100" s="77" customFormat="1" ht="51" customHeight="1">
      <c r="A103" s="35" t="str">
        <f t="shared" ref="A103:A134" si="39">IFERROR(IF(AND(B103="",C103="",F103="",I103=""),"",A102+1),"")</f>
        <v/>
      </c>
      <c r="B103" s="36"/>
      <c r="C103" s="36"/>
      <c r="D103" s="48"/>
      <c r="E103" s="227" t="str">
        <f t="shared" si="35"/>
        <v/>
      </c>
      <c r="F103" s="48"/>
      <c r="G103" s="48"/>
      <c r="H103" s="37"/>
      <c r="I103" s="37"/>
      <c r="J103" s="74" t="str">
        <f t="shared" si="25"/>
        <v/>
      </c>
      <c r="K103" s="82" t="str">
        <f t="shared" si="36"/>
        <v/>
      </c>
      <c r="L103" s="82" t="str">
        <f t="shared" si="37"/>
        <v/>
      </c>
      <c r="M103" s="82" t="str">
        <f t="shared" si="38"/>
        <v/>
      </c>
      <c r="N103" s="39"/>
      <c r="O103" s="121"/>
      <c r="P103" s="39"/>
      <c r="Q103" s="121"/>
      <c r="R103" s="154"/>
      <c r="S103" s="121"/>
      <c r="T103" s="39"/>
      <c r="U103" s="48"/>
      <c r="V103" s="39"/>
      <c r="W103" s="39"/>
      <c r="X103" s="48"/>
      <c r="Y103" s="36"/>
      <c r="Z103" s="36"/>
      <c r="AA103" s="39"/>
      <c r="AB103" s="39"/>
      <c r="AC103" s="40"/>
      <c r="AD103" s="41"/>
      <c r="AE103" s="48"/>
      <c r="AF103" s="39"/>
      <c r="AG103" s="39"/>
      <c r="AH103" s="39"/>
      <c r="AI103" s="39"/>
      <c r="AJ103" s="39"/>
      <c r="AK103" s="39"/>
      <c r="AL103" s="39"/>
      <c r="AM103" s="42"/>
      <c r="AN103" s="38"/>
      <c r="AO103" s="76"/>
      <c r="AP103" s="76"/>
      <c r="BV103" s="78"/>
      <c r="BW103" s="78"/>
      <c r="BX103" s="78"/>
      <c r="BY103" s="78"/>
      <c r="BZ103" s="78"/>
      <c r="CA103" s="78"/>
      <c r="CB103" s="78"/>
      <c r="CC103" s="78"/>
      <c r="CD103" s="78"/>
      <c r="CE103" s="79" t="str">
        <f t="shared" si="26"/>
        <v/>
      </c>
      <c r="CF103" s="80" t="str">
        <f t="shared" si="27"/>
        <v/>
      </c>
      <c r="CG103" s="80" t="str">
        <f t="shared" si="28"/>
        <v/>
      </c>
      <c r="CH103" s="80" t="str">
        <f t="shared" si="29"/>
        <v/>
      </c>
      <c r="CI103" s="80" t="str">
        <f t="shared" si="30"/>
        <v/>
      </c>
      <c r="CJ103" s="80" t="str">
        <f t="shared" si="31"/>
        <v/>
      </c>
      <c r="CK103" s="81" t="str">
        <f t="shared" si="32"/>
        <v/>
      </c>
      <c r="CL103" s="199" t="str">
        <f t="shared" si="33"/>
        <v/>
      </c>
      <c r="CM103" s="78"/>
      <c r="CN103" s="78"/>
      <c r="CO103" s="78"/>
      <c r="CP103" s="78"/>
      <c r="CQ103" s="78"/>
      <c r="CR103" s="78"/>
      <c r="CS103" s="78"/>
      <c r="CT103" s="78"/>
      <c r="CU103" s="78"/>
      <c r="CV103" s="77" t="str">
        <f t="shared" si="34"/>
        <v/>
      </c>
    </row>
    <row r="104" spans="1:100" s="77" customFormat="1" ht="51" customHeight="1">
      <c r="A104" s="35" t="str">
        <f t="shared" si="39"/>
        <v/>
      </c>
      <c r="B104" s="36"/>
      <c r="C104" s="36"/>
      <c r="D104" s="48"/>
      <c r="E104" s="227" t="str">
        <f t="shared" si="35"/>
        <v/>
      </c>
      <c r="F104" s="48"/>
      <c r="G104" s="48"/>
      <c r="H104" s="37"/>
      <c r="I104" s="37"/>
      <c r="J104" s="74" t="str">
        <f t="shared" si="25"/>
        <v/>
      </c>
      <c r="K104" s="82" t="str">
        <f t="shared" si="36"/>
        <v/>
      </c>
      <c r="L104" s="82" t="str">
        <f t="shared" si="37"/>
        <v/>
      </c>
      <c r="M104" s="82" t="str">
        <f t="shared" si="38"/>
        <v/>
      </c>
      <c r="N104" s="39"/>
      <c r="O104" s="121"/>
      <c r="P104" s="39"/>
      <c r="Q104" s="121"/>
      <c r="R104" s="154"/>
      <c r="S104" s="121"/>
      <c r="T104" s="39"/>
      <c r="U104" s="48"/>
      <c r="V104" s="39"/>
      <c r="W104" s="39"/>
      <c r="X104" s="48"/>
      <c r="Y104" s="36"/>
      <c r="Z104" s="36"/>
      <c r="AA104" s="39"/>
      <c r="AB104" s="39"/>
      <c r="AC104" s="40"/>
      <c r="AD104" s="41"/>
      <c r="AE104" s="48"/>
      <c r="AF104" s="39"/>
      <c r="AG104" s="39"/>
      <c r="AH104" s="39"/>
      <c r="AI104" s="39"/>
      <c r="AJ104" s="39"/>
      <c r="AK104" s="39"/>
      <c r="AL104" s="39"/>
      <c r="AM104" s="42"/>
      <c r="AN104" s="38"/>
      <c r="AO104" s="76"/>
      <c r="AP104" s="76"/>
      <c r="BV104" s="78"/>
      <c r="BW104" s="78"/>
      <c r="BX104" s="78"/>
      <c r="BY104" s="78"/>
      <c r="BZ104" s="78"/>
      <c r="CA104" s="78"/>
      <c r="CB104" s="78"/>
      <c r="CC104" s="78"/>
      <c r="CD104" s="78"/>
      <c r="CE104" s="79" t="str">
        <f t="shared" si="26"/>
        <v/>
      </c>
      <c r="CF104" s="80" t="str">
        <f t="shared" si="27"/>
        <v/>
      </c>
      <c r="CG104" s="80" t="str">
        <f t="shared" si="28"/>
        <v/>
      </c>
      <c r="CH104" s="80" t="str">
        <f t="shared" si="29"/>
        <v/>
      </c>
      <c r="CI104" s="80" t="str">
        <f t="shared" si="30"/>
        <v/>
      </c>
      <c r="CJ104" s="80" t="str">
        <f t="shared" si="31"/>
        <v/>
      </c>
      <c r="CK104" s="81" t="str">
        <f t="shared" si="32"/>
        <v/>
      </c>
      <c r="CL104" s="199" t="str">
        <f t="shared" si="33"/>
        <v/>
      </c>
      <c r="CM104" s="78"/>
      <c r="CN104" s="78"/>
      <c r="CO104" s="78"/>
      <c r="CP104" s="78"/>
      <c r="CQ104" s="78"/>
      <c r="CR104" s="78"/>
      <c r="CS104" s="78"/>
      <c r="CT104" s="78"/>
      <c r="CU104" s="78"/>
      <c r="CV104" s="77" t="str">
        <f t="shared" si="34"/>
        <v/>
      </c>
    </row>
    <row r="105" spans="1:100" s="77" customFormat="1" ht="51" customHeight="1">
      <c r="A105" s="35" t="str">
        <f t="shared" si="39"/>
        <v/>
      </c>
      <c r="B105" s="36"/>
      <c r="C105" s="36"/>
      <c r="D105" s="48"/>
      <c r="E105" s="227" t="str">
        <f t="shared" si="35"/>
        <v/>
      </c>
      <c r="F105" s="48"/>
      <c r="G105" s="48"/>
      <c r="H105" s="37"/>
      <c r="I105" s="37"/>
      <c r="J105" s="74" t="str">
        <f t="shared" si="25"/>
        <v/>
      </c>
      <c r="K105" s="82" t="str">
        <f t="shared" si="36"/>
        <v/>
      </c>
      <c r="L105" s="82" t="str">
        <f t="shared" si="37"/>
        <v/>
      </c>
      <c r="M105" s="82" t="str">
        <f t="shared" si="38"/>
        <v/>
      </c>
      <c r="N105" s="39"/>
      <c r="O105" s="121"/>
      <c r="P105" s="39"/>
      <c r="Q105" s="121"/>
      <c r="R105" s="154"/>
      <c r="S105" s="121"/>
      <c r="T105" s="39"/>
      <c r="U105" s="48"/>
      <c r="V105" s="39"/>
      <c r="W105" s="39"/>
      <c r="X105" s="48"/>
      <c r="Y105" s="36"/>
      <c r="Z105" s="36"/>
      <c r="AA105" s="39"/>
      <c r="AB105" s="39"/>
      <c r="AC105" s="40"/>
      <c r="AD105" s="41"/>
      <c r="AE105" s="48"/>
      <c r="AF105" s="39"/>
      <c r="AG105" s="39"/>
      <c r="AH105" s="39"/>
      <c r="AI105" s="39"/>
      <c r="AJ105" s="39"/>
      <c r="AK105" s="39"/>
      <c r="AL105" s="39"/>
      <c r="AM105" s="42"/>
      <c r="AN105" s="38"/>
      <c r="AO105" s="76"/>
      <c r="AP105" s="76"/>
      <c r="BV105" s="78"/>
      <c r="BW105" s="78"/>
      <c r="BX105" s="78"/>
      <c r="BY105" s="78"/>
      <c r="BZ105" s="78"/>
      <c r="CA105" s="78"/>
      <c r="CB105" s="78"/>
      <c r="CC105" s="78"/>
      <c r="CD105" s="78"/>
      <c r="CE105" s="79" t="str">
        <f t="shared" si="26"/>
        <v/>
      </c>
      <c r="CF105" s="80" t="str">
        <f t="shared" si="27"/>
        <v/>
      </c>
      <c r="CG105" s="80" t="str">
        <f t="shared" si="28"/>
        <v/>
      </c>
      <c r="CH105" s="80" t="str">
        <f t="shared" si="29"/>
        <v/>
      </c>
      <c r="CI105" s="80" t="str">
        <f t="shared" si="30"/>
        <v/>
      </c>
      <c r="CJ105" s="80" t="str">
        <f t="shared" si="31"/>
        <v/>
      </c>
      <c r="CK105" s="81" t="str">
        <f t="shared" si="32"/>
        <v/>
      </c>
      <c r="CL105" s="199" t="str">
        <f t="shared" si="33"/>
        <v/>
      </c>
      <c r="CM105" s="78"/>
      <c r="CN105" s="78"/>
      <c r="CO105" s="78"/>
      <c r="CP105" s="78"/>
      <c r="CQ105" s="78"/>
      <c r="CR105" s="78"/>
      <c r="CS105" s="78"/>
      <c r="CT105" s="78"/>
      <c r="CU105" s="78"/>
      <c r="CV105" s="77" t="str">
        <f t="shared" si="34"/>
        <v/>
      </c>
    </row>
    <row r="106" spans="1:100" s="77" customFormat="1" ht="51" customHeight="1">
      <c r="A106" s="35" t="str">
        <f t="shared" si="39"/>
        <v/>
      </c>
      <c r="B106" s="36"/>
      <c r="C106" s="36"/>
      <c r="D106" s="48"/>
      <c r="E106" s="227" t="str">
        <f t="shared" si="35"/>
        <v/>
      </c>
      <c r="F106" s="48"/>
      <c r="G106" s="48"/>
      <c r="H106" s="37"/>
      <c r="I106" s="37"/>
      <c r="J106" s="74" t="str">
        <f t="shared" si="25"/>
        <v/>
      </c>
      <c r="K106" s="82" t="str">
        <f t="shared" si="36"/>
        <v/>
      </c>
      <c r="L106" s="82" t="str">
        <f t="shared" si="37"/>
        <v/>
      </c>
      <c r="M106" s="82" t="str">
        <f t="shared" si="38"/>
        <v/>
      </c>
      <c r="N106" s="39"/>
      <c r="O106" s="121"/>
      <c r="P106" s="39"/>
      <c r="Q106" s="121"/>
      <c r="R106" s="154"/>
      <c r="S106" s="121"/>
      <c r="T106" s="39"/>
      <c r="U106" s="48"/>
      <c r="V106" s="39"/>
      <c r="W106" s="39"/>
      <c r="X106" s="48"/>
      <c r="Y106" s="36"/>
      <c r="Z106" s="36"/>
      <c r="AA106" s="39"/>
      <c r="AB106" s="39"/>
      <c r="AC106" s="40"/>
      <c r="AD106" s="41"/>
      <c r="AE106" s="48"/>
      <c r="AF106" s="39"/>
      <c r="AG106" s="39"/>
      <c r="AH106" s="39"/>
      <c r="AI106" s="39"/>
      <c r="AJ106" s="39"/>
      <c r="AK106" s="39"/>
      <c r="AL106" s="39"/>
      <c r="AM106" s="42"/>
      <c r="AN106" s="38"/>
      <c r="AO106" s="76"/>
      <c r="AP106" s="76"/>
      <c r="BV106" s="78"/>
      <c r="BW106" s="78"/>
      <c r="BX106" s="78"/>
      <c r="BY106" s="78"/>
      <c r="BZ106" s="78"/>
      <c r="CA106" s="78"/>
      <c r="CB106" s="78"/>
      <c r="CC106" s="78"/>
      <c r="CD106" s="78"/>
      <c r="CE106" s="79" t="str">
        <f t="shared" si="26"/>
        <v/>
      </c>
      <c r="CF106" s="80" t="str">
        <f t="shared" si="27"/>
        <v/>
      </c>
      <c r="CG106" s="80" t="str">
        <f t="shared" si="28"/>
        <v/>
      </c>
      <c r="CH106" s="80" t="str">
        <f t="shared" si="29"/>
        <v/>
      </c>
      <c r="CI106" s="80" t="str">
        <f t="shared" si="30"/>
        <v/>
      </c>
      <c r="CJ106" s="80" t="str">
        <f t="shared" si="31"/>
        <v/>
      </c>
      <c r="CK106" s="81" t="str">
        <f t="shared" si="32"/>
        <v/>
      </c>
      <c r="CL106" s="199" t="str">
        <f t="shared" si="33"/>
        <v/>
      </c>
      <c r="CM106" s="78"/>
      <c r="CN106" s="78"/>
      <c r="CO106" s="78"/>
      <c r="CP106" s="78"/>
      <c r="CQ106" s="78"/>
      <c r="CR106" s="78"/>
      <c r="CS106" s="78"/>
      <c r="CT106" s="78"/>
      <c r="CU106" s="78"/>
      <c r="CV106" s="77" t="str">
        <f t="shared" si="34"/>
        <v/>
      </c>
    </row>
    <row r="107" spans="1:100" s="77" customFormat="1" ht="51" customHeight="1">
      <c r="A107" s="35" t="str">
        <f t="shared" si="39"/>
        <v/>
      </c>
      <c r="B107" s="36"/>
      <c r="C107" s="36"/>
      <c r="D107" s="48"/>
      <c r="E107" s="227" t="str">
        <f t="shared" si="35"/>
        <v/>
      </c>
      <c r="F107" s="48"/>
      <c r="G107" s="48"/>
      <c r="H107" s="37"/>
      <c r="I107" s="37"/>
      <c r="J107" s="74" t="str">
        <f t="shared" si="25"/>
        <v/>
      </c>
      <c r="K107" s="82" t="str">
        <f t="shared" si="36"/>
        <v/>
      </c>
      <c r="L107" s="82" t="str">
        <f t="shared" si="37"/>
        <v/>
      </c>
      <c r="M107" s="82" t="str">
        <f t="shared" si="38"/>
        <v/>
      </c>
      <c r="N107" s="39"/>
      <c r="O107" s="121"/>
      <c r="P107" s="39"/>
      <c r="Q107" s="121"/>
      <c r="R107" s="154"/>
      <c r="S107" s="121"/>
      <c r="T107" s="39"/>
      <c r="U107" s="48"/>
      <c r="V107" s="39"/>
      <c r="W107" s="39"/>
      <c r="X107" s="48"/>
      <c r="Y107" s="36"/>
      <c r="Z107" s="36"/>
      <c r="AA107" s="39"/>
      <c r="AB107" s="39"/>
      <c r="AC107" s="40"/>
      <c r="AD107" s="41"/>
      <c r="AE107" s="48"/>
      <c r="AF107" s="39"/>
      <c r="AG107" s="39"/>
      <c r="AH107" s="39"/>
      <c r="AI107" s="39"/>
      <c r="AJ107" s="39"/>
      <c r="AK107" s="39"/>
      <c r="AL107" s="39"/>
      <c r="AM107" s="42"/>
      <c r="AN107" s="38"/>
      <c r="AO107" s="76"/>
      <c r="AP107" s="76"/>
      <c r="BV107" s="78"/>
      <c r="BW107" s="78"/>
      <c r="BX107" s="78"/>
      <c r="BY107" s="78"/>
      <c r="BZ107" s="78"/>
      <c r="CA107" s="78"/>
      <c r="CB107" s="78"/>
      <c r="CC107" s="78"/>
      <c r="CD107" s="78"/>
      <c r="CE107" s="79" t="str">
        <f t="shared" si="26"/>
        <v/>
      </c>
      <c r="CF107" s="80" t="str">
        <f t="shared" si="27"/>
        <v/>
      </c>
      <c r="CG107" s="80" t="str">
        <f t="shared" si="28"/>
        <v/>
      </c>
      <c r="CH107" s="80" t="str">
        <f t="shared" si="29"/>
        <v/>
      </c>
      <c r="CI107" s="80" t="str">
        <f t="shared" si="30"/>
        <v/>
      </c>
      <c r="CJ107" s="80" t="str">
        <f t="shared" si="31"/>
        <v/>
      </c>
      <c r="CK107" s="81" t="str">
        <f t="shared" si="32"/>
        <v/>
      </c>
      <c r="CL107" s="199" t="str">
        <f t="shared" si="33"/>
        <v/>
      </c>
      <c r="CM107" s="78"/>
      <c r="CN107" s="78"/>
      <c r="CO107" s="78"/>
      <c r="CP107" s="78"/>
      <c r="CQ107" s="78"/>
      <c r="CR107" s="78"/>
      <c r="CS107" s="78"/>
      <c r="CT107" s="78"/>
      <c r="CU107" s="78"/>
      <c r="CV107" s="77" t="str">
        <f t="shared" si="34"/>
        <v/>
      </c>
    </row>
    <row r="108" spans="1:100" s="77" customFormat="1" ht="51" customHeight="1">
      <c r="A108" s="35" t="str">
        <f t="shared" si="39"/>
        <v/>
      </c>
      <c r="B108" s="36"/>
      <c r="C108" s="36"/>
      <c r="D108" s="48"/>
      <c r="E108" s="227" t="str">
        <f t="shared" si="35"/>
        <v/>
      </c>
      <c r="F108" s="48"/>
      <c r="G108" s="48"/>
      <c r="H108" s="37"/>
      <c r="I108" s="37"/>
      <c r="J108" s="74" t="str">
        <f t="shared" si="25"/>
        <v/>
      </c>
      <c r="K108" s="82" t="str">
        <f t="shared" si="36"/>
        <v/>
      </c>
      <c r="L108" s="82" t="str">
        <f t="shared" si="37"/>
        <v/>
      </c>
      <c r="M108" s="82" t="str">
        <f t="shared" si="38"/>
        <v/>
      </c>
      <c r="N108" s="39"/>
      <c r="O108" s="121"/>
      <c r="P108" s="39"/>
      <c r="Q108" s="121"/>
      <c r="R108" s="154"/>
      <c r="S108" s="121"/>
      <c r="T108" s="39"/>
      <c r="U108" s="48"/>
      <c r="V108" s="39"/>
      <c r="W108" s="39"/>
      <c r="X108" s="48"/>
      <c r="Y108" s="36"/>
      <c r="Z108" s="36"/>
      <c r="AA108" s="39"/>
      <c r="AB108" s="39"/>
      <c r="AC108" s="40"/>
      <c r="AD108" s="41"/>
      <c r="AE108" s="48"/>
      <c r="AF108" s="39"/>
      <c r="AG108" s="39"/>
      <c r="AH108" s="39"/>
      <c r="AI108" s="39"/>
      <c r="AJ108" s="39"/>
      <c r="AK108" s="39"/>
      <c r="AL108" s="39"/>
      <c r="AM108" s="42"/>
      <c r="AN108" s="38"/>
      <c r="AO108" s="76"/>
      <c r="AP108" s="76"/>
      <c r="BV108" s="78"/>
      <c r="BW108" s="78"/>
      <c r="BX108" s="78"/>
      <c r="BY108" s="78"/>
      <c r="BZ108" s="78"/>
      <c r="CA108" s="78"/>
      <c r="CB108" s="78"/>
      <c r="CC108" s="78"/>
      <c r="CD108" s="78"/>
      <c r="CE108" s="79" t="str">
        <f t="shared" si="26"/>
        <v/>
      </c>
      <c r="CF108" s="80" t="str">
        <f t="shared" si="27"/>
        <v/>
      </c>
      <c r="CG108" s="80" t="str">
        <f t="shared" si="28"/>
        <v/>
      </c>
      <c r="CH108" s="80" t="str">
        <f t="shared" si="29"/>
        <v/>
      </c>
      <c r="CI108" s="80" t="str">
        <f t="shared" si="30"/>
        <v/>
      </c>
      <c r="CJ108" s="80" t="str">
        <f t="shared" si="31"/>
        <v/>
      </c>
      <c r="CK108" s="81" t="str">
        <f t="shared" si="32"/>
        <v/>
      </c>
      <c r="CL108" s="199" t="str">
        <f t="shared" si="33"/>
        <v/>
      </c>
      <c r="CM108" s="78"/>
      <c r="CN108" s="78"/>
      <c r="CO108" s="78"/>
      <c r="CP108" s="78"/>
      <c r="CQ108" s="78"/>
      <c r="CR108" s="78"/>
      <c r="CS108" s="78"/>
      <c r="CT108" s="78"/>
      <c r="CU108" s="78"/>
      <c r="CV108" s="77" t="str">
        <f t="shared" si="34"/>
        <v/>
      </c>
    </row>
    <row r="109" spans="1:100" s="77" customFormat="1" ht="51" customHeight="1">
      <c r="A109" s="35" t="str">
        <f t="shared" si="39"/>
        <v/>
      </c>
      <c r="B109" s="36"/>
      <c r="C109" s="36"/>
      <c r="D109" s="48"/>
      <c r="E109" s="227" t="str">
        <f t="shared" si="35"/>
        <v/>
      </c>
      <c r="F109" s="48"/>
      <c r="G109" s="48"/>
      <c r="H109" s="37"/>
      <c r="I109" s="37"/>
      <c r="J109" s="74" t="str">
        <f t="shared" si="25"/>
        <v/>
      </c>
      <c r="K109" s="82" t="str">
        <f t="shared" si="36"/>
        <v/>
      </c>
      <c r="L109" s="82" t="str">
        <f t="shared" si="37"/>
        <v/>
      </c>
      <c r="M109" s="82" t="str">
        <f t="shared" si="38"/>
        <v/>
      </c>
      <c r="N109" s="39"/>
      <c r="O109" s="121"/>
      <c r="P109" s="39"/>
      <c r="Q109" s="121"/>
      <c r="R109" s="154"/>
      <c r="S109" s="121"/>
      <c r="T109" s="39"/>
      <c r="U109" s="48"/>
      <c r="V109" s="39"/>
      <c r="W109" s="39"/>
      <c r="X109" s="48"/>
      <c r="Y109" s="36"/>
      <c r="Z109" s="36"/>
      <c r="AA109" s="39"/>
      <c r="AB109" s="39"/>
      <c r="AC109" s="40"/>
      <c r="AD109" s="41"/>
      <c r="AE109" s="48"/>
      <c r="AF109" s="39"/>
      <c r="AG109" s="39"/>
      <c r="AH109" s="39"/>
      <c r="AI109" s="39"/>
      <c r="AJ109" s="39"/>
      <c r="AK109" s="39"/>
      <c r="AL109" s="39"/>
      <c r="AM109" s="42"/>
      <c r="AN109" s="38"/>
      <c r="AO109" s="76"/>
      <c r="AP109" s="76"/>
      <c r="BV109" s="78"/>
      <c r="BW109" s="78"/>
      <c r="BX109" s="78"/>
      <c r="BY109" s="78"/>
      <c r="BZ109" s="78"/>
      <c r="CA109" s="78"/>
      <c r="CB109" s="78"/>
      <c r="CC109" s="78"/>
      <c r="CD109" s="78"/>
      <c r="CE109" s="79" t="str">
        <f t="shared" si="26"/>
        <v/>
      </c>
      <c r="CF109" s="80" t="str">
        <f t="shared" si="27"/>
        <v/>
      </c>
      <c r="CG109" s="80" t="str">
        <f t="shared" si="28"/>
        <v/>
      </c>
      <c r="CH109" s="80" t="str">
        <f t="shared" si="29"/>
        <v/>
      </c>
      <c r="CI109" s="80" t="str">
        <f t="shared" si="30"/>
        <v/>
      </c>
      <c r="CJ109" s="80" t="str">
        <f t="shared" si="31"/>
        <v/>
      </c>
      <c r="CK109" s="81" t="str">
        <f t="shared" si="32"/>
        <v/>
      </c>
      <c r="CL109" s="199" t="str">
        <f t="shared" si="33"/>
        <v/>
      </c>
      <c r="CM109" s="78"/>
      <c r="CN109" s="78"/>
      <c r="CO109" s="78"/>
      <c r="CP109" s="78"/>
      <c r="CQ109" s="78"/>
      <c r="CR109" s="78"/>
      <c r="CS109" s="78"/>
      <c r="CT109" s="78"/>
      <c r="CU109" s="78"/>
      <c r="CV109" s="77" t="str">
        <f t="shared" si="34"/>
        <v/>
      </c>
    </row>
    <row r="110" spans="1:100" s="77" customFormat="1" ht="51" customHeight="1">
      <c r="A110" s="35" t="str">
        <f t="shared" si="39"/>
        <v/>
      </c>
      <c r="B110" s="36"/>
      <c r="C110" s="36"/>
      <c r="D110" s="48"/>
      <c r="E110" s="227" t="str">
        <f t="shared" si="35"/>
        <v/>
      </c>
      <c r="F110" s="48"/>
      <c r="G110" s="48"/>
      <c r="H110" s="37"/>
      <c r="I110" s="37"/>
      <c r="J110" s="74" t="str">
        <f t="shared" si="25"/>
        <v/>
      </c>
      <c r="K110" s="82" t="str">
        <f t="shared" si="36"/>
        <v/>
      </c>
      <c r="L110" s="82" t="str">
        <f t="shared" si="37"/>
        <v/>
      </c>
      <c r="M110" s="82" t="str">
        <f t="shared" si="38"/>
        <v/>
      </c>
      <c r="N110" s="39"/>
      <c r="O110" s="121"/>
      <c r="P110" s="39"/>
      <c r="Q110" s="121"/>
      <c r="R110" s="154"/>
      <c r="S110" s="121"/>
      <c r="T110" s="39"/>
      <c r="U110" s="48"/>
      <c r="V110" s="39"/>
      <c r="W110" s="39"/>
      <c r="X110" s="48"/>
      <c r="Y110" s="36"/>
      <c r="Z110" s="36"/>
      <c r="AA110" s="39"/>
      <c r="AB110" s="39"/>
      <c r="AC110" s="40"/>
      <c r="AD110" s="41"/>
      <c r="AE110" s="48"/>
      <c r="AF110" s="39"/>
      <c r="AG110" s="39"/>
      <c r="AH110" s="39"/>
      <c r="AI110" s="39"/>
      <c r="AJ110" s="39"/>
      <c r="AK110" s="39"/>
      <c r="AL110" s="39"/>
      <c r="AM110" s="42"/>
      <c r="AN110" s="38"/>
      <c r="AO110" s="76"/>
      <c r="AP110" s="76"/>
      <c r="BV110" s="78"/>
      <c r="BW110" s="78"/>
      <c r="BX110" s="78"/>
      <c r="BY110" s="78"/>
      <c r="BZ110" s="78"/>
      <c r="CA110" s="78"/>
      <c r="CB110" s="78"/>
      <c r="CC110" s="78"/>
      <c r="CD110" s="78"/>
      <c r="CE110" s="79" t="str">
        <f t="shared" si="26"/>
        <v/>
      </c>
      <c r="CF110" s="80" t="str">
        <f t="shared" si="27"/>
        <v/>
      </c>
      <c r="CG110" s="80" t="str">
        <f t="shared" si="28"/>
        <v/>
      </c>
      <c r="CH110" s="80" t="str">
        <f t="shared" si="29"/>
        <v/>
      </c>
      <c r="CI110" s="80" t="str">
        <f t="shared" si="30"/>
        <v/>
      </c>
      <c r="CJ110" s="80" t="str">
        <f t="shared" si="31"/>
        <v/>
      </c>
      <c r="CK110" s="81" t="str">
        <f t="shared" si="32"/>
        <v/>
      </c>
      <c r="CL110" s="199" t="str">
        <f t="shared" si="33"/>
        <v/>
      </c>
      <c r="CM110" s="78"/>
      <c r="CN110" s="78"/>
      <c r="CO110" s="78"/>
      <c r="CP110" s="78"/>
      <c r="CQ110" s="78"/>
      <c r="CR110" s="78"/>
      <c r="CS110" s="78"/>
      <c r="CT110" s="78"/>
      <c r="CU110" s="78"/>
      <c r="CV110" s="77" t="str">
        <f t="shared" si="34"/>
        <v/>
      </c>
    </row>
    <row r="111" spans="1:100" s="77" customFormat="1" ht="51" customHeight="1">
      <c r="A111" s="35" t="str">
        <f t="shared" si="39"/>
        <v/>
      </c>
      <c r="B111" s="36"/>
      <c r="C111" s="36"/>
      <c r="D111" s="48"/>
      <c r="E111" s="227" t="str">
        <f t="shared" si="35"/>
        <v/>
      </c>
      <c r="F111" s="48"/>
      <c r="G111" s="48"/>
      <c r="H111" s="37"/>
      <c r="I111" s="37"/>
      <c r="J111" s="74" t="str">
        <f t="shared" si="25"/>
        <v/>
      </c>
      <c r="K111" s="82" t="str">
        <f t="shared" si="36"/>
        <v/>
      </c>
      <c r="L111" s="82" t="str">
        <f t="shared" si="37"/>
        <v/>
      </c>
      <c r="M111" s="82" t="str">
        <f t="shared" si="38"/>
        <v/>
      </c>
      <c r="N111" s="39"/>
      <c r="O111" s="121"/>
      <c r="P111" s="39"/>
      <c r="Q111" s="121"/>
      <c r="R111" s="154"/>
      <c r="S111" s="121"/>
      <c r="T111" s="39"/>
      <c r="U111" s="48"/>
      <c r="V111" s="39"/>
      <c r="W111" s="39"/>
      <c r="X111" s="48"/>
      <c r="Y111" s="36"/>
      <c r="Z111" s="36"/>
      <c r="AA111" s="39"/>
      <c r="AB111" s="39"/>
      <c r="AC111" s="40"/>
      <c r="AD111" s="41"/>
      <c r="AE111" s="48"/>
      <c r="AF111" s="39"/>
      <c r="AG111" s="39"/>
      <c r="AH111" s="39"/>
      <c r="AI111" s="39"/>
      <c r="AJ111" s="39"/>
      <c r="AK111" s="39"/>
      <c r="AL111" s="39"/>
      <c r="AM111" s="42"/>
      <c r="AN111" s="38"/>
      <c r="AO111" s="76"/>
      <c r="AP111" s="76"/>
      <c r="BV111" s="78"/>
      <c r="BW111" s="78"/>
      <c r="BX111" s="78"/>
      <c r="BY111" s="78"/>
      <c r="BZ111" s="78"/>
      <c r="CA111" s="78"/>
      <c r="CB111" s="78"/>
      <c r="CC111" s="78"/>
      <c r="CD111" s="78"/>
      <c r="CE111" s="79" t="str">
        <f t="shared" si="26"/>
        <v/>
      </c>
      <c r="CF111" s="80" t="str">
        <f t="shared" si="27"/>
        <v/>
      </c>
      <c r="CG111" s="80" t="str">
        <f t="shared" si="28"/>
        <v/>
      </c>
      <c r="CH111" s="80" t="str">
        <f t="shared" si="29"/>
        <v/>
      </c>
      <c r="CI111" s="80" t="str">
        <f t="shared" si="30"/>
        <v/>
      </c>
      <c r="CJ111" s="80" t="str">
        <f t="shared" si="31"/>
        <v/>
      </c>
      <c r="CK111" s="81" t="str">
        <f t="shared" si="32"/>
        <v/>
      </c>
      <c r="CL111" s="199" t="str">
        <f t="shared" si="33"/>
        <v/>
      </c>
      <c r="CM111" s="78"/>
      <c r="CN111" s="78"/>
      <c r="CO111" s="78"/>
      <c r="CP111" s="78"/>
      <c r="CQ111" s="78"/>
      <c r="CR111" s="78"/>
      <c r="CS111" s="78"/>
      <c r="CT111" s="78"/>
      <c r="CU111" s="78"/>
      <c r="CV111" s="77" t="str">
        <f t="shared" si="34"/>
        <v/>
      </c>
    </row>
    <row r="112" spans="1:100" s="77" customFormat="1" ht="51" customHeight="1">
      <c r="A112" s="35" t="str">
        <f t="shared" si="39"/>
        <v/>
      </c>
      <c r="B112" s="36"/>
      <c r="C112" s="36"/>
      <c r="D112" s="48"/>
      <c r="E112" s="227" t="str">
        <f t="shared" si="35"/>
        <v/>
      </c>
      <c r="F112" s="48"/>
      <c r="G112" s="48"/>
      <c r="H112" s="37"/>
      <c r="I112" s="37"/>
      <c r="J112" s="74" t="str">
        <f t="shared" si="25"/>
        <v/>
      </c>
      <c r="K112" s="82" t="str">
        <f t="shared" si="36"/>
        <v/>
      </c>
      <c r="L112" s="82" t="str">
        <f t="shared" si="37"/>
        <v/>
      </c>
      <c r="M112" s="82" t="str">
        <f t="shared" si="38"/>
        <v/>
      </c>
      <c r="N112" s="39"/>
      <c r="O112" s="121"/>
      <c r="P112" s="39"/>
      <c r="Q112" s="121"/>
      <c r="R112" s="154"/>
      <c r="S112" s="121"/>
      <c r="T112" s="39"/>
      <c r="U112" s="48"/>
      <c r="V112" s="39"/>
      <c r="W112" s="39"/>
      <c r="X112" s="48"/>
      <c r="Y112" s="36"/>
      <c r="Z112" s="36"/>
      <c r="AA112" s="39"/>
      <c r="AB112" s="39"/>
      <c r="AC112" s="40"/>
      <c r="AD112" s="41"/>
      <c r="AE112" s="48"/>
      <c r="AF112" s="39"/>
      <c r="AG112" s="39"/>
      <c r="AH112" s="39"/>
      <c r="AI112" s="39"/>
      <c r="AJ112" s="39"/>
      <c r="AK112" s="39"/>
      <c r="AL112" s="39"/>
      <c r="AM112" s="42"/>
      <c r="AN112" s="38"/>
      <c r="AO112" s="76"/>
      <c r="AP112" s="76"/>
      <c r="BV112" s="78"/>
      <c r="BW112" s="78"/>
      <c r="BX112" s="78"/>
      <c r="BY112" s="78"/>
      <c r="BZ112" s="78"/>
      <c r="CA112" s="78"/>
      <c r="CB112" s="78"/>
      <c r="CC112" s="78"/>
      <c r="CD112" s="78"/>
      <c r="CE112" s="79" t="str">
        <f t="shared" si="26"/>
        <v/>
      </c>
      <c r="CF112" s="80" t="str">
        <f t="shared" si="27"/>
        <v/>
      </c>
      <c r="CG112" s="80" t="str">
        <f t="shared" si="28"/>
        <v/>
      </c>
      <c r="CH112" s="80" t="str">
        <f t="shared" si="29"/>
        <v/>
      </c>
      <c r="CI112" s="80" t="str">
        <f t="shared" si="30"/>
        <v/>
      </c>
      <c r="CJ112" s="80" t="str">
        <f t="shared" si="31"/>
        <v/>
      </c>
      <c r="CK112" s="81" t="str">
        <f t="shared" si="32"/>
        <v/>
      </c>
      <c r="CL112" s="199" t="str">
        <f t="shared" si="33"/>
        <v/>
      </c>
      <c r="CM112" s="78"/>
      <c r="CN112" s="78"/>
      <c r="CO112" s="78"/>
      <c r="CP112" s="78"/>
      <c r="CQ112" s="78"/>
      <c r="CR112" s="78"/>
      <c r="CS112" s="78"/>
      <c r="CT112" s="78"/>
      <c r="CU112" s="78"/>
      <c r="CV112" s="77" t="str">
        <f t="shared" si="34"/>
        <v/>
      </c>
    </row>
    <row r="113" spans="1:100" s="77" customFormat="1" ht="51" customHeight="1">
      <c r="A113" s="35" t="str">
        <f t="shared" si="39"/>
        <v/>
      </c>
      <c r="B113" s="36"/>
      <c r="C113" s="36"/>
      <c r="D113" s="48"/>
      <c r="E113" s="227" t="str">
        <f t="shared" si="35"/>
        <v/>
      </c>
      <c r="F113" s="48"/>
      <c r="G113" s="48"/>
      <c r="H113" s="37"/>
      <c r="I113" s="37"/>
      <c r="J113" s="74" t="str">
        <f t="shared" si="25"/>
        <v/>
      </c>
      <c r="K113" s="82" t="str">
        <f t="shared" si="36"/>
        <v/>
      </c>
      <c r="L113" s="82" t="str">
        <f t="shared" si="37"/>
        <v/>
      </c>
      <c r="M113" s="82" t="str">
        <f t="shared" si="38"/>
        <v/>
      </c>
      <c r="N113" s="39"/>
      <c r="O113" s="121"/>
      <c r="P113" s="39"/>
      <c r="Q113" s="121"/>
      <c r="R113" s="154"/>
      <c r="S113" s="121"/>
      <c r="T113" s="39"/>
      <c r="U113" s="48"/>
      <c r="V113" s="39"/>
      <c r="W113" s="39"/>
      <c r="X113" s="48"/>
      <c r="Y113" s="36"/>
      <c r="Z113" s="36"/>
      <c r="AA113" s="39"/>
      <c r="AB113" s="39"/>
      <c r="AC113" s="40"/>
      <c r="AD113" s="41"/>
      <c r="AE113" s="48"/>
      <c r="AF113" s="39"/>
      <c r="AG113" s="39"/>
      <c r="AH113" s="39"/>
      <c r="AI113" s="39"/>
      <c r="AJ113" s="39"/>
      <c r="AK113" s="39"/>
      <c r="AL113" s="39"/>
      <c r="AM113" s="42"/>
      <c r="AN113" s="38"/>
      <c r="AO113" s="76"/>
      <c r="AP113" s="76"/>
      <c r="BV113" s="78"/>
      <c r="BW113" s="78"/>
      <c r="BX113" s="78"/>
      <c r="BY113" s="78"/>
      <c r="BZ113" s="78"/>
      <c r="CA113" s="78"/>
      <c r="CB113" s="78"/>
      <c r="CC113" s="78"/>
      <c r="CD113" s="78"/>
      <c r="CE113" s="79" t="str">
        <f t="shared" si="26"/>
        <v/>
      </c>
      <c r="CF113" s="80" t="str">
        <f t="shared" si="27"/>
        <v/>
      </c>
      <c r="CG113" s="80" t="str">
        <f t="shared" si="28"/>
        <v/>
      </c>
      <c r="CH113" s="80" t="str">
        <f t="shared" si="29"/>
        <v/>
      </c>
      <c r="CI113" s="80" t="str">
        <f t="shared" si="30"/>
        <v/>
      </c>
      <c r="CJ113" s="80" t="str">
        <f t="shared" si="31"/>
        <v/>
      </c>
      <c r="CK113" s="81" t="str">
        <f t="shared" si="32"/>
        <v/>
      </c>
      <c r="CL113" s="199" t="str">
        <f t="shared" si="33"/>
        <v/>
      </c>
      <c r="CM113" s="78"/>
      <c r="CN113" s="78"/>
      <c r="CO113" s="78"/>
      <c r="CP113" s="78"/>
      <c r="CQ113" s="78"/>
      <c r="CR113" s="78"/>
      <c r="CS113" s="78"/>
      <c r="CT113" s="78"/>
      <c r="CU113" s="78"/>
      <c r="CV113" s="77" t="str">
        <f t="shared" si="34"/>
        <v/>
      </c>
    </row>
    <row r="114" spans="1:100" s="77" customFormat="1" ht="51" customHeight="1">
      <c r="A114" s="35" t="str">
        <f t="shared" si="39"/>
        <v/>
      </c>
      <c r="B114" s="36"/>
      <c r="C114" s="36"/>
      <c r="D114" s="48"/>
      <c r="E114" s="227" t="str">
        <f t="shared" si="35"/>
        <v/>
      </c>
      <c r="F114" s="48"/>
      <c r="G114" s="48"/>
      <c r="H114" s="37"/>
      <c r="I114" s="37"/>
      <c r="J114" s="74" t="str">
        <f t="shared" si="25"/>
        <v/>
      </c>
      <c r="K114" s="82" t="str">
        <f t="shared" si="36"/>
        <v/>
      </c>
      <c r="L114" s="82" t="str">
        <f t="shared" si="37"/>
        <v/>
      </c>
      <c r="M114" s="82" t="str">
        <f t="shared" si="38"/>
        <v/>
      </c>
      <c r="N114" s="39"/>
      <c r="O114" s="121"/>
      <c r="P114" s="39"/>
      <c r="Q114" s="121"/>
      <c r="R114" s="154"/>
      <c r="S114" s="121"/>
      <c r="T114" s="39"/>
      <c r="U114" s="48"/>
      <c r="V114" s="39"/>
      <c r="W114" s="39"/>
      <c r="X114" s="48"/>
      <c r="Y114" s="36"/>
      <c r="Z114" s="36"/>
      <c r="AA114" s="39"/>
      <c r="AB114" s="39"/>
      <c r="AC114" s="40"/>
      <c r="AD114" s="41"/>
      <c r="AE114" s="48"/>
      <c r="AF114" s="39"/>
      <c r="AG114" s="39"/>
      <c r="AH114" s="39"/>
      <c r="AI114" s="39"/>
      <c r="AJ114" s="39"/>
      <c r="AK114" s="39"/>
      <c r="AL114" s="39"/>
      <c r="AM114" s="42"/>
      <c r="AN114" s="38"/>
      <c r="AO114" s="76"/>
      <c r="AP114" s="76"/>
      <c r="BV114" s="78"/>
      <c r="BW114" s="78"/>
      <c r="BX114" s="78"/>
      <c r="BY114" s="78"/>
      <c r="BZ114" s="78"/>
      <c r="CA114" s="78"/>
      <c r="CB114" s="78"/>
      <c r="CC114" s="78"/>
      <c r="CD114" s="78"/>
      <c r="CE114" s="79" t="str">
        <f t="shared" si="26"/>
        <v/>
      </c>
      <c r="CF114" s="80" t="str">
        <f t="shared" si="27"/>
        <v/>
      </c>
      <c r="CG114" s="80" t="str">
        <f t="shared" si="28"/>
        <v/>
      </c>
      <c r="CH114" s="80" t="str">
        <f t="shared" si="29"/>
        <v/>
      </c>
      <c r="CI114" s="80" t="str">
        <f t="shared" si="30"/>
        <v/>
      </c>
      <c r="CJ114" s="80" t="str">
        <f t="shared" si="31"/>
        <v/>
      </c>
      <c r="CK114" s="81" t="str">
        <f t="shared" si="32"/>
        <v/>
      </c>
      <c r="CL114" s="199" t="str">
        <f t="shared" si="33"/>
        <v/>
      </c>
      <c r="CM114" s="78"/>
      <c r="CN114" s="78"/>
      <c r="CR114" s="78"/>
      <c r="CV114" s="77" t="str">
        <f t="shared" si="34"/>
        <v/>
      </c>
    </row>
    <row r="115" spans="1:100" s="77" customFormat="1" ht="51" customHeight="1">
      <c r="A115" s="35" t="str">
        <f t="shared" si="39"/>
        <v/>
      </c>
      <c r="B115" s="36"/>
      <c r="C115" s="36"/>
      <c r="D115" s="48"/>
      <c r="E115" s="227" t="str">
        <f t="shared" si="35"/>
        <v/>
      </c>
      <c r="F115" s="48"/>
      <c r="G115" s="48"/>
      <c r="H115" s="37"/>
      <c r="I115" s="37"/>
      <c r="J115" s="74" t="str">
        <f t="shared" si="25"/>
        <v/>
      </c>
      <c r="K115" s="82" t="str">
        <f t="shared" si="36"/>
        <v/>
      </c>
      <c r="L115" s="82" t="str">
        <f t="shared" si="37"/>
        <v/>
      </c>
      <c r="M115" s="82" t="str">
        <f t="shared" si="38"/>
        <v/>
      </c>
      <c r="N115" s="39"/>
      <c r="O115" s="121"/>
      <c r="P115" s="39"/>
      <c r="Q115" s="121"/>
      <c r="R115" s="154"/>
      <c r="S115" s="121"/>
      <c r="T115" s="39"/>
      <c r="U115" s="48"/>
      <c r="V115" s="39"/>
      <c r="W115" s="39"/>
      <c r="X115" s="48"/>
      <c r="Y115" s="36"/>
      <c r="Z115" s="36"/>
      <c r="AA115" s="39"/>
      <c r="AB115" s="39"/>
      <c r="AC115" s="40"/>
      <c r="AD115" s="41"/>
      <c r="AE115" s="48"/>
      <c r="AF115" s="39"/>
      <c r="AG115" s="39"/>
      <c r="AH115" s="39"/>
      <c r="AI115" s="39"/>
      <c r="AJ115" s="39"/>
      <c r="AK115" s="39"/>
      <c r="AL115" s="39"/>
      <c r="AM115" s="42"/>
      <c r="AN115" s="38"/>
      <c r="AO115" s="76"/>
      <c r="AP115" s="76"/>
      <c r="BV115" s="78"/>
      <c r="BW115" s="78"/>
      <c r="BX115" s="78"/>
      <c r="BY115" s="78"/>
      <c r="BZ115" s="78"/>
      <c r="CA115" s="78"/>
      <c r="CB115" s="78"/>
      <c r="CC115" s="78"/>
      <c r="CD115" s="78"/>
      <c r="CE115" s="79" t="str">
        <f t="shared" si="26"/>
        <v/>
      </c>
      <c r="CF115" s="80" t="str">
        <f t="shared" si="27"/>
        <v/>
      </c>
      <c r="CG115" s="80" t="str">
        <f t="shared" si="28"/>
        <v/>
      </c>
      <c r="CH115" s="80" t="str">
        <f t="shared" si="29"/>
        <v/>
      </c>
      <c r="CI115" s="80" t="str">
        <f t="shared" si="30"/>
        <v/>
      </c>
      <c r="CJ115" s="80" t="str">
        <f t="shared" si="31"/>
        <v/>
      </c>
      <c r="CK115" s="81" t="str">
        <f t="shared" si="32"/>
        <v/>
      </c>
      <c r="CL115" s="199" t="str">
        <f t="shared" si="33"/>
        <v/>
      </c>
      <c r="CM115" s="78"/>
      <c r="CN115" s="78"/>
      <c r="CR115" s="78"/>
      <c r="CV115" s="77" t="str">
        <f t="shared" si="34"/>
        <v/>
      </c>
    </row>
    <row r="116" spans="1:100" s="77" customFormat="1" ht="51" customHeight="1">
      <c r="A116" s="35" t="str">
        <f t="shared" si="39"/>
        <v/>
      </c>
      <c r="B116" s="36"/>
      <c r="C116" s="36"/>
      <c r="D116" s="48"/>
      <c r="E116" s="227" t="str">
        <f t="shared" si="35"/>
        <v/>
      </c>
      <c r="F116" s="48"/>
      <c r="G116" s="48"/>
      <c r="H116" s="37"/>
      <c r="I116" s="37"/>
      <c r="J116" s="74" t="str">
        <f t="shared" si="25"/>
        <v/>
      </c>
      <c r="K116" s="82" t="str">
        <f t="shared" si="36"/>
        <v/>
      </c>
      <c r="L116" s="82" t="str">
        <f t="shared" si="37"/>
        <v/>
      </c>
      <c r="M116" s="82" t="str">
        <f t="shared" si="38"/>
        <v/>
      </c>
      <c r="N116" s="39"/>
      <c r="O116" s="121"/>
      <c r="P116" s="39"/>
      <c r="Q116" s="121"/>
      <c r="R116" s="154"/>
      <c r="S116" s="121"/>
      <c r="T116" s="39"/>
      <c r="U116" s="48"/>
      <c r="V116" s="39"/>
      <c r="W116" s="39"/>
      <c r="X116" s="48"/>
      <c r="Y116" s="36"/>
      <c r="Z116" s="36"/>
      <c r="AA116" s="39"/>
      <c r="AB116" s="39"/>
      <c r="AC116" s="40"/>
      <c r="AD116" s="41"/>
      <c r="AE116" s="48"/>
      <c r="AF116" s="39"/>
      <c r="AG116" s="39"/>
      <c r="AH116" s="39"/>
      <c r="AI116" s="39"/>
      <c r="AJ116" s="39"/>
      <c r="AK116" s="39"/>
      <c r="AL116" s="39"/>
      <c r="AM116" s="42"/>
      <c r="AN116" s="38"/>
      <c r="AO116" s="76"/>
      <c r="AP116" s="76"/>
      <c r="BV116" s="78"/>
      <c r="BW116" s="78"/>
      <c r="BX116" s="78"/>
      <c r="BY116" s="78"/>
      <c r="BZ116" s="78"/>
      <c r="CA116" s="78"/>
      <c r="CB116" s="78"/>
      <c r="CC116" s="78"/>
      <c r="CD116" s="78"/>
      <c r="CE116" s="79" t="str">
        <f t="shared" si="26"/>
        <v/>
      </c>
      <c r="CF116" s="80" t="str">
        <f t="shared" si="27"/>
        <v/>
      </c>
      <c r="CG116" s="80" t="str">
        <f t="shared" si="28"/>
        <v/>
      </c>
      <c r="CH116" s="80" t="str">
        <f t="shared" si="29"/>
        <v/>
      </c>
      <c r="CI116" s="80" t="str">
        <f t="shared" si="30"/>
        <v/>
      </c>
      <c r="CJ116" s="80" t="str">
        <f t="shared" si="31"/>
        <v/>
      </c>
      <c r="CK116" s="81" t="str">
        <f t="shared" si="32"/>
        <v/>
      </c>
      <c r="CL116" s="199" t="str">
        <f t="shared" si="33"/>
        <v/>
      </c>
      <c r="CM116" s="78"/>
      <c r="CN116" s="78"/>
      <c r="CR116" s="78"/>
      <c r="CV116" s="77" t="str">
        <f t="shared" si="34"/>
        <v/>
      </c>
    </row>
    <row r="117" spans="1:100" s="77" customFormat="1" ht="51" customHeight="1">
      <c r="A117" s="35" t="str">
        <f t="shared" si="39"/>
        <v/>
      </c>
      <c r="B117" s="36"/>
      <c r="C117" s="36"/>
      <c r="D117" s="48"/>
      <c r="E117" s="227" t="str">
        <f t="shared" si="35"/>
        <v/>
      </c>
      <c r="F117" s="48"/>
      <c r="G117" s="48"/>
      <c r="H117" s="37"/>
      <c r="I117" s="37"/>
      <c r="J117" s="74" t="str">
        <f t="shared" si="25"/>
        <v/>
      </c>
      <c r="K117" s="82" t="str">
        <f t="shared" si="36"/>
        <v/>
      </c>
      <c r="L117" s="82" t="str">
        <f t="shared" si="37"/>
        <v/>
      </c>
      <c r="M117" s="82" t="str">
        <f t="shared" si="38"/>
        <v/>
      </c>
      <c r="N117" s="39"/>
      <c r="O117" s="121"/>
      <c r="P117" s="39"/>
      <c r="Q117" s="121"/>
      <c r="R117" s="154"/>
      <c r="S117" s="121"/>
      <c r="T117" s="39"/>
      <c r="U117" s="48"/>
      <c r="V117" s="39"/>
      <c r="W117" s="39"/>
      <c r="X117" s="48"/>
      <c r="Y117" s="36"/>
      <c r="Z117" s="36"/>
      <c r="AA117" s="39"/>
      <c r="AB117" s="39"/>
      <c r="AC117" s="40"/>
      <c r="AD117" s="41"/>
      <c r="AE117" s="48"/>
      <c r="AF117" s="39"/>
      <c r="AG117" s="39"/>
      <c r="AH117" s="39"/>
      <c r="AI117" s="39"/>
      <c r="AJ117" s="39"/>
      <c r="AK117" s="39"/>
      <c r="AL117" s="39"/>
      <c r="AM117" s="42"/>
      <c r="AN117" s="38"/>
      <c r="AO117" s="76"/>
      <c r="AP117" s="76"/>
      <c r="BV117" s="78"/>
      <c r="BW117" s="78"/>
      <c r="BX117" s="78"/>
      <c r="BY117" s="78"/>
      <c r="BZ117" s="78"/>
      <c r="CA117" s="78"/>
      <c r="CB117" s="78"/>
      <c r="CC117" s="78"/>
      <c r="CD117" s="78"/>
      <c r="CE117" s="79" t="str">
        <f t="shared" si="26"/>
        <v/>
      </c>
      <c r="CF117" s="80" t="str">
        <f t="shared" si="27"/>
        <v/>
      </c>
      <c r="CG117" s="80" t="str">
        <f t="shared" si="28"/>
        <v/>
      </c>
      <c r="CH117" s="80" t="str">
        <f t="shared" si="29"/>
        <v/>
      </c>
      <c r="CI117" s="80" t="str">
        <f t="shared" si="30"/>
        <v/>
      </c>
      <c r="CJ117" s="80" t="str">
        <f t="shared" si="31"/>
        <v/>
      </c>
      <c r="CK117" s="81" t="str">
        <f t="shared" si="32"/>
        <v/>
      </c>
      <c r="CL117" s="199" t="str">
        <f t="shared" si="33"/>
        <v/>
      </c>
      <c r="CM117" s="78"/>
      <c r="CN117" s="78"/>
      <c r="CR117" s="78"/>
      <c r="CV117" s="77" t="str">
        <f t="shared" si="34"/>
        <v/>
      </c>
    </row>
    <row r="118" spans="1:100" s="77" customFormat="1" ht="51" customHeight="1">
      <c r="A118" s="35" t="str">
        <f t="shared" si="39"/>
        <v/>
      </c>
      <c r="B118" s="36"/>
      <c r="C118" s="36"/>
      <c r="D118" s="48"/>
      <c r="E118" s="227" t="str">
        <f t="shared" si="35"/>
        <v/>
      </c>
      <c r="F118" s="48"/>
      <c r="G118" s="48"/>
      <c r="H118" s="37"/>
      <c r="I118" s="37"/>
      <c r="J118" s="74" t="str">
        <f t="shared" si="25"/>
        <v/>
      </c>
      <c r="K118" s="82" t="str">
        <f t="shared" si="36"/>
        <v/>
      </c>
      <c r="L118" s="82" t="str">
        <f t="shared" si="37"/>
        <v/>
      </c>
      <c r="M118" s="82" t="str">
        <f t="shared" si="38"/>
        <v/>
      </c>
      <c r="N118" s="39"/>
      <c r="O118" s="121"/>
      <c r="P118" s="39"/>
      <c r="Q118" s="121"/>
      <c r="R118" s="154"/>
      <c r="S118" s="121"/>
      <c r="T118" s="39"/>
      <c r="U118" s="48"/>
      <c r="V118" s="39"/>
      <c r="W118" s="39"/>
      <c r="X118" s="48"/>
      <c r="Y118" s="36"/>
      <c r="Z118" s="36"/>
      <c r="AA118" s="39"/>
      <c r="AB118" s="39"/>
      <c r="AC118" s="40"/>
      <c r="AD118" s="41"/>
      <c r="AE118" s="48"/>
      <c r="AF118" s="39"/>
      <c r="AG118" s="39"/>
      <c r="AH118" s="39"/>
      <c r="AI118" s="39"/>
      <c r="AJ118" s="39"/>
      <c r="AK118" s="39"/>
      <c r="AL118" s="39"/>
      <c r="AM118" s="42"/>
      <c r="AN118" s="38"/>
      <c r="AO118" s="76"/>
      <c r="AP118" s="76"/>
      <c r="BV118" s="78"/>
      <c r="BW118" s="78"/>
      <c r="BX118" s="78"/>
      <c r="BY118" s="78"/>
      <c r="BZ118" s="78"/>
      <c r="CA118" s="78"/>
      <c r="CB118" s="78"/>
      <c r="CC118" s="78"/>
      <c r="CD118" s="78"/>
      <c r="CE118" s="79" t="str">
        <f t="shared" si="26"/>
        <v/>
      </c>
      <c r="CF118" s="80" t="str">
        <f t="shared" si="27"/>
        <v/>
      </c>
      <c r="CG118" s="80" t="str">
        <f t="shared" si="28"/>
        <v/>
      </c>
      <c r="CH118" s="80" t="str">
        <f t="shared" si="29"/>
        <v/>
      </c>
      <c r="CI118" s="80" t="str">
        <f t="shared" si="30"/>
        <v/>
      </c>
      <c r="CJ118" s="80" t="str">
        <f t="shared" si="31"/>
        <v/>
      </c>
      <c r="CK118" s="81" t="str">
        <f t="shared" si="32"/>
        <v/>
      </c>
      <c r="CL118" s="199" t="str">
        <f t="shared" si="33"/>
        <v/>
      </c>
      <c r="CM118" s="78"/>
      <c r="CN118" s="78"/>
      <c r="CR118" s="78"/>
      <c r="CV118" s="77" t="str">
        <f t="shared" si="34"/>
        <v/>
      </c>
    </row>
    <row r="119" spans="1:100" s="77" customFormat="1" ht="51" customHeight="1">
      <c r="A119" s="35" t="str">
        <f t="shared" si="39"/>
        <v/>
      </c>
      <c r="B119" s="36"/>
      <c r="C119" s="36"/>
      <c r="D119" s="48"/>
      <c r="E119" s="227" t="str">
        <f t="shared" si="35"/>
        <v/>
      </c>
      <c r="F119" s="48"/>
      <c r="G119" s="48"/>
      <c r="H119" s="37"/>
      <c r="I119" s="37"/>
      <c r="J119" s="74" t="str">
        <f t="shared" si="25"/>
        <v/>
      </c>
      <c r="K119" s="82" t="str">
        <f t="shared" si="36"/>
        <v/>
      </c>
      <c r="L119" s="82" t="str">
        <f t="shared" si="37"/>
        <v/>
      </c>
      <c r="M119" s="82" t="str">
        <f t="shared" si="38"/>
        <v/>
      </c>
      <c r="N119" s="39"/>
      <c r="O119" s="121"/>
      <c r="P119" s="39"/>
      <c r="Q119" s="121"/>
      <c r="R119" s="154"/>
      <c r="S119" s="121"/>
      <c r="T119" s="39"/>
      <c r="U119" s="48"/>
      <c r="V119" s="39"/>
      <c r="W119" s="39"/>
      <c r="X119" s="48"/>
      <c r="Y119" s="36"/>
      <c r="Z119" s="36"/>
      <c r="AA119" s="39"/>
      <c r="AB119" s="39"/>
      <c r="AC119" s="40"/>
      <c r="AD119" s="41"/>
      <c r="AE119" s="48"/>
      <c r="AF119" s="39"/>
      <c r="AG119" s="39"/>
      <c r="AH119" s="39"/>
      <c r="AI119" s="39"/>
      <c r="AJ119" s="39"/>
      <c r="AK119" s="39"/>
      <c r="AL119" s="39"/>
      <c r="AM119" s="42"/>
      <c r="AN119" s="38"/>
      <c r="AO119" s="76"/>
      <c r="AP119" s="76"/>
      <c r="BV119" s="78"/>
      <c r="BW119" s="78"/>
      <c r="BX119" s="78"/>
      <c r="BY119" s="78"/>
      <c r="BZ119" s="78"/>
      <c r="CA119" s="78"/>
      <c r="CB119" s="78"/>
      <c r="CC119" s="78"/>
      <c r="CD119" s="78"/>
      <c r="CE119" s="79" t="str">
        <f t="shared" si="26"/>
        <v/>
      </c>
      <c r="CF119" s="80" t="str">
        <f t="shared" si="27"/>
        <v/>
      </c>
      <c r="CG119" s="80" t="str">
        <f t="shared" si="28"/>
        <v/>
      </c>
      <c r="CH119" s="80" t="str">
        <f t="shared" si="29"/>
        <v/>
      </c>
      <c r="CI119" s="80" t="str">
        <f t="shared" si="30"/>
        <v/>
      </c>
      <c r="CJ119" s="80" t="str">
        <f t="shared" si="31"/>
        <v/>
      </c>
      <c r="CK119" s="81" t="str">
        <f t="shared" si="32"/>
        <v/>
      </c>
      <c r="CL119" s="199" t="str">
        <f t="shared" si="33"/>
        <v/>
      </c>
      <c r="CM119" s="78"/>
      <c r="CN119" s="78"/>
      <c r="CR119" s="78"/>
      <c r="CV119" s="77" t="str">
        <f t="shared" si="34"/>
        <v/>
      </c>
    </row>
    <row r="120" spans="1:100" s="77" customFormat="1" ht="51" customHeight="1">
      <c r="A120" s="35" t="str">
        <f t="shared" si="39"/>
        <v/>
      </c>
      <c r="B120" s="36"/>
      <c r="C120" s="36"/>
      <c r="D120" s="48"/>
      <c r="E120" s="227" t="str">
        <f t="shared" si="35"/>
        <v/>
      </c>
      <c r="F120" s="48"/>
      <c r="G120" s="48"/>
      <c r="H120" s="37"/>
      <c r="I120" s="37"/>
      <c r="J120" s="74" t="str">
        <f t="shared" si="25"/>
        <v/>
      </c>
      <c r="K120" s="82" t="str">
        <f t="shared" si="36"/>
        <v/>
      </c>
      <c r="L120" s="82" t="str">
        <f t="shared" si="37"/>
        <v/>
      </c>
      <c r="M120" s="82" t="str">
        <f t="shared" si="38"/>
        <v/>
      </c>
      <c r="N120" s="39"/>
      <c r="O120" s="121"/>
      <c r="P120" s="39"/>
      <c r="Q120" s="121"/>
      <c r="R120" s="154"/>
      <c r="S120" s="121"/>
      <c r="T120" s="39"/>
      <c r="U120" s="48"/>
      <c r="V120" s="39"/>
      <c r="W120" s="39"/>
      <c r="X120" s="48"/>
      <c r="Y120" s="36"/>
      <c r="Z120" s="36"/>
      <c r="AA120" s="39"/>
      <c r="AB120" s="39"/>
      <c r="AC120" s="40"/>
      <c r="AD120" s="41"/>
      <c r="AE120" s="48"/>
      <c r="AF120" s="39"/>
      <c r="AG120" s="39"/>
      <c r="AH120" s="39"/>
      <c r="AI120" s="39"/>
      <c r="AJ120" s="39"/>
      <c r="AK120" s="39"/>
      <c r="AL120" s="39"/>
      <c r="AM120" s="42"/>
      <c r="AN120" s="38"/>
      <c r="AO120" s="76"/>
      <c r="AP120" s="76"/>
      <c r="BV120" s="78"/>
      <c r="BW120" s="78"/>
      <c r="BX120" s="78"/>
      <c r="BY120" s="78"/>
      <c r="BZ120" s="78"/>
      <c r="CA120" s="78"/>
      <c r="CB120" s="78"/>
      <c r="CC120" s="78"/>
      <c r="CD120" s="78"/>
      <c r="CE120" s="79" t="str">
        <f t="shared" si="26"/>
        <v/>
      </c>
      <c r="CF120" s="80" t="str">
        <f t="shared" si="27"/>
        <v/>
      </c>
      <c r="CG120" s="80" t="str">
        <f t="shared" si="28"/>
        <v/>
      </c>
      <c r="CH120" s="80" t="str">
        <f t="shared" si="29"/>
        <v/>
      </c>
      <c r="CI120" s="80" t="str">
        <f t="shared" si="30"/>
        <v/>
      </c>
      <c r="CJ120" s="80" t="str">
        <f t="shared" si="31"/>
        <v/>
      </c>
      <c r="CK120" s="81" t="str">
        <f t="shared" si="32"/>
        <v/>
      </c>
      <c r="CL120" s="199" t="str">
        <f t="shared" si="33"/>
        <v/>
      </c>
      <c r="CM120" s="78"/>
      <c r="CN120" s="78"/>
      <c r="CR120" s="78"/>
      <c r="CV120" s="77" t="str">
        <f t="shared" si="34"/>
        <v/>
      </c>
    </row>
    <row r="121" spans="1:100" s="77" customFormat="1" ht="51" customHeight="1">
      <c r="A121" s="35" t="str">
        <f t="shared" si="39"/>
        <v/>
      </c>
      <c r="B121" s="36"/>
      <c r="C121" s="36"/>
      <c r="D121" s="48"/>
      <c r="E121" s="227" t="str">
        <f t="shared" si="35"/>
        <v/>
      </c>
      <c r="F121" s="48"/>
      <c r="G121" s="48"/>
      <c r="H121" s="37"/>
      <c r="I121" s="37"/>
      <c r="J121" s="74" t="str">
        <f t="shared" si="25"/>
        <v/>
      </c>
      <c r="K121" s="82" t="str">
        <f t="shared" si="36"/>
        <v/>
      </c>
      <c r="L121" s="82" t="str">
        <f t="shared" si="37"/>
        <v/>
      </c>
      <c r="M121" s="82" t="str">
        <f t="shared" si="38"/>
        <v/>
      </c>
      <c r="N121" s="39"/>
      <c r="O121" s="121"/>
      <c r="P121" s="39"/>
      <c r="Q121" s="121"/>
      <c r="R121" s="154"/>
      <c r="S121" s="121"/>
      <c r="T121" s="39"/>
      <c r="U121" s="48"/>
      <c r="V121" s="39"/>
      <c r="W121" s="39"/>
      <c r="X121" s="48"/>
      <c r="Y121" s="36"/>
      <c r="Z121" s="36"/>
      <c r="AA121" s="39"/>
      <c r="AB121" s="39"/>
      <c r="AC121" s="40"/>
      <c r="AD121" s="41"/>
      <c r="AE121" s="48"/>
      <c r="AF121" s="39"/>
      <c r="AG121" s="39"/>
      <c r="AH121" s="39"/>
      <c r="AI121" s="39"/>
      <c r="AJ121" s="39"/>
      <c r="AK121" s="39"/>
      <c r="AL121" s="39"/>
      <c r="AM121" s="42"/>
      <c r="AN121" s="38"/>
      <c r="AO121" s="76"/>
      <c r="AP121" s="76"/>
      <c r="BV121" s="78"/>
      <c r="BW121" s="78"/>
      <c r="BX121" s="78"/>
      <c r="BY121" s="78"/>
      <c r="BZ121" s="78"/>
      <c r="CA121" s="78"/>
      <c r="CB121" s="78"/>
      <c r="CC121" s="78"/>
      <c r="CD121" s="78"/>
      <c r="CE121" s="79" t="str">
        <f t="shared" si="26"/>
        <v/>
      </c>
      <c r="CF121" s="80" t="str">
        <f t="shared" si="27"/>
        <v/>
      </c>
      <c r="CG121" s="80" t="str">
        <f t="shared" si="28"/>
        <v/>
      </c>
      <c r="CH121" s="80" t="str">
        <f t="shared" si="29"/>
        <v/>
      </c>
      <c r="CI121" s="80" t="str">
        <f t="shared" si="30"/>
        <v/>
      </c>
      <c r="CJ121" s="80" t="str">
        <f t="shared" si="31"/>
        <v/>
      </c>
      <c r="CK121" s="81" t="str">
        <f t="shared" si="32"/>
        <v/>
      </c>
      <c r="CL121" s="199" t="str">
        <f t="shared" si="33"/>
        <v/>
      </c>
      <c r="CM121" s="78"/>
      <c r="CN121" s="78"/>
      <c r="CR121" s="78"/>
      <c r="CV121" s="77" t="str">
        <f t="shared" si="34"/>
        <v/>
      </c>
    </row>
    <row r="122" spans="1:100" s="77" customFormat="1" ht="51" customHeight="1">
      <c r="A122" s="35" t="str">
        <f t="shared" si="39"/>
        <v/>
      </c>
      <c r="B122" s="36"/>
      <c r="C122" s="36"/>
      <c r="D122" s="48"/>
      <c r="E122" s="227" t="str">
        <f t="shared" si="35"/>
        <v/>
      </c>
      <c r="F122" s="48"/>
      <c r="G122" s="48"/>
      <c r="H122" s="37"/>
      <c r="I122" s="37"/>
      <c r="J122" s="74" t="str">
        <f t="shared" si="25"/>
        <v/>
      </c>
      <c r="K122" s="82" t="str">
        <f t="shared" si="36"/>
        <v/>
      </c>
      <c r="L122" s="82" t="str">
        <f t="shared" si="37"/>
        <v/>
      </c>
      <c r="M122" s="82" t="str">
        <f t="shared" si="38"/>
        <v/>
      </c>
      <c r="N122" s="39"/>
      <c r="O122" s="121"/>
      <c r="P122" s="39"/>
      <c r="Q122" s="121"/>
      <c r="R122" s="154"/>
      <c r="S122" s="121"/>
      <c r="T122" s="39"/>
      <c r="U122" s="48"/>
      <c r="V122" s="39"/>
      <c r="W122" s="39"/>
      <c r="X122" s="48"/>
      <c r="Y122" s="36"/>
      <c r="Z122" s="36"/>
      <c r="AA122" s="39"/>
      <c r="AB122" s="39"/>
      <c r="AC122" s="40"/>
      <c r="AD122" s="41"/>
      <c r="AE122" s="48"/>
      <c r="AF122" s="39"/>
      <c r="AG122" s="39"/>
      <c r="AH122" s="39"/>
      <c r="AI122" s="39"/>
      <c r="AJ122" s="39"/>
      <c r="AK122" s="39"/>
      <c r="AL122" s="39"/>
      <c r="AM122" s="42"/>
      <c r="AN122" s="38"/>
      <c r="AO122" s="76"/>
      <c r="AP122" s="76"/>
      <c r="BV122" s="78"/>
      <c r="BW122" s="78"/>
      <c r="BX122" s="78"/>
      <c r="BY122" s="78"/>
      <c r="BZ122" s="78"/>
      <c r="CA122" s="78"/>
      <c r="CB122" s="78"/>
      <c r="CC122" s="78"/>
      <c r="CD122" s="78"/>
      <c r="CE122" s="79" t="str">
        <f t="shared" si="26"/>
        <v/>
      </c>
      <c r="CF122" s="80" t="str">
        <f t="shared" si="27"/>
        <v/>
      </c>
      <c r="CG122" s="80" t="str">
        <f t="shared" si="28"/>
        <v/>
      </c>
      <c r="CH122" s="80" t="str">
        <f t="shared" si="29"/>
        <v/>
      </c>
      <c r="CI122" s="80" t="str">
        <f t="shared" si="30"/>
        <v/>
      </c>
      <c r="CJ122" s="80" t="str">
        <f t="shared" si="31"/>
        <v/>
      </c>
      <c r="CK122" s="81" t="str">
        <f t="shared" si="32"/>
        <v/>
      </c>
      <c r="CL122" s="199" t="str">
        <f t="shared" si="33"/>
        <v/>
      </c>
      <c r="CM122" s="78"/>
      <c r="CN122" s="78"/>
      <c r="CR122" s="78"/>
      <c r="CV122" s="77" t="str">
        <f t="shared" si="34"/>
        <v/>
      </c>
    </row>
    <row r="123" spans="1:100" s="77" customFormat="1" ht="51" customHeight="1">
      <c r="A123" s="35" t="str">
        <f t="shared" si="39"/>
        <v/>
      </c>
      <c r="B123" s="36"/>
      <c r="C123" s="36"/>
      <c r="D123" s="48"/>
      <c r="E123" s="227" t="str">
        <f t="shared" si="35"/>
        <v/>
      </c>
      <c r="F123" s="48"/>
      <c r="G123" s="48"/>
      <c r="H123" s="37"/>
      <c r="I123" s="37"/>
      <c r="J123" s="74" t="str">
        <f t="shared" si="25"/>
        <v/>
      </c>
      <c r="K123" s="82" t="str">
        <f t="shared" si="36"/>
        <v/>
      </c>
      <c r="L123" s="82" t="str">
        <f t="shared" si="37"/>
        <v/>
      </c>
      <c r="M123" s="82" t="str">
        <f t="shared" si="38"/>
        <v/>
      </c>
      <c r="N123" s="39"/>
      <c r="O123" s="121"/>
      <c r="P123" s="39"/>
      <c r="Q123" s="121"/>
      <c r="R123" s="154"/>
      <c r="S123" s="121"/>
      <c r="T123" s="39"/>
      <c r="U123" s="48"/>
      <c r="V123" s="39"/>
      <c r="W123" s="39"/>
      <c r="X123" s="48"/>
      <c r="Y123" s="36"/>
      <c r="Z123" s="36"/>
      <c r="AA123" s="39"/>
      <c r="AB123" s="39"/>
      <c r="AC123" s="40"/>
      <c r="AD123" s="41"/>
      <c r="AE123" s="48"/>
      <c r="AF123" s="39"/>
      <c r="AG123" s="39"/>
      <c r="AH123" s="39"/>
      <c r="AI123" s="39"/>
      <c r="AJ123" s="39"/>
      <c r="AK123" s="39"/>
      <c r="AL123" s="39"/>
      <c r="AM123" s="42"/>
      <c r="AN123" s="38"/>
      <c r="AO123" s="76"/>
      <c r="AP123" s="76"/>
      <c r="BV123" s="78"/>
      <c r="BW123" s="78"/>
      <c r="BX123" s="78"/>
      <c r="BY123" s="78"/>
      <c r="BZ123" s="78"/>
      <c r="CA123" s="78"/>
      <c r="CB123" s="78"/>
      <c r="CC123" s="78"/>
      <c r="CD123" s="78"/>
      <c r="CE123" s="79" t="str">
        <f t="shared" si="26"/>
        <v/>
      </c>
      <c r="CF123" s="80" t="str">
        <f t="shared" si="27"/>
        <v/>
      </c>
      <c r="CG123" s="80" t="str">
        <f t="shared" si="28"/>
        <v/>
      </c>
      <c r="CH123" s="80" t="str">
        <f t="shared" si="29"/>
        <v/>
      </c>
      <c r="CI123" s="80" t="str">
        <f t="shared" si="30"/>
        <v/>
      </c>
      <c r="CJ123" s="80" t="str">
        <f t="shared" si="31"/>
        <v/>
      </c>
      <c r="CK123" s="81" t="str">
        <f t="shared" si="32"/>
        <v/>
      </c>
      <c r="CL123" s="199" t="str">
        <f t="shared" si="33"/>
        <v/>
      </c>
      <c r="CM123" s="78"/>
      <c r="CN123" s="78"/>
      <c r="CR123" s="78"/>
      <c r="CV123" s="77" t="str">
        <f t="shared" si="34"/>
        <v/>
      </c>
    </row>
    <row r="124" spans="1:100" s="77" customFormat="1" ht="51" customHeight="1">
      <c r="A124" s="35" t="str">
        <f t="shared" si="39"/>
        <v/>
      </c>
      <c r="B124" s="36"/>
      <c r="C124" s="36"/>
      <c r="D124" s="48"/>
      <c r="E124" s="227" t="str">
        <f t="shared" si="35"/>
        <v/>
      </c>
      <c r="F124" s="48"/>
      <c r="G124" s="48"/>
      <c r="H124" s="37"/>
      <c r="I124" s="37"/>
      <c r="J124" s="74" t="str">
        <f t="shared" si="25"/>
        <v/>
      </c>
      <c r="K124" s="82" t="str">
        <f t="shared" si="36"/>
        <v/>
      </c>
      <c r="L124" s="82" t="str">
        <f t="shared" si="37"/>
        <v/>
      </c>
      <c r="M124" s="82" t="str">
        <f t="shared" si="38"/>
        <v/>
      </c>
      <c r="N124" s="39"/>
      <c r="O124" s="121"/>
      <c r="P124" s="39"/>
      <c r="Q124" s="121"/>
      <c r="R124" s="154"/>
      <c r="S124" s="121"/>
      <c r="T124" s="39"/>
      <c r="U124" s="48"/>
      <c r="V124" s="39"/>
      <c r="W124" s="39"/>
      <c r="X124" s="48"/>
      <c r="Y124" s="36"/>
      <c r="Z124" s="36"/>
      <c r="AA124" s="39"/>
      <c r="AB124" s="39"/>
      <c r="AC124" s="40"/>
      <c r="AD124" s="41"/>
      <c r="AE124" s="48"/>
      <c r="AF124" s="39"/>
      <c r="AG124" s="39"/>
      <c r="AH124" s="39"/>
      <c r="AI124" s="39"/>
      <c r="AJ124" s="39"/>
      <c r="AK124" s="39"/>
      <c r="AL124" s="39"/>
      <c r="AM124" s="42"/>
      <c r="AN124" s="38"/>
      <c r="AO124" s="76"/>
      <c r="AP124" s="76"/>
      <c r="BV124" s="78"/>
      <c r="BW124" s="78"/>
      <c r="BX124" s="78"/>
      <c r="BY124" s="78"/>
      <c r="BZ124" s="78"/>
      <c r="CA124" s="78"/>
      <c r="CB124" s="78"/>
      <c r="CC124" s="78"/>
      <c r="CD124" s="78"/>
      <c r="CE124" s="79" t="str">
        <f t="shared" si="26"/>
        <v/>
      </c>
      <c r="CF124" s="80" t="str">
        <f t="shared" si="27"/>
        <v/>
      </c>
      <c r="CG124" s="80" t="str">
        <f t="shared" si="28"/>
        <v/>
      </c>
      <c r="CH124" s="80" t="str">
        <f t="shared" si="29"/>
        <v/>
      </c>
      <c r="CI124" s="80" t="str">
        <f t="shared" si="30"/>
        <v/>
      </c>
      <c r="CJ124" s="80" t="str">
        <f t="shared" si="31"/>
        <v/>
      </c>
      <c r="CK124" s="81" t="str">
        <f t="shared" si="32"/>
        <v/>
      </c>
      <c r="CL124" s="199" t="str">
        <f t="shared" si="33"/>
        <v/>
      </c>
      <c r="CM124" s="78"/>
      <c r="CN124" s="78"/>
      <c r="CR124" s="78"/>
      <c r="CV124" s="77" t="str">
        <f t="shared" si="34"/>
        <v/>
      </c>
    </row>
    <row r="125" spans="1:100" s="77" customFormat="1" ht="51" customHeight="1">
      <c r="A125" s="35" t="str">
        <f t="shared" si="39"/>
        <v/>
      </c>
      <c r="B125" s="36"/>
      <c r="C125" s="36"/>
      <c r="D125" s="48"/>
      <c r="E125" s="227" t="str">
        <f t="shared" si="35"/>
        <v/>
      </c>
      <c r="F125" s="48"/>
      <c r="G125" s="48"/>
      <c r="H125" s="37"/>
      <c r="I125" s="37"/>
      <c r="J125" s="74" t="str">
        <f t="shared" si="25"/>
        <v/>
      </c>
      <c r="K125" s="82" t="str">
        <f t="shared" si="36"/>
        <v/>
      </c>
      <c r="L125" s="82" t="str">
        <f t="shared" si="37"/>
        <v/>
      </c>
      <c r="M125" s="82" t="str">
        <f t="shared" si="38"/>
        <v/>
      </c>
      <c r="N125" s="39"/>
      <c r="O125" s="121"/>
      <c r="P125" s="39"/>
      <c r="Q125" s="121"/>
      <c r="R125" s="154"/>
      <c r="S125" s="121"/>
      <c r="T125" s="39"/>
      <c r="U125" s="48"/>
      <c r="V125" s="39"/>
      <c r="W125" s="39"/>
      <c r="X125" s="48"/>
      <c r="Y125" s="36"/>
      <c r="Z125" s="36"/>
      <c r="AA125" s="39"/>
      <c r="AB125" s="39"/>
      <c r="AC125" s="40"/>
      <c r="AD125" s="41"/>
      <c r="AE125" s="48"/>
      <c r="AF125" s="39"/>
      <c r="AG125" s="39"/>
      <c r="AH125" s="39"/>
      <c r="AI125" s="39"/>
      <c r="AJ125" s="39"/>
      <c r="AK125" s="39"/>
      <c r="AL125" s="39"/>
      <c r="AM125" s="42"/>
      <c r="AN125" s="38"/>
      <c r="AO125" s="76"/>
      <c r="AP125" s="76"/>
      <c r="BV125" s="78"/>
      <c r="BW125" s="78"/>
      <c r="BX125" s="78"/>
      <c r="BY125" s="78"/>
      <c r="BZ125" s="78"/>
      <c r="CA125" s="78"/>
      <c r="CB125" s="78"/>
      <c r="CC125" s="78"/>
      <c r="CD125" s="78"/>
      <c r="CE125" s="79" t="str">
        <f t="shared" si="26"/>
        <v/>
      </c>
      <c r="CF125" s="80" t="str">
        <f t="shared" si="27"/>
        <v/>
      </c>
      <c r="CG125" s="80" t="str">
        <f t="shared" si="28"/>
        <v/>
      </c>
      <c r="CH125" s="80" t="str">
        <f t="shared" si="29"/>
        <v/>
      </c>
      <c r="CI125" s="80" t="str">
        <f t="shared" si="30"/>
        <v/>
      </c>
      <c r="CJ125" s="80" t="str">
        <f t="shared" si="31"/>
        <v/>
      </c>
      <c r="CK125" s="81" t="str">
        <f t="shared" si="32"/>
        <v/>
      </c>
      <c r="CL125" s="199" t="str">
        <f t="shared" si="33"/>
        <v/>
      </c>
      <c r="CM125" s="78"/>
      <c r="CN125" s="78"/>
      <c r="CR125" s="78"/>
      <c r="CV125" s="77" t="str">
        <f t="shared" si="34"/>
        <v/>
      </c>
    </row>
    <row r="126" spans="1:100" s="77" customFormat="1" ht="51" customHeight="1">
      <c r="A126" s="35" t="str">
        <f t="shared" si="39"/>
        <v/>
      </c>
      <c r="B126" s="36"/>
      <c r="C126" s="36"/>
      <c r="D126" s="48"/>
      <c r="E126" s="227" t="str">
        <f t="shared" si="35"/>
        <v/>
      </c>
      <c r="F126" s="48"/>
      <c r="G126" s="48"/>
      <c r="H126" s="37"/>
      <c r="I126" s="37"/>
      <c r="J126" s="74" t="str">
        <f t="shared" si="25"/>
        <v/>
      </c>
      <c r="K126" s="82" t="str">
        <f t="shared" si="36"/>
        <v/>
      </c>
      <c r="L126" s="82" t="str">
        <f t="shared" si="37"/>
        <v/>
      </c>
      <c r="M126" s="82" t="str">
        <f t="shared" si="38"/>
        <v/>
      </c>
      <c r="N126" s="39"/>
      <c r="O126" s="121"/>
      <c r="P126" s="39"/>
      <c r="Q126" s="121"/>
      <c r="R126" s="154"/>
      <c r="S126" s="121"/>
      <c r="T126" s="39"/>
      <c r="U126" s="48"/>
      <c r="V126" s="39"/>
      <c r="W126" s="39"/>
      <c r="X126" s="48"/>
      <c r="Y126" s="36"/>
      <c r="Z126" s="36"/>
      <c r="AA126" s="39"/>
      <c r="AB126" s="39"/>
      <c r="AC126" s="40"/>
      <c r="AD126" s="41"/>
      <c r="AE126" s="48"/>
      <c r="AF126" s="39"/>
      <c r="AG126" s="39"/>
      <c r="AH126" s="39"/>
      <c r="AI126" s="39"/>
      <c r="AJ126" s="39"/>
      <c r="AK126" s="39"/>
      <c r="AL126" s="39"/>
      <c r="AM126" s="42"/>
      <c r="AN126" s="38"/>
      <c r="AO126" s="76"/>
      <c r="AP126" s="76"/>
      <c r="BV126" s="78"/>
      <c r="BW126" s="78"/>
      <c r="BX126" s="78"/>
      <c r="BY126" s="78"/>
      <c r="BZ126" s="78"/>
      <c r="CA126" s="78"/>
      <c r="CB126" s="78"/>
      <c r="CC126" s="78"/>
      <c r="CD126" s="78"/>
      <c r="CE126" s="79" t="str">
        <f t="shared" si="26"/>
        <v/>
      </c>
      <c r="CF126" s="80" t="str">
        <f t="shared" si="27"/>
        <v/>
      </c>
      <c r="CG126" s="80" t="str">
        <f t="shared" si="28"/>
        <v/>
      </c>
      <c r="CH126" s="80" t="str">
        <f t="shared" si="29"/>
        <v/>
      </c>
      <c r="CI126" s="80" t="str">
        <f t="shared" si="30"/>
        <v/>
      </c>
      <c r="CJ126" s="80" t="str">
        <f t="shared" si="31"/>
        <v/>
      </c>
      <c r="CK126" s="81" t="str">
        <f t="shared" si="32"/>
        <v/>
      </c>
      <c r="CL126" s="199" t="str">
        <f t="shared" si="33"/>
        <v/>
      </c>
      <c r="CM126" s="78"/>
      <c r="CN126" s="78"/>
      <c r="CR126" s="78"/>
      <c r="CV126" s="77" t="str">
        <f t="shared" si="34"/>
        <v/>
      </c>
    </row>
    <row r="127" spans="1:100" s="77" customFormat="1" ht="51" customHeight="1">
      <c r="A127" s="35" t="str">
        <f t="shared" si="39"/>
        <v/>
      </c>
      <c r="B127" s="36"/>
      <c r="C127" s="36"/>
      <c r="D127" s="48"/>
      <c r="E127" s="227" t="str">
        <f t="shared" si="35"/>
        <v/>
      </c>
      <c r="F127" s="48"/>
      <c r="G127" s="48"/>
      <c r="H127" s="37"/>
      <c r="I127" s="37"/>
      <c r="J127" s="74" t="str">
        <f t="shared" si="25"/>
        <v/>
      </c>
      <c r="K127" s="82" t="str">
        <f t="shared" si="36"/>
        <v/>
      </c>
      <c r="L127" s="82" t="str">
        <f t="shared" si="37"/>
        <v/>
      </c>
      <c r="M127" s="82" t="str">
        <f t="shared" si="38"/>
        <v/>
      </c>
      <c r="N127" s="39"/>
      <c r="O127" s="121"/>
      <c r="P127" s="39"/>
      <c r="Q127" s="121"/>
      <c r="R127" s="154"/>
      <c r="S127" s="121"/>
      <c r="T127" s="39"/>
      <c r="U127" s="48"/>
      <c r="V127" s="39"/>
      <c r="W127" s="39"/>
      <c r="X127" s="48"/>
      <c r="Y127" s="36"/>
      <c r="Z127" s="36"/>
      <c r="AA127" s="39"/>
      <c r="AB127" s="39"/>
      <c r="AC127" s="40"/>
      <c r="AD127" s="41"/>
      <c r="AE127" s="48"/>
      <c r="AF127" s="39"/>
      <c r="AG127" s="39"/>
      <c r="AH127" s="39"/>
      <c r="AI127" s="39"/>
      <c r="AJ127" s="39"/>
      <c r="AK127" s="39"/>
      <c r="AL127" s="39"/>
      <c r="AM127" s="42"/>
      <c r="AN127" s="38"/>
      <c r="AO127" s="76"/>
      <c r="AP127" s="76"/>
      <c r="BV127" s="78"/>
      <c r="BW127" s="78"/>
      <c r="BX127" s="78"/>
      <c r="BY127" s="78"/>
      <c r="BZ127" s="78"/>
      <c r="CA127" s="78"/>
      <c r="CB127" s="78"/>
      <c r="CC127" s="78"/>
      <c r="CD127" s="78"/>
      <c r="CE127" s="79" t="str">
        <f t="shared" si="26"/>
        <v/>
      </c>
      <c r="CF127" s="80" t="str">
        <f t="shared" si="27"/>
        <v/>
      </c>
      <c r="CG127" s="80" t="str">
        <f t="shared" si="28"/>
        <v/>
      </c>
      <c r="CH127" s="80" t="str">
        <f t="shared" si="29"/>
        <v/>
      </c>
      <c r="CI127" s="80" t="str">
        <f t="shared" si="30"/>
        <v/>
      </c>
      <c r="CJ127" s="80" t="str">
        <f t="shared" si="31"/>
        <v/>
      </c>
      <c r="CK127" s="81" t="str">
        <f t="shared" si="32"/>
        <v/>
      </c>
      <c r="CL127" s="199" t="str">
        <f t="shared" si="33"/>
        <v/>
      </c>
      <c r="CM127" s="78"/>
      <c r="CN127" s="78"/>
      <c r="CR127" s="78"/>
      <c r="CV127" s="77" t="str">
        <f t="shared" si="34"/>
        <v/>
      </c>
    </row>
    <row r="128" spans="1:100" s="77" customFormat="1" ht="51" customHeight="1">
      <c r="A128" s="35" t="str">
        <f t="shared" si="39"/>
        <v/>
      </c>
      <c r="B128" s="36"/>
      <c r="C128" s="36"/>
      <c r="D128" s="48"/>
      <c r="E128" s="227" t="str">
        <f t="shared" si="35"/>
        <v/>
      </c>
      <c r="F128" s="48"/>
      <c r="G128" s="48"/>
      <c r="H128" s="37"/>
      <c r="I128" s="37"/>
      <c r="J128" s="74" t="str">
        <f t="shared" si="25"/>
        <v/>
      </c>
      <c r="K128" s="82" t="str">
        <f t="shared" si="36"/>
        <v/>
      </c>
      <c r="L128" s="82" t="str">
        <f t="shared" si="37"/>
        <v/>
      </c>
      <c r="M128" s="82" t="str">
        <f t="shared" si="38"/>
        <v/>
      </c>
      <c r="N128" s="39"/>
      <c r="O128" s="121"/>
      <c r="P128" s="39"/>
      <c r="Q128" s="121"/>
      <c r="R128" s="154"/>
      <c r="S128" s="121"/>
      <c r="T128" s="39"/>
      <c r="U128" s="48"/>
      <c r="V128" s="39"/>
      <c r="W128" s="39"/>
      <c r="X128" s="48"/>
      <c r="Y128" s="36"/>
      <c r="Z128" s="36"/>
      <c r="AA128" s="39"/>
      <c r="AB128" s="39"/>
      <c r="AC128" s="40"/>
      <c r="AD128" s="41"/>
      <c r="AE128" s="48"/>
      <c r="AF128" s="39"/>
      <c r="AG128" s="39"/>
      <c r="AH128" s="39"/>
      <c r="AI128" s="39"/>
      <c r="AJ128" s="39"/>
      <c r="AK128" s="39"/>
      <c r="AL128" s="39"/>
      <c r="AM128" s="42"/>
      <c r="AN128" s="38"/>
      <c r="AO128" s="76"/>
      <c r="AP128" s="76"/>
      <c r="BV128" s="78"/>
      <c r="BW128" s="78"/>
      <c r="BX128" s="78"/>
      <c r="BY128" s="78"/>
      <c r="BZ128" s="78"/>
      <c r="CA128" s="78"/>
      <c r="CB128" s="78"/>
      <c r="CC128" s="78"/>
      <c r="CD128" s="78"/>
      <c r="CE128" s="79" t="str">
        <f t="shared" si="26"/>
        <v/>
      </c>
      <c r="CF128" s="80" t="str">
        <f t="shared" si="27"/>
        <v/>
      </c>
      <c r="CG128" s="80" t="str">
        <f t="shared" si="28"/>
        <v/>
      </c>
      <c r="CH128" s="80" t="str">
        <f t="shared" si="29"/>
        <v/>
      </c>
      <c r="CI128" s="80" t="str">
        <f t="shared" si="30"/>
        <v/>
      </c>
      <c r="CJ128" s="80" t="str">
        <f t="shared" si="31"/>
        <v/>
      </c>
      <c r="CK128" s="81" t="str">
        <f t="shared" si="32"/>
        <v/>
      </c>
      <c r="CL128" s="199" t="str">
        <f t="shared" si="33"/>
        <v/>
      </c>
      <c r="CM128" s="78"/>
      <c r="CN128" s="78"/>
      <c r="CR128" s="78"/>
      <c r="CV128" s="77" t="str">
        <f t="shared" si="34"/>
        <v/>
      </c>
    </row>
    <row r="129" spans="1:100" s="77" customFormat="1" ht="51" customHeight="1">
      <c r="A129" s="35" t="str">
        <f t="shared" si="39"/>
        <v/>
      </c>
      <c r="B129" s="36"/>
      <c r="C129" s="36"/>
      <c r="D129" s="48"/>
      <c r="E129" s="227" t="str">
        <f t="shared" si="35"/>
        <v/>
      </c>
      <c r="F129" s="48"/>
      <c r="G129" s="48"/>
      <c r="H129" s="37"/>
      <c r="I129" s="37"/>
      <c r="J129" s="74" t="str">
        <f t="shared" si="25"/>
        <v/>
      </c>
      <c r="K129" s="82" t="str">
        <f t="shared" si="36"/>
        <v/>
      </c>
      <c r="L129" s="82" t="str">
        <f t="shared" si="37"/>
        <v/>
      </c>
      <c r="M129" s="82" t="str">
        <f t="shared" si="38"/>
        <v/>
      </c>
      <c r="N129" s="39"/>
      <c r="O129" s="121"/>
      <c r="P129" s="39"/>
      <c r="Q129" s="121"/>
      <c r="R129" s="154"/>
      <c r="S129" s="121"/>
      <c r="T129" s="39"/>
      <c r="U129" s="48"/>
      <c r="V129" s="39"/>
      <c r="W129" s="39"/>
      <c r="X129" s="48"/>
      <c r="Y129" s="36"/>
      <c r="Z129" s="36"/>
      <c r="AA129" s="39"/>
      <c r="AB129" s="39"/>
      <c r="AC129" s="40"/>
      <c r="AD129" s="41"/>
      <c r="AE129" s="48"/>
      <c r="AF129" s="39"/>
      <c r="AG129" s="39"/>
      <c r="AH129" s="39"/>
      <c r="AI129" s="39"/>
      <c r="AJ129" s="39"/>
      <c r="AK129" s="39"/>
      <c r="AL129" s="39"/>
      <c r="AM129" s="42"/>
      <c r="AN129" s="38"/>
      <c r="AO129" s="76"/>
      <c r="AP129" s="76"/>
      <c r="BV129" s="78"/>
      <c r="BW129" s="78"/>
      <c r="BX129" s="78"/>
      <c r="BY129" s="78"/>
      <c r="BZ129" s="78"/>
      <c r="CA129" s="78"/>
      <c r="CB129" s="78"/>
      <c r="CC129" s="78"/>
      <c r="CD129" s="78"/>
      <c r="CE129" s="79" t="str">
        <f t="shared" si="26"/>
        <v/>
      </c>
      <c r="CF129" s="80" t="str">
        <f t="shared" si="27"/>
        <v/>
      </c>
      <c r="CG129" s="80" t="str">
        <f t="shared" si="28"/>
        <v/>
      </c>
      <c r="CH129" s="80" t="str">
        <f t="shared" si="29"/>
        <v/>
      </c>
      <c r="CI129" s="80" t="str">
        <f t="shared" si="30"/>
        <v/>
      </c>
      <c r="CJ129" s="80" t="str">
        <f t="shared" si="31"/>
        <v/>
      </c>
      <c r="CK129" s="81" t="str">
        <f t="shared" si="32"/>
        <v/>
      </c>
      <c r="CL129" s="199" t="str">
        <f t="shared" si="33"/>
        <v/>
      </c>
      <c r="CM129" s="78"/>
      <c r="CN129" s="78"/>
      <c r="CR129" s="78"/>
      <c r="CV129" s="77" t="str">
        <f t="shared" si="34"/>
        <v/>
      </c>
    </row>
    <row r="130" spans="1:100" s="77" customFormat="1" ht="51" customHeight="1">
      <c r="A130" s="35" t="str">
        <f t="shared" si="39"/>
        <v/>
      </c>
      <c r="B130" s="36"/>
      <c r="C130" s="36"/>
      <c r="D130" s="48"/>
      <c r="E130" s="227" t="str">
        <f t="shared" si="35"/>
        <v/>
      </c>
      <c r="F130" s="48"/>
      <c r="G130" s="48"/>
      <c r="H130" s="37"/>
      <c r="I130" s="37"/>
      <c r="J130" s="74" t="str">
        <f t="shared" si="25"/>
        <v/>
      </c>
      <c r="K130" s="82" t="str">
        <f t="shared" si="36"/>
        <v/>
      </c>
      <c r="L130" s="82" t="str">
        <f t="shared" si="37"/>
        <v/>
      </c>
      <c r="M130" s="82" t="str">
        <f t="shared" si="38"/>
        <v/>
      </c>
      <c r="N130" s="39"/>
      <c r="O130" s="121"/>
      <c r="P130" s="39"/>
      <c r="Q130" s="121"/>
      <c r="R130" s="154"/>
      <c r="S130" s="121"/>
      <c r="T130" s="39"/>
      <c r="U130" s="48"/>
      <c r="V130" s="39"/>
      <c r="W130" s="39"/>
      <c r="X130" s="48"/>
      <c r="Y130" s="36"/>
      <c r="Z130" s="36"/>
      <c r="AA130" s="39"/>
      <c r="AB130" s="39"/>
      <c r="AC130" s="40"/>
      <c r="AD130" s="41"/>
      <c r="AE130" s="48"/>
      <c r="AF130" s="39"/>
      <c r="AG130" s="39"/>
      <c r="AH130" s="39"/>
      <c r="AI130" s="39"/>
      <c r="AJ130" s="39"/>
      <c r="AK130" s="39"/>
      <c r="AL130" s="39"/>
      <c r="AM130" s="42"/>
      <c r="AN130" s="38"/>
      <c r="AO130" s="76"/>
      <c r="AP130" s="76"/>
      <c r="BV130" s="78"/>
      <c r="BW130" s="78"/>
      <c r="BX130" s="78"/>
      <c r="BY130" s="78"/>
      <c r="BZ130" s="78"/>
      <c r="CA130" s="78"/>
      <c r="CB130" s="78"/>
      <c r="CC130" s="78"/>
      <c r="CD130" s="78"/>
      <c r="CE130" s="79" t="str">
        <f t="shared" si="26"/>
        <v/>
      </c>
      <c r="CF130" s="80" t="str">
        <f t="shared" si="27"/>
        <v/>
      </c>
      <c r="CG130" s="80" t="str">
        <f t="shared" si="28"/>
        <v/>
      </c>
      <c r="CH130" s="80" t="str">
        <f t="shared" si="29"/>
        <v/>
      </c>
      <c r="CI130" s="80" t="str">
        <f t="shared" si="30"/>
        <v/>
      </c>
      <c r="CJ130" s="80" t="str">
        <f t="shared" si="31"/>
        <v/>
      </c>
      <c r="CK130" s="81" t="str">
        <f t="shared" si="32"/>
        <v/>
      </c>
      <c r="CL130" s="199" t="str">
        <f t="shared" si="33"/>
        <v/>
      </c>
      <c r="CM130" s="78"/>
      <c r="CN130" s="78"/>
      <c r="CR130" s="78"/>
      <c r="CV130" s="77" t="str">
        <f t="shared" si="34"/>
        <v/>
      </c>
    </row>
    <row r="131" spans="1:100" s="77" customFormat="1" ht="51" customHeight="1">
      <c r="A131" s="35" t="str">
        <f t="shared" si="39"/>
        <v/>
      </c>
      <c r="B131" s="36"/>
      <c r="C131" s="36"/>
      <c r="D131" s="48"/>
      <c r="E131" s="227" t="str">
        <f t="shared" si="35"/>
        <v/>
      </c>
      <c r="F131" s="48"/>
      <c r="G131" s="48"/>
      <c r="H131" s="37"/>
      <c r="I131" s="37"/>
      <c r="J131" s="74" t="str">
        <f t="shared" si="25"/>
        <v/>
      </c>
      <c r="K131" s="82" t="str">
        <f t="shared" si="36"/>
        <v/>
      </c>
      <c r="L131" s="82" t="str">
        <f t="shared" si="37"/>
        <v/>
      </c>
      <c r="M131" s="82" t="str">
        <f t="shared" si="38"/>
        <v/>
      </c>
      <c r="N131" s="39"/>
      <c r="O131" s="121"/>
      <c r="P131" s="39"/>
      <c r="Q131" s="121"/>
      <c r="R131" s="154"/>
      <c r="S131" s="121"/>
      <c r="T131" s="39"/>
      <c r="U131" s="48"/>
      <c r="V131" s="39"/>
      <c r="W131" s="39"/>
      <c r="X131" s="48"/>
      <c r="Y131" s="36"/>
      <c r="Z131" s="36"/>
      <c r="AA131" s="39"/>
      <c r="AB131" s="39"/>
      <c r="AC131" s="40"/>
      <c r="AD131" s="41"/>
      <c r="AE131" s="48"/>
      <c r="AF131" s="39"/>
      <c r="AG131" s="39"/>
      <c r="AH131" s="39"/>
      <c r="AI131" s="39"/>
      <c r="AJ131" s="39"/>
      <c r="AK131" s="39"/>
      <c r="AL131" s="39"/>
      <c r="AM131" s="42"/>
      <c r="AN131" s="38"/>
      <c r="AO131" s="76"/>
      <c r="AP131" s="76"/>
      <c r="BV131" s="78"/>
      <c r="BW131" s="78"/>
      <c r="BX131" s="78"/>
      <c r="BY131" s="78"/>
      <c r="BZ131" s="78"/>
      <c r="CA131" s="78"/>
      <c r="CB131" s="78"/>
      <c r="CC131" s="78"/>
      <c r="CD131" s="78"/>
      <c r="CE131" s="79" t="str">
        <f t="shared" si="26"/>
        <v/>
      </c>
      <c r="CF131" s="80" t="str">
        <f t="shared" si="27"/>
        <v/>
      </c>
      <c r="CG131" s="80" t="str">
        <f t="shared" si="28"/>
        <v/>
      </c>
      <c r="CH131" s="80" t="str">
        <f t="shared" si="29"/>
        <v/>
      </c>
      <c r="CI131" s="80" t="str">
        <f t="shared" si="30"/>
        <v/>
      </c>
      <c r="CJ131" s="80" t="str">
        <f t="shared" si="31"/>
        <v/>
      </c>
      <c r="CK131" s="81" t="str">
        <f t="shared" si="32"/>
        <v/>
      </c>
      <c r="CL131" s="199" t="str">
        <f t="shared" si="33"/>
        <v/>
      </c>
      <c r="CM131" s="78"/>
      <c r="CN131" s="78"/>
      <c r="CR131" s="78"/>
      <c r="CV131" s="77" t="str">
        <f t="shared" si="34"/>
        <v/>
      </c>
    </row>
    <row r="132" spans="1:100" s="77" customFormat="1" ht="51" customHeight="1">
      <c r="A132" s="35" t="str">
        <f t="shared" si="39"/>
        <v/>
      </c>
      <c r="B132" s="36"/>
      <c r="C132" s="36"/>
      <c r="D132" s="48"/>
      <c r="E132" s="227" t="str">
        <f t="shared" si="35"/>
        <v/>
      </c>
      <c r="F132" s="48"/>
      <c r="G132" s="48"/>
      <c r="H132" s="37"/>
      <c r="I132" s="37"/>
      <c r="J132" s="74" t="str">
        <f t="shared" si="25"/>
        <v/>
      </c>
      <c r="K132" s="82" t="str">
        <f t="shared" si="36"/>
        <v/>
      </c>
      <c r="L132" s="82" t="str">
        <f t="shared" si="37"/>
        <v/>
      </c>
      <c r="M132" s="82" t="str">
        <f t="shared" si="38"/>
        <v/>
      </c>
      <c r="N132" s="39"/>
      <c r="O132" s="121"/>
      <c r="P132" s="39"/>
      <c r="Q132" s="121"/>
      <c r="R132" s="154"/>
      <c r="S132" s="121"/>
      <c r="T132" s="39"/>
      <c r="U132" s="48"/>
      <c r="V132" s="39"/>
      <c r="W132" s="39"/>
      <c r="X132" s="48"/>
      <c r="Y132" s="36"/>
      <c r="Z132" s="36"/>
      <c r="AA132" s="39"/>
      <c r="AB132" s="39"/>
      <c r="AC132" s="40"/>
      <c r="AD132" s="41"/>
      <c r="AE132" s="48"/>
      <c r="AF132" s="39"/>
      <c r="AG132" s="39"/>
      <c r="AH132" s="39"/>
      <c r="AI132" s="39"/>
      <c r="AJ132" s="39"/>
      <c r="AK132" s="39"/>
      <c r="AL132" s="39"/>
      <c r="AM132" s="42"/>
      <c r="AN132" s="38"/>
      <c r="AO132" s="76"/>
      <c r="AP132" s="76"/>
      <c r="BV132" s="78"/>
      <c r="BW132" s="78"/>
      <c r="BX132" s="78"/>
      <c r="BY132" s="78"/>
      <c r="BZ132" s="78"/>
      <c r="CA132" s="78"/>
      <c r="CB132" s="78"/>
      <c r="CC132" s="78"/>
      <c r="CD132" s="78"/>
      <c r="CE132" s="79" t="str">
        <f t="shared" si="26"/>
        <v/>
      </c>
      <c r="CF132" s="80" t="str">
        <f t="shared" si="27"/>
        <v/>
      </c>
      <c r="CG132" s="80" t="str">
        <f t="shared" si="28"/>
        <v/>
      </c>
      <c r="CH132" s="80" t="str">
        <f t="shared" si="29"/>
        <v/>
      </c>
      <c r="CI132" s="80" t="str">
        <f t="shared" si="30"/>
        <v/>
      </c>
      <c r="CJ132" s="80" t="str">
        <f t="shared" si="31"/>
        <v/>
      </c>
      <c r="CK132" s="81" t="str">
        <f t="shared" si="32"/>
        <v/>
      </c>
      <c r="CL132" s="199" t="str">
        <f t="shared" si="33"/>
        <v/>
      </c>
      <c r="CM132" s="78"/>
      <c r="CN132" s="78"/>
      <c r="CR132" s="78"/>
      <c r="CV132" s="77" t="str">
        <f t="shared" si="34"/>
        <v/>
      </c>
    </row>
    <row r="133" spans="1:100" s="77" customFormat="1" ht="51" customHeight="1">
      <c r="A133" s="35" t="str">
        <f t="shared" si="39"/>
        <v/>
      </c>
      <c r="B133" s="36"/>
      <c r="C133" s="36"/>
      <c r="D133" s="48"/>
      <c r="E133" s="227" t="str">
        <f t="shared" si="35"/>
        <v/>
      </c>
      <c r="F133" s="48"/>
      <c r="G133" s="48"/>
      <c r="H133" s="37"/>
      <c r="I133" s="37"/>
      <c r="J133" s="74" t="str">
        <f t="shared" si="25"/>
        <v/>
      </c>
      <c r="K133" s="82" t="str">
        <f t="shared" si="36"/>
        <v/>
      </c>
      <c r="L133" s="82" t="str">
        <f t="shared" si="37"/>
        <v/>
      </c>
      <c r="M133" s="82" t="str">
        <f t="shared" si="38"/>
        <v/>
      </c>
      <c r="N133" s="39"/>
      <c r="O133" s="121"/>
      <c r="P133" s="39"/>
      <c r="Q133" s="121"/>
      <c r="R133" s="154"/>
      <c r="S133" s="121"/>
      <c r="T133" s="39"/>
      <c r="U133" s="48"/>
      <c r="V133" s="39"/>
      <c r="W133" s="39"/>
      <c r="X133" s="48"/>
      <c r="Y133" s="36"/>
      <c r="Z133" s="36"/>
      <c r="AA133" s="39"/>
      <c r="AB133" s="39"/>
      <c r="AC133" s="40"/>
      <c r="AD133" s="41"/>
      <c r="AE133" s="48"/>
      <c r="AF133" s="39"/>
      <c r="AG133" s="39"/>
      <c r="AH133" s="39"/>
      <c r="AI133" s="39"/>
      <c r="AJ133" s="39"/>
      <c r="AK133" s="39"/>
      <c r="AL133" s="39"/>
      <c r="AM133" s="42"/>
      <c r="AN133" s="38"/>
      <c r="AO133" s="76"/>
      <c r="AP133" s="76"/>
      <c r="BV133" s="78"/>
      <c r="BW133" s="78"/>
      <c r="BX133" s="78"/>
      <c r="BY133" s="78"/>
      <c r="BZ133" s="78"/>
      <c r="CA133" s="78"/>
      <c r="CB133" s="78"/>
      <c r="CC133" s="78"/>
      <c r="CD133" s="78"/>
      <c r="CE133" s="79" t="str">
        <f t="shared" si="26"/>
        <v/>
      </c>
      <c r="CF133" s="80" t="str">
        <f t="shared" si="27"/>
        <v/>
      </c>
      <c r="CG133" s="80" t="str">
        <f t="shared" si="28"/>
        <v/>
      </c>
      <c r="CH133" s="80" t="str">
        <f t="shared" si="29"/>
        <v/>
      </c>
      <c r="CI133" s="80" t="str">
        <f t="shared" si="30"/>
        <v/>
      </c>
      <c r="CJ133" s="80" t="str">
        <f t="shared" si="31"/>
        <v/>
      </c>
      <c r="CK133" s="81" t="str">
        <f t="shared" si="32"/>
        <v/>
      </c>
      <c r="CL133" s="199" t="str">
        <f t="shared" si="33"/>
        <v/>
      </c>
      <c r="CM133" s="78"/>
      <c r="CN133" s="78"/>
      <c r="CR133" s="78"/>
      <c r="CV133" s="77" t="str">
        <f t="shared" si="34"/>
        <v/>
      </c>
    </row>
    <row r="134" spans="1:100" s="77" customFormat="1" ht="51" customHeight="1">
      <c r="A134" s="35" t="str">
        <f t="shared" si="39"/>
        <v/>
      </c>
      <c r="B134" s="36"/>
      <c r="C134" s="36"/>
      <c r="D134" s="48"/>
      <c r="E134" s="227" t="str">
        <f t="shared" ref="E134:E165" si="40">IFERROR(VLOOKUP(D134,PEEO_SCHOOL,3,0),"")</f>
        <v/>
      </c>
      <c r="F134" s="48"/>
      <c r="G134" s="48"/>
      <c r="H134" s="37"/>
      <c r="I134" s="37"/>
      <c r="J134" s="74" t="str">
        <f t="shared" si="25"/>
        <v/>
      </c>
      <c r="K134" s="82" t="str">
        <f t="shared" ref="K134:K165" si="41">IFERROR(IF(OR($K$4="",B134="",A134="",I134=""),"",DATEDIF(I134,$K$4,"Y")),"")</f>
        <v/>
      </c>
      <c r="L134" s="82" t="str">
        <f t="shared" ref="L134:L165" si="42">IFERROR(IF(OR($K$4="",B134="",A134="",I134=""),"",DATEDIF(I134,$K$4,"YM")),"")</f>
        <v/>
      </c>
      <c r="M134" s="82" t="str">
        <f t="shared" ref="M134:M165" si="43">IFERROR(IF(OR($K$4="",B134="",A134="",I134=""),"",DATEDIF(I134,$K$4,"MD")),"")</f>
        <v/>
      </c>
      <c r="N134" s="39"/>
      <c r="O134" s="121"/>
      <c r="P134" s="39"/>
      <c r="Q134" s="121"/>
      <c r="R134" s="154"/>
      <c r="S134" s="121"/>
      <c r="T134" s="39"/>
      <c r="U134" s="48"/>
      <c r="V134" s="39"/>
      <c r="W134" s="39"/>
      <c r="X134" s="48"/>
      <c r="Y134" s="36"/>
      <c r="Z134" s="36"/>
      <c r="AA134" s="39"/>
      <c r="AB134" s="39"/>
      <c r="AC134" s="40"/>
      <c r="AD134" s="41"/>
      <c r="AE134" s="48"/>
      <c r="AF134" s="39"/>
      <c r="AG134" s="39"/>
      <c r="AH134" s="39"/>
      <c r="AI134" s="39"/>
      <c r="AJ134" s="39"/>
      <c r="AK134" s="39"/>
      <c r="AL134" s="39"/>
      <c r="AM134" s="42"/>
      <c r="AN134" s="38"/>
      <c r="AO134" s="76"/>
      <c r="AP134" s="76"/>
      <c r="BV134" s="78"/>
      <c r="BW134" s="78"/>
      <c r="BX134" s="78"/>
      <c r="BY134" s="78"/>
      <c r="BZ134" s="78"/>
      <c r="CA134" s="78"/>
      <c r="CB134" s="78"/>
      <c r="CC134" s="78"/>
      <c r="CD134" s="78"/>
      <c r="CE134" s="79" t="str">
        <f t="shared" si="26"/>
        <v/>
      </c>
      <c r="CF134" s="80" t="str">
        <f t="shared" si="27"/>
        <v/>
      </c>
      <c r="CG134" s="80" t="str">
        <f t="shared" si="28"/>
        <v/>
      </c>
      <c r="CH134" s="80" t="str">
        <f t="shared" si="29"/>
        <v/>
      </c>
      <c r="CI134" s="80" t="str">
        <f t="shared" si="30"/>
        <v/>
      </c>
      <c r="CJ134" s="80" t="str">
        <f t="shared" si="31"/>
        <v/>
      </c>
      <c r="CK134" s="81" t="str">
        <f t="shared" si="32"/>
        <v/>
      </c>
      <c r="CL134" s="199" t="str">
        <f t="shared" si="33"/>
        <v/>
      </c>
      <c r="CM134" s="78"/>
      <c r="CN134" s="78"/>
      <c r="CR134" s="78"/>
      <c r="CV134" s="77" t="str">
        <f t="shared" si="34"/>
        <v/>
      </c>
    </row>
    <row r="135" spans="1:100" s="77" customFormat="1" ht="51" customHeight="1">
      <c r="A135" s="35" t="str">
        <f t="shared" ref="A135:A166" si="44">IFERROR(IF(AND(B135="",C135="",F135="",I135=""),"",A134+1),"")</f>
        <v/>
      </c>
      <c r="B135" s="36"/>
      <c r="C135" s="36"/>
      <c r="D135" s="48"/>
      <c r="E135" s="227" t="str">
        <f t="shared" si="40"/>
        <v/>
      </c>
      <c r="F135" s="48"/>
      <c r="G135" s="48"/>
      <c r="H135" s="37"/>
      <c r="I135" s="37"/>
      <c r="J135" s="74" t="str">
        <f t="shared" ref="J135:J198" si="45">IFERROR(IF(CK135="","",CK135),"")</f>
        <v/>
      </c>
      <c r="K135" s="82" t="str">
        <f t="shared" si="41"/>
        <v/>
      </c>
      <c r="L135" s="82" t="str">
        <f t="shared" si="42"/>
        <v/>
      </c>
      <c r="M135" s="82" t="str">
        <f t="shared" si="43"/>
        <v/>
      </c>
      <c r="N135" s="39"/>
      <c r="O135" s="121"/>
      <c r="P135" s="39"/>
      <c r="Q135" s="121"/>
      <c r="R135" s="154"/>
      <c r="S135" s="121"/>
      <c r="T135" s="39"/>
      <c r="U135" s="48"/>
      <c r="V135" s="39"/>
      <c r="W135" s="39"/>
      <c r="X135" s="48"/>
      <c r="Y135" s="36"/>
      <c r="Z135" s="36"/>
      <c r="AA135" s="39"/>
      <c r="AB135" s="39"/>
      <c r="AC135" s="40"/>
      <c r="AD135" s="41"/>
      <c r="AE135" s="48"/>
      <c r="AF135" s="39"/>
      <c r="AG135" s="39"/>
      <c r="AH135" s="39"/>
      <c r="AI135" s="39"/>
      <c r="AJ135" s="39"/>
      <c r="AK135" s="39"/>
      <c r="AL135" s="39"/>
      <c r="AM135" s="42"/>
      <c r="AN135" s="38"/>
      <c r="AO135" s="76"/>
      <c r="AP135" s="76"/>
      <c r="BV135" s="78"/>
      <c r="BW135" s="78"/>
      <c r="BX135" s="78"/>
      <c r="BY135" s="78"/>
      <c r="BZ135" s="78"/>
      <c r="CA135" s="78"/>
      <c r="CB135" s="78"/>
      <c r="CC135" s="78"/>
      <c r="CD135" s="78"/>
      <c r="CE135" s="79" t="str">
        <f t="shared" ref="CE135:CE198" si="46">IFERROR(IF(I135="","",YEAR(I135)),"")</f>
        <v/>
      </c>
      <c r="CF135" s="80" t="str">
        <f t="shared" ref="CF135:CF198" si="47">IFERROR(IF(I135="","",MONTH(I135)),"")</f>
        <v/>
      </c>
      <c r="CG135" s="80" t="str">
        <f t="shared" ref="CG135:CG198" si="48">IFERROR(IF(I135="","",DAY(I135)),"")</f>
        <v/>
      </c>
      <c r="CH135" s="80" t="str">
        <f t="shared" ref="CH135:CH198" si="49">IF(CE135=1961,"NINETEEN SIXTY ONE",IF(CE135=1962,"NINETEEN SIXTY TWO",IF(CE135=1963,"NINETEEN SIXTY THREE",IF(CE135=1964,"NINETEEN SIXTY FOUR",IF(CE135=1965,"NINETEEN SIXTY FIVE",IF(CE135=1966,"NINETEEN SIXTY SIX",IF(CE135=1967,"NINETEEN SIXTY SEVEN",IF(CE135=1968,"NINETEEN SIXTY EIGHT",IF(CE135=1969,"NINETEEN SIXTY NINE",IF(CE135=1970,"NINETEEN SEVENTY",IF(CE135=1971,"NINETEEN SEVENTY ONE",IF(CE135=1972,"NINETEEN SEVENTY TWO",IF(CE135=1973,"NINETEEN SEVENTY THREE",IF(CE135=1974,"NINETEEN SEVENTY FOUR",IF(CE135=1975,"NINETEEN SEVENTY FIVE",IF(CE135=1976,"NINETEEN SEVENTY SIX",IF(CE135=1977,"NINETEEN SEVENTY SEVEN",IF(CE135=1978,"NINETEEN SEVENTY EIGHT",IF(CE135=1979,"NINETEEN SEVENTY NINE",IF(CE135=1980,"NINETEEN EIGHTY",IF(CE135=1981,"NINETEEN EIGHTY ONE",IF(CE135=1982,"NINETEEN EIGHTY TWO",IF(CE135=1983,"NINETEEN EIGHTY THREE",IF(CE135=1984,"NINETEEN EIGHTY FOUR",IF(CE135=1985,"NINETEEN EIGHTY FIVE",IF(CE135=1986,"NINETEEN EIGHTY SIX",IF(CE135=1987,"NINETEEN EIGHTY SEVEN",IF(CE135=1988,"NINETEEN EIGHTY EIGHT",IF(CE135=1989,"NINETEEN EIGHTY NINE",IF(CE135=1990,"NINETEEN NINETY",IF(CE135=1991,"NINETEEN NINETY ONE",IF(CE135=1992,"NINETEEN NINETY TWO",IF(CE135=1993,"NINETEEN NINETY THREE",IF(CE135=1994,"NINETEEN NINETY FOUR",IF(CE135=1995,"NINETEEN NINETY FIVE",IF(CE135=1996,"NINETEEN NINETY SIX",IF(CE135=1997,"NINETEEN NINETY SEVEN",IF(CE135=1998,"NINETEEN NINETY EIGHT",IF(CE135=1999,"NINETEEN NINETY NINE",IF(CE135=2000,"TWO THOUSAND",IF(CE135=2001,"TWO THOUSAND ONE",IF(CE135=2002,"TWO THOUSAND TWO",IF(CE135=2003,"TWO THOUSAND THREE",IF(CE135=2004,"TWO THOUSAND FOUR",IF(CE135=2005,"TWO THOUSAND FIVE",IF(CE135=2006,"TWO THOUSAND SIX",IF(CE135=2007,"TWO THOUSAND SEVEN",IF(CE135=2008,"TWO THOUSAND EIGHT",IF(CE135=2009,"TWO THOUSAND NINE",IF(CE135=2010,"TWO THOUSAND TEN",IF(CE135=2011,"TWO THOUSAND ELEVEN",IF(CE135=2012,"TWO THOUSAND TWELVE",IF(CE135=2013,"TWO THOUSAND THIRTEEN",IF(CE135=2014,"TWO THOUSAND FOURTEEN",IF(CE135=2015,"TWO THOUSAND FIFTEEN",IF(CE135=2016,"TWO THOUSAND SIXTEEN",IF(CE135=2017,"TWO THOUSAND SEVENTEEN",IF(CE135=2018,"TWO THOUSAND EIGHTEEN",IF(CE135=2019,"TWO THOUSAND NINETEEN",IF(CE135=2020,"TWO THOUSAND TWENTY",IF(CE135=2021,"TWO THOUSAND TWENTY ONE",IF(CE135=2022,"TWO THOUSAND TWENTY TWO",IF(CE135=2023,"TWO THOUSAND TWENTY THREE",IF(CE135=2024,"TWO THOUSAND TWENTY FOUR",IF(CE135=2025,"TWO THOUSAND TWENTY FIVE","")))))))))))))))))))))))))))))))))))))))))))))))))))))))))))))))))</f>
        <v/>
      </c>
      <c r="CI135" s="80" t="str">
        <f t="shared" ref="CI135:CI198" si="50">IF(CF135=1,"JANUARY",IF(CF135=2,"FEBUARY", IF(CF135=3,"MARCH",IF(CF135=4,"APRIL",IF(CF135=5,"MAY",IF(CF135=6,"JUNE",IF(CF135=7,"JULY",IF(CF135=8,"AUGUST",IF(CF135=9,"SEPTEMBER",IF(CF135=10,"OCTOBER",IF(CF135=11,"NOVEMBER",IF(CF135=12,"DECEMBER",""))))))))))))</f>
        <v/>
      </c>
      <c r="CJ135" s="80" t="str">
        <f t="shared" ref="CJ135:CJ198" si="51">IF(CG135=1,"1ST",IF(CG135=2,"2ND", IF(CG135=3,"3RD",IF(CG135=4,"FOURTH",IF(CG135=5,"FIFTH",IF(CG135=6,"SIXTH",IF(CG135=7,"7TH",IF(CG135=8,"8TH",IF(CG135=9,"9TH",IF(CG135=10,"10TH",IF(CG135=11,"11TH",IF(CG135=12,"12TH",IF(CG135=13,"13TH",IF(CG135=14,"14TH",IF(CG135=15,"FIFTEEN",IF(CG135=16,"SIXTEEN",IF(CG135=17,"SEVENTEEN",IF(CG135=18,"EIGHTEEN",IF(CG135=19,"NINETEEN",IF(CG135=20,"TWENTY",IF(CG135=21,"TWENTY FIRST",IF(CG135=22,"TWENTY SECOND",IF(CG135=23,"TWENTY THIRD",IF(CG135=24,"TWENTY FOURTH",IF(CG135=25,"TWENTY FIFTH",IF(CG135=26,"TWENTY SIX",IF(CG135=27,"TWENTY SEVEN",IF(CG135=28,"TWENTY EIGHT",IF(CG135=29,"TWENTY NINE",IF(CG135=30,"THIRTY",IF(CG135=31,"THIRTY FIRST","")))))))))))))))))))))))))))))))</f>
        <v/>
      </c>
      <c r="CK135" s="81" t="str">
        <f t="shared" ref="CK135:CK198" si="52">IFERROR(IF(AND(CH135="",CI135="",CJ135=""),"",CONCATENATE(CI135," ",CJ135,",  ",CH135)),"")</f>
        <v/>
      </c>
      <c r="CL135" s="199" t="str">
        <f t="shared" ref="CL135:CL198" si="53">IF(F135="","",IF(F135="3rd Grade L-1","YES",""))</f>
        <v/>
      </c>
      <c r="CM135" s="78"/>
      <c r="CN135" s="78"/>
      <c r="CR135" s="78"/>
      <c r="CV135" s="77" t="str">
        <f t="shared" ref="CV135:CV198" si="54">IF(F135="","",IF(F135=$CN$6,"3rd Grade L-1",IF(F135=$CN$7,"3rd Grade L-2",IF(F135=$CN$8,"2nd Grade",IF(F135=$CN$9,"1st Grade (Lecturer)",IF(F135=$CN$10,"Lab. Ass.",IF(F135=$CN$11,"3rd Grade P.E.T.","")))))))</f>
        <v/>
      </c>
    </row>
    <row r="136" spans="1:100" s="77" customFormat="1" ht="51" customHeight="1">
      <c r="A136" s="35" t="str">
        <f t="shared" si="44"/>
        <v/>
      </c>
      <c r="B136" s="36"/>
      <c r="C136" s="36"/>
      <c r="D136" s="48"/>
      <c r="E136" s="227" t="str">
        <f t="shared" si="40"/>
        <v/>
      </c>
      <c r="F136" s="48"/>
      <c r="G136" s="48"/>
      <c r="H136" s="37"/>
      <c r="I136" s="37"/>
      <c r="J136" s="74" t="str">
        <f t="shared" si="45"/>
        <v/>
      </c>
      <c r="K136" s="82" t="str">
        <f t="shared" si="41"/>
        <v/>
      </c>
      <c r="L136" s="82" t="str">
        <f t="shared" si="42"/>
        <v/>
      </c>
      <c r="M136" s="82" t="str">
        <f t="shared" si="43"/>
        <v/>
      </c>
      <c r="N136" s="39"/>
      <c r="O136" s="121"/>
      <c r="P136" s="39"/>
      <c r="Q136" s="121"/>
      <c r="R136" s="154"/>
      <c r="S136" s="121"/>
      <c r="T136" s="39"/>
      <c r="U136" s="48"/>
      <c r="V136" s="39"/>
      <c r="W136" s="39"/>
      <c r="X136" s="48"/>
      <c r="Y136" s="36"/>
      <c r="Z136" s="36"/>
      <c r="AA136" s="39"/>
      <c r="AB136" s="39"/>
      <c r="AC136" s="40"/>
      <c r="AD136" s="41"/>
      <c r="AE136" s="48"/>
      <c r="AF136" s="39"/>
      <c r="AG136" s="39"/>
      <c r="AH136" s="39"/>
      <c r="AI136" s="39"/>
      <c r="AJ136" s="39"/>
      <c r="AK136" s="39"/>
      <c r="AL136" s="39"/>
      <c r="AM136" s="42"/>
      <c r="AN136" s="38"/>
      <c r="AO136" s="76"/>
      <c r="AP136" s="76"/>
      <c r="BV136" s="78"/>
      <c r="BW136" s="78"/>
      <c r="BX136" s="78"/>
      <c r="BY136" s="78"/>
      <c r="BZ136" s="78"/>
      <c r="CA136" s="78"/>
      <c r="CB136" s="78"/>
      <c r="CC136" s="78"/>
      <c r="CD136" s="78"/>
      <c r="CE136" s="79" t="str">
        <f t="shared" si="46"/>
        <v/>
      </c>
      <c r="CF136" s="80" t="str">
        <f t="shared" si="47"/>
        <v/>
      </c>
      <c r="CG136" s="80" t="str">
        <f t="shared" si="48"/>
        <v/>
      </c>
      <c r="CH136" s="80" t="str">
        <f t="shared" si="49"/>
        <v/>
      </c>
      <c r="CI136" s="80" t="str">
        <f t="shared" si="50"/>
        <v/>
      </c>
      <c r="CJ136" s="80" t="str">
        <f t="shared" si="51"/>
        <v/>
      </c>
      <c r="CK136" s="81" t="str">
        <f t="shared" si="52"/>
        <v/>
      </c>
      <c r="CL136" s="199" t="str">
        <f t="shared" si="53"/>
        <v/>
      </c>
      <c r="CM136" s="78"/>
      <c r="CN136" s="78"/>
      <c r="CR136" s="78"/>
      <c r="CV136" s="77" t="str">
        <f t="shared" si="54"/>
        <v/>
      </c>
    </row>
    <row r="137" spans="1:100" s="77" customFormat="1" ht="51" customHeight="1">
      <c r="A137" s="35" t="str">
        <f t="shared" si="44"/>
        <v/>
      </c>
      <c r="B137" s="36"/>
      <c r="C137" s="36"/>
      <c r="D137" s="48"/>
      <c r="E137" s="227" t="str">
        <f t="shared" si="40"/>
        <v/>
      </c>
      <c r="F137" s="48"/>
      <c r="G137" s="48"/>
      <c r="H137" s="37"/>
      <c r="I137" s="37"/>
      <c r="J137" s="74" t="str">
        <f t="shared" si="45"/>
        <v/>
      </c>
      <c r="K137" s="82" t="str">
        <f t="shared" si="41"/>
        <v/>
      </c>
      <c r="L137" s="82" t="str">
        <f t="shared" si="42"/>
        <v/>
      </c>
      <c r="M137" s="82" t="str">
        <f t="shared" si="43"/>
        <v/>
      </c>
      <c r="N137" s="39"/>
      <c r="O137" s="121"/>
      <c r="P137" s="39"/>
      <c r="Q137" s="121"/>
      <c r="R137" s="154"/>
      <c r="S137" s="121"/>
      <c r="T137" s="39"/>
      <c r="U137" s="48"/>
      <c r="V137" s="39"/>
      <c r="W137" s="39"/>
      <c r="X137" s="48"/>
      <c r="Y137" s="36"/>
      <c r="Z137" s="36"/>
      <c r="AA137" s="39"/>
      <c r="AB137" s="39"/>
      <c r="AC137" s="40"/>
      <c r="AD137" s="41"/>
      <c r="AE137" s="48"/>
      <c r="AF137" s="39"/>
      <c r="AG137" s="39"/>
      <c r="AH137" s="39"/>
      <c r="AI137" s="39"/>
      <c r="AJ137" s="39"/>
      <c r="AK137" s="39"/>
      <c r="AL137" s="39"/>
      <c r="AM137" s="42"/>
      <c r="AN137" s="38"/>
      <c r="AO137" s="76"/>
      <c r="AP137" s="76"/>
      <c r="BV137" s="78"/>
      <c r="BW137" s="78"/>
      <c r="BX137" s="78"/>
      <c r="BY137" s="78"/>
      <c r="BZ137" s="78"/>
      <c r="CA137" s="78"/>
      <c r="CB137" s="78"/>
      <c r="CC137" s="78"/>
      <c r="CD137" s="78"/>
      <c r="CE137" s="79" t="str">
        <f t="shared" si="46"/>
        <v/>
      </c>
      <c r="CF137" s="80" t="str">
        <f t="shared" si="47"/>
        <v/>
      </c>
      <c r="CG137" s="80" t="str">
        <f t="shared" si="48"/>
        <v/>
      </c>
      <c r="CH137" s="80" t="str">
        <f t="shared" si="49"/>
        <v/>
      </c>
      <c r="CI137" s="80" t="str">
        <f t="shared" si="50"/>
        <v/>
      </c>
      <c r="CJ137" s="80" t="str">
        <f t="shared" si="51"/>
        <v/>
      </c>
      <c r="CK137" s="81" t="str">
        <f t="shared" si="52"/>
        <v/>
      </c>
      <c r="CL137" s="199" t="str">
        <f t="shared" si="53"/>
        <v/>
      </c>
      <c r="CM137" s="78"/>
      <c r="CN137" s="78"/>
      <c r="CR137" s="78"/>
      <c r="CV137" s="77" t="str">
        <f t="shared" si="54"/>
        <v/>
      </c>
    </row>
    <row r="138" spans="1:100" s="77" customFormat="1" ht="51" customHeight="1">
      <c r="A138" s="35" t="str">
        <f t="shared" si="44"/>
        <v/>
      </c>
      <c r="B138" s="36"/>
      <c r="C138" s="36"/>
      <c r="D138" s="48"/>
      <c r="E138" s="227" t="str">
        <f t="shared" si="40"/>
        <v/>
      </c>
      <c r="F138" s="48"/>
      <c r="G138" s="48"/>
      <c r="H138" s="37"/>
      <c r="I138" s="37"/>
      <c r="J138" s="74" t="str">
        <f t="shared" si="45"/>
        <v/>
      </c>
      <c r="K138" s="82" t="str">
        <f t="shared" si="41"/>
        <v/>
      </c>
      <c r="L138" s="82" t="str">
        <f t="shared" si="42"/>
        <v/>
      </c>
      <c r="M138" s="82" t="str">
        <f t="shared" si="43"/>
        <v/>
      </c>
      <c r="N138" s="39"/>
      <c r="O138" s="121"/>
      <c r="P138" s="39"/>
      <c r="Q138" s="121"/>
      <c r="R138" s="154"/>
      <c r="S138" s="121"/>
      <c r="T138" s="39"/>
      <c r="U138" s="48"/>
      <c r="V138" s="39"/>
      <c r="W138" s="39"/>
      <c r="X138" s="48"/>
      <c r="Y138" s="36"/>
      <c r="Z138" s="36"/>
      <c r="AA138" s="39"/>
      <c r="AB138" s="39"/>
      <c r="AC138" s="40"/>
      <c r="AD138" s="41"/>
      <c r="AE138" s="48"/>
      <c r="AF138" s="39"/>
      <c r="AG138" s="39"/>
      <c r="AH138" s="39"/>
      <c r="AI138" s="39"/>
      <c r="AJ138" s="39"/>
      <c r="AK138" s="39"/>
      <c r="AL138" s="39"/>
      <c r="AM138" s="42"/>
      <c r="AN138" s="38"/>
      <c r="AO138" s="76"/>
      <c r="AP138" s="76"/>
      <c r="BV138" s="78"/>
      <c r="BW138" s="78"/>
      <c r="BX138" s="78"/>
      <c r="BY138" s="78"/>
      <c r="BZ138" s="78"/>
      <c r="CA138" s="78"/>
      <c r="CB138" s="78"/>
      <c r="CC138" s="78"/>
      <c r="CD138" s="78"/>
      <c r="CE138" s="79" t="str">
        <f t="shared" si="46"/>
        <v/>
      </c>
      <c r="CF138" s="80" t="str">
        <f t="shared" si="47"/>
        <v/>
      </c>
      <c r="CG138" s="80" t="str">
        <f t="shared" si="48"/>
        <v/>
      </c>
      <c r="CH138" s="80" t="str">
        <f t="shared" si="49"/>
        <v/>
      </c>
      <c r="CI138" s="80" t="str">
        <f t="shared" si="50"/>
        <v/>
      </c>
      <c r="CJ138" s="80" t="str">
        <f t="shared" si="51"/>
        <v/>
      </c>
      <c r="CK138" s="81" t="str">
        <f t="shared" si="52"/>
        <v/>
      </c>
      <c r="CL138" s="199" t="str">
        <f t="shared" si="53"/>
        <v/>
      </c>
      <c r="CM138" s="78"/>
      <c r="CN138" s="78"/>
      <c r="CR138" s="78"/>
      <c r="CV138" s="77" t="str">
        <f t="shared" si="54"/>
        <v/>
      </c>
    </row>
    <row r="139" spans="1:100" s="77" customFormat="1" ht="51" customHeight="1">
      <c r="A139" s="35" t="str">
        <f t="shared" si="44"/>
        <v/>
      </c>
      <c r="B139" s="36"/>
      <c r="C139" s="36"/>
      <c r="D139" s="48"/>
      <c r="E139" s="227" t="str">
        <f t="shared" si="40"/>
        <v/>
      </c>
      <c r="F139" s="48"/>
      <c r="G139" s="48"/>
      <c r="H139" s="37"/>
      <c r="I139" s="37"/>
      <c r="J139" s="74" t="str">
        <f t="shared" si="45"/>
        <v/>
      </c>
      <c r="K139" s="82" t="str">
        <f t="shared" si="41"/>
        <v/>
      </c>
      <c r="L139" s="82" t="str">
        <f t="shared" si="42"/>
        <v/>
      </c>
      <c r="M139" s="82" t="str">
        <f t="shared" si="43"/>
        <v/>
      </c>
      <c r="N139" s="39"/>
      <c r="O139" s="121"/>
      <c r="P139" s="39"/>
      <c r="Q139" s="121"/>
      <c r="R139" s="154"/>
      <c r="S139" s="121"/>
      <c r="T139" s="39"/>
      <c r="U139" s="48"/>
      <c r="V139" s="39"/>
      <c r="W139" s="39"/>
      <c r="X139" s="48"/>
      <c r="Y139" s="36"/>
      <c r="Z139" s="36"/>
      <c r="AA139" s="39"/>
      <c r="AB139" s="39"/>
      <c r="AC139" s="40"/>
      <c r="AD139" s="41"/>
      <c r="AE139" s="48"/>
      <c r="AF139" s="39"/>
      <c r="AG139" s="39"/>
      <c r="AH139" s="39"/>
      <c r="AI139" s="39"/>
      <c r="AJ139" s="39"/>
      <c r="AK139" s="39"/>
      <c r="AL139" s="39"/>
      <c r="AM139" s="42"/>
      <c r="AN139" s="38"/>
      <c r="AO139" s="76"/>
      <c r="AP139" s="76"/>
      <c r="BV139" s="78"/>
      <c r="BW139" s="78"/>
      <c r="BX139" s="78"/>
      <c r="BY139" s="78"/>
      <c r="BZ139" s="78"/>
      <c r="CA139" s="78"/>
      <c r="CB139" s="78"/>
      <c r="CC139" s="78"/>
      <c r="CD139" s="78"/>
      <c r="CE139" s="79" t="str">
        <f t="shared" si="46"/>
        <v/>
      </c>
      <c r="CF139" s="80" t="str">
        <f t="shared" si="47"/>
        <v/>
      </c>
      <c r="CG139" s="80" t="str">
        <f t="shared" si="48"/>
        <v/>
      </c>
      <c r="CH139" s="80" t="str">
        <f t="shared" si="49"/>
        <v/>
      </c>
      <c r="CI139" s="80" t="str">
        <f t="shared" si="50"/>
        <v/>
      </c>
      <c r="CJ139" s="80" t="str">
        <f t="shared" si="51"/>
        <v/>
      </c>
      <c r="CK139" s="81" t="str">
        <f t="shared" si="52"/>
        <v/>
      </c>
      <c r="CL139" s="199" t="str">
        <f t="shared" si="53"/>
        <v/>
      </c>
      <c r="CM139" s="78"/>
      <c r="CN139" s="78"/>
      <c r="CR139" s="78"/>
      <c r="CV139" s="77" t="str">
        <f t="shared" si="54"/>
        <v/>
      </c>
    </row>
    <row r="140" spans="1:100" s="77" customFormat="1" ht="51" customHeight="1">
      <c r="A140" s="35" t="str">
        <f t="shared" si="44"/>
        <v/>
      </c>
      <c r="B140" s="36"/>
      <c r="C140" s="36"/>
      <c r="D140" s="48"/>
      <c r="E140" s="227" t="str">
        <f t="shared" si="40"/>
        <v/>
      </c>
      <c r="F140" s="48"/>
      <c r="G140" s="48"/>
      <c r="H140" s="37"/>
      <c r="I140" s="37"/>
      <c r="J140" s="74" t="str">
        <f t="shared" si="45"/>
        <v/>
      </c>
      <c r="K140" s="82" t="str">
        <f t="shared" si="41"/>
        <v/>
      </c>
      <c r="L140" s="82" t="str">
        <f t="shared" si="42"/>
        <v/>
      </c>
      <c r="M140" s="82" t="str">
        <f t="shared" si="43"/>
        <v/>
      </c>
      <c r="N140" s="39"/>
      <c r="O140" s="121"/>
      <c r="P140" s="39"/>
      <c r="Q140" s="121"/>
      <c r="R140" s="154"/>
      <c r="S140" s="121"/>
      <c r="T140" s="39"/>
      <c r="U140" s="48"/>
      <c r="V140" s="39"/>
      <c r="W140" s="39"/>
      <c r="X140" s="48"/>
      <c r="Y140" s="36"/>
      <c r="Z140" s="36"/>
      <c r="AA140" s="39"/>
      <c r="AB140" s="39"/>
      <c r="AC140" s="40"/>
      <c r="AD140" s="41"/>
      <c r="AE140" s="48"/>
      <c r="AF140" s="39"/>
      <c r="AG140" s="39"/>
      <c r="AH140" s="39"/>
      <c r="AI140" s="39"/>
      <c r="AJ140" s="39"/>
      <c r="AK140" s="39"/>
      <c r="AL140" s="39"/>
      <c r="AM140" s="42"/>
      <c r="AN140" s="38"/>
      <c r="AO140" s="76"/>
      <c r="AP140" s="76"/>
      <c r="BV140" s="78"/>
      <c r="BW140" s="78"/>
      <c r="BX140" s="78"/>
      <c r="BY140" s="78"/>
      <c r="BZ140" s="78"/>
      <c r="CA140" s="78"/>
      <c r="CB140" s="78"/>
      <c r="CC140" s="78"/>
      <c r="CD140" s="78"/>
      <c r="CE140" s="79" t="str">
        <f t="shared" si="46"/>
        <v/>
      </c>
      <c r="CF140" s="80" t="str">
        <f t="shared" si="47"/>
        <v/>
      </c>
      <c r="CG140" s="80" t="str">
        <f t="shared" si="48"/>
        <v/>
      </c>
      <c r="CH140" s="80" t="str">
        <f t="shared" si="49"/>
        <v/>
      </c>
      <c r="CI140" s="80" t="str">
        <f t="shared" si="50"/>
        <v/>
      </c>
      <c r="CJ140" s="80" t="str">
        <f t="shared" si="51"/>
        <v/>
      </c>
      <c r="CK140" s="81" t="str">
        <f t="shared" si="52"/>
        <v/>
      </c>
      <c r="CL140" s="199" t="str">
        <f t="shared" si="53"/>
        <v/>
      </c>
      <c r="CM140" s="78"/>
      <c r="CN140" s="78"/>
      <c r="CR140" s="78"/>
      <c r="CV140" s="77" t="str">
        <f t="shared" si="54"/>
        <v/>
      </c>
    </row>
    <row r="141" spans="1:100" s="77" customFormat="1" ht="51" customHeight="1">
      <c r="A141" s="35" t="str">
        <f t="shared" si="44"/>
        <v/>
      </c>
      <c r="B141" s="36"/>
      <c r="C141" s="36"/>
      <c r="D141" s="48"/>
      <c r="E141" s="227" t="str">
        <f t="shared" si="40"/>
        <v/>
      </c>
      <c r="F141" s="48"/>
      <c r="G141" s="48"/>
      <c r="H141" s="37"/>
      <c r="I141" s="37"/>
      <c r="J141" s="74" t="str">
        <f t="shared" si="45"/>
        <v/>
      </c>
      <c r="K141" s="82" t="str">
        <f t="shared" si="41"/>
        <v/>
      </c>
      <c r="L141" s="82" t="str">
        <f t="shared" si="42"/>
        <v/>
      </c>
      <c r="M141" s="82" t="str">
        <f t="shared" si="43"/>
        <v/>
      </c>
      <c r="N141" s="39"/>
      <c r="O141" s="121"/>
      <c r="P141" s="39"/>
      <c r="Q141" s="121"/>
      <c r="R141" s="154"/>
      <c r="S141" s="121"/>
      <c r="T141" s="39"/>
      <c r="U141" s="48"/>
      <c r="V141" s="39"/>
      <c r="W141" s="39"/>
      <c r="X141" s="48"/>
      <c r="Y141" s="36"/>
      <c r="Z141" s="36"/>
      <c r="AA141" s="39"/>
      <c r="AB141" s="39"/>
      <c r="AC141" s="40"/>
      <c r="AD141" s="41"/>
      <c r="AE141" s="48"/>
      <c r="AF141" s="39"/>
      <c r="AG141" s="39"/>
      <c r="AH141" s="39"/>
      <c r="AI141" s="39"/>
      <c r="AJ141" s="39"/>
      <c r="AK141" s="39"/>
      <c r="AL141" s="39"/>
      <c r="AM141" s="42"/>
      <c r="AN141" s="38"/>
      <c r="AO141" s="76"/>
      <c r="AP141" s="76"/>
      <c r="BV141" s="78"/>
      <c r="BW141" s="78"/>
      <c r="BX141" s="78"/>
      <c r="BY141" s="78"/>
      <c r="BZ141" s="78"/>
      <c r="CA141" s="78"/>
      <c r="CB141" s="78"/>
      <c r="CC141" s="78"/>
      <c r="CD141" s="78"/>
      <c r="CE141" s="79" t="str">
        <f t="shared" si="46"/>
        <v/>
      </c>
      <c r="CF141" s="80" t="str">
        <f t="shared" si="47"/>
        <v/>
      </c>
      <c r="CG141" s="80" t="str">
        <f t="shared" si="48"/>
        <v/>
      </c>
      <c r="CH141" s="80" t="str">
        <f t="shared" si="49"/>
        <v/>
      </c>
      <c r="CI141" s="80" t="str">
        <f t="shared" si="50"/>
        <v/>
      </c>
      <c r="CJ141" s="80" t="str">
        <f t="shared" si="51"/>
        <v/>
      </c>
      <c r="CK141" s="81" t="str">
        <f t="shared" si="52"/>
        <v/>
      </c>
      <c r="CL141" s="199" t="str">
        <f t="shared" si="53"/>
        <v/>
      </c>
      <c r="CM141" s="78"/>
      <c r="CN141" s="78"/>
      <c r="CR141" s="78"/>
      <c r="CV141" s="77" t="str">
        <f t="shared" si="54"/>
        <v/>
      </c>
    </row>
    <row r="142" spans="1:100" s="77" customFormat="1" ht="51" customHeight="1">
      <c r="A142" s="35" t="str">
        <f t="shared" si="44"/>
        <v/>
      </c>
      <c r="B142" s="36"/>
      <c r="C142" s="36"/>
      <c r="D142" s="48"/>
      <c r="E142" s="227" t="str">
        <f t="shared" si="40"/>
        <v/>
      </c>
      <c r="F142" s="48"/>
      <c r="G142" s="48"/>
      <c r="H142" s="37"/>
      <c r="I142" s="37"/>
      <c r="J142" s="74" t="str">
        <f t="shared" si="45"/>
        <v/>
      </c>
      <c r="K142" s="82" t="str">
        <f t="shared" si="41"/>
        <v/>
      </c>
      <c r="L142" s="82" t="str">
        <f t="shared" si="42"/>
        <v/>
      </c>
      <c r="M142" s="82" t="str">
        <f t="shared" si="43"/>
        <v/>
      </c>
      <c r="N142" s="39"/>
      <c r="O142" s="121"/>
      <c r="P142" s="39"/>
      <c r="Q142" s="121"/>
      <c r="R142" s="154"/>
      <c r="S142" s="121"/>
      <c r="T142" s="39"/>
      <c r="U142" s="48"/>
      <c r="V142" s="39"/>
      <c r="W142" s="39"/>
      <c r="X142" s="48"/>
      <c r="Y142" s="36"/>
      <c r="Z142" s="36"/>
      <c r="AA142" s="39"/>
      <c r="AB142" s="39"/>
      <c r="AC142" s="40"/>
      <c r="AD142" s="41"/>
      <c r="AE142" s="48"/>
      <c r="AF142" s="39"/>
      <c r="AG142" s="39"/>
      <c r="AH142" s="39"/>
      <c r="AI142" s="39"/>
      <c r="AJ142" s="39"/>
      <c r="AK142" s="39"/>
      <c r="AL142" s="39"/>
      <c r="AM142" s="42"/>
      <c r="AN142" s="38"/>
      <c r="AO142" s="76"/>
      <c r="AP142" s="76"/>
      <c r="BV142" s="78"/>
      <c r="BW142" s="78"/>
      <c r="BX142" s="78"/>
      <c r="BY142" s="78"/>
      <c r="BZ142" s="78"/>
      <c r="CA142" s="78"/>
      <c r="CB142" s="78"/>
      <c r="CC142" s="78"/>
      <c r="CD142" s="78"/>
      <c r="CE142" s="79" t="str">
        <f t="shared" si="46"/>
        <v/>
      </c>
      <c r="CF142" s="80" t="str">
        <f t="shared" si="47"/>
        <v/>
      </c>
      <c r="CG142" s="80" t="str">
        <f t="shared" si="48"/>
        <v/>
      </c>
      <c r="CH142" s="80" t="str">
        <f t="shared" si="49"/>
        <v/>
      </c>
      <c r="CI142" s="80" t="str">
        <f t="shared" si="50"/>
        <v/>
      </c>
      <c r="CJ142" s="80" t="str">
        <f t="shared" si="51"/>
        <v/>
      </c>
      <c r="CK142" s="81" t="str">
        <f t="shared" si="52"/>
        <v/>
      </c>
      <c r="CL142" s="199" t="str">
        <f t="shared" si="53"/>
        <v/>
      </c>
      <c r="CM142" s="78"/>
      <c r="CN142" s="78"/>
      <c r="CR142" s="78"/>
      <c r="CV142" s="77" t="str">
        <f t="shared" si="54"/>
        <v/>
      </c>
    </row>
    <row r="143" spans="1:100" s="77" customFormat="1" ht="51" customHeight="1">
      <c r="A143" s="35" t="str">
        <f t="shared" si="44"/>
        <v/>
      </c>
      <c r="B143" s="36"/>
      <c r="C143" s="36"/>
      <c r="D143" s="48"/>
      <c r="E143" s="227" t="str">
        <f t="shared" si="40"/>
        <v/>
      </c>
      <c r="F143" s="48"/>
      <c r="G143" s="48"/>
      <c r="H143" s="37"/>
      <c r="I143" s="37"/>
      <c r="J143" s="74" t="str">
        <f t="shared" si="45"/>
        <v/>
      </c>
      <c r="K143" s="82" t="str">
        <f t="shared" si="41"/>
        <v/>
      </c>
      <c r="L143" s="82" t="str">
        <f t="shared" si="42"/>
        <v/>
      </c>
      <c r="M143" s="82" t="str">
        <f t="shared" si="43"/>
        <v/>
      </c>
      <c r="N143" s="39"/>
      <c r="O143" s="121"/>
      <c r="P143" s="39"/>
      <c r="Q143" s="121"/>
      <c r="R143" s="154"/>
      <c r="S143" s="121"/>
      <c r="T143" s="39"/>
      <c r="U143" s="48"/>
      <c r="V143" s="39"/>
      <c r="W143" s="39"/>
      <c r="X143" s="48"/>
      <c r="Y143" s="36"/>
      <c r="Z143" s="36"/>
      <c r="AA143" s="39"/>
      <c r="AB143" s="39"/>
      <c r="AC143" s="40"/>
      <c r="AD143" s="41"/>
      <c r="AE143" s="48"/>
      <c r="AF143" s="39"/>
      <c r="AG143" s="39"/>
      <c r="AH143" s="39"/>
      <c r="AI143" s="39"/>
      <c r="AJ143" s="39"/>
      <c r="AK143" s="39"/>
      <c r="AL143" s="39"/>
      <c r="AM143" s="42"/>
      <c r="AN143" s="38"/>
      <c r="AO143" s="76"/>
      <c r="AP143" s="76"/>
      <c r="BV143" s="78"/>
      <c r="BW143" s="78"/>
      <c r="BX143" s="78"/>
      <c r="BY143" s="78"/>
      <c r="BZ143" s="78"/>
      <c r="CA143" s="78"/>
      <c r="CB143" s="78"/>
      <c r="CC143" s="78"/>
      <c r="CD143" s="78"/>
      <c r="CE143" s="79" t="str">
        <f t="shared" si="46"/>
        <v/>
      </c>
      <c r="CF143" s="80" t="str">
        <f t="shared" si="47"/>
        <v/>
      </c>
      <c r="CG143" s="80" t="str">
        <f t="shared" si="48"/>
        <v/>
      </c>
      <c r="CH143" s="80" t="str">
        <f t="shared" si="49"/>
        <v/>
      </c>
      <c r="CI143" s="80" t="str">
        <f t="shared" si="50"/>
        <v/>
      </c>
      <c r="CJ143" s="80" t="str">
        <f t="shared" si="51"/>
        <v/>
      </c>
      <c r="CK143" s="81" t="str">
        <f t="shared" si="52"/>
        <v/>
      </c>
      <c r="CL143" s="199" t="str">
        <f t="shared" si="53"/>
        <v/>
      </c>
      <c r="CM143" s="78"/>
      <c r="CN143" s="78"/>
      <c r="CR143" s="78"/>
      <c r="CV143" s="77" t="str">
        <f t="shared" si="54"/>
        <v/>
      </c>
    </row>
    <row r="144" spans="1:100" s="77" customFormat="1" ht="51" customHeight="1">
      <c r="A144" s="35" t="str">
        <f t="shared" si="44"/>
        <v/>
      </c>
      <c r="B144" s="36"/>
      <c r="C144" s="36"/>
      <c r="D144" s="48"/>
      <c r="E144" s="227" t="str">
        <f t="shared" si="40"/>
        <v/>
      </c>
      <c r="F144" s="48"/>
      <c r="G144" s="48"/>
      <c r="H144" s="37"/>
      <c r="I144" s="37"/>
      <c r="J144" s="74" t="str">
        <f t="shared" si="45"/>
        <v/>
      </c>
      <c r="K144" s="82" t="str">
        <f t="shared" si="41"/>
        <v/>
      </c>
      <c r="L144" s="82" t="str">
        <f t="shared" si="42"/>
        <v/>
      </c>
      <c r="M144" s="82" t="str">
        <f t="shared" si="43"/>
        <v/>
      </c>
      <c r="N144" s="39"/>
      <c r="O144" s="121"/>
      <c r="P144" s="39"/>
      <c r="Q144" s="121"/>
      <c r="R144" s="154"/>
      <c r="S144" s="121"/>
      <c r="T144" s="39"/>
      <c r="U144" s="48"/>
      <c r="V144" s="39"/>
      <c r="W144" s="39"/>
      <c r="X144" s="48"/>
      <c r="Y144" s="36"/>
      <c r="Z144" s="36"/>
      <c r="AA144" s="39"/>
      <c r="AB144" s="39"/>
      <c r="AC144" s="40"/>
      <c r="AD144" s="41"/>
      <c r="AE144" s="48"/>
      <c r="AF144" s="39"/>
      <c r="AG144" s="39"/>
      <c r="AH144" s="39"/>
      <c r="AI144" s="39"/>
      <c r="AJ144" s="39"/>
      <c r="AK144" s="39"/>
      <c r="AL144" s="39"/>
      <c r="AM144" s="42"/>
      <c r="AN144" s="38"/>
      <c r="AO144" s="76"/>
      <c r="AP144" s="76"/>
      <c r="BV144" s="78"/>
      <c r="BW144" s="78"/>
      <c r="BX144" s="78"/>
      <c r="BY144" s="78"/>
      <c r="BZ144" s="78"/>
      <c r="CA144" s="78"/>
      <c r="CB144" s="78"/>
      <c r="CC144" s="78"/>
      <c r="CD144" s="78"/>
      <c r="CE144" s="79" t="str">
        <f t="shared" si="46"/>
        <v/>
      </c>
      <c r="CF144" s="80" t="str">
        <f t="shared" si="47"/>
        <v/>
      </c>
      <c r="CG144" s="80" t="str">
        <f t="shared" si="48"/>
        <v/>
      </c>
      <c r="CH144" s="80" t="str">
        <f t="shared" si="49"/>
        <v/>
      </c>
      <c r="CI144" s="80" t="str">
        <f t="shared" si="50"/>
        <v/>
      </c>
      <c r="CJ144" s="80" t="str">
        <f t="shared" si="51"/>
        <v/>
      </c>
      <c r="CK144" s="81" t="str">
        <f t="shared" si="52"/>
        <v/>
      </c>
      <c r="CL144" s="199" t="str">
        <f t="shared" si="53"/>
        <v/>
      </c>
      <c r="CM144" s="78"/>
      <c r="CN144" s="78"/>
      <c r="CR144" s="78"/>
      <c r="CV144" s="77" t="str">
        <f t="shared" si="54"/>
        <v/>
      </c>
    </row>
    <row r="145" spans="1:100" s="77" customFormat="1" ht="51" customHeight="1">
      <c r="A145" s="35" t="str">
        <f t="shared" si="44"/>
        <v/>
      </c>
      <c r="B145" s="36"/>
      <c r="C145" s="36"/>
      <c r="D145" s="48"/>
      <c r="E145" s="227" t="str">
        <f t="shared" si="40"/>
        <v/>
      </c>
      <c r="F145" s="48"/>
      <c r="G145" s="48"/>
      <c r="H145" s="37"/>
      <c r="I145" s="37"/>
      <c r="J145" s="74" t="str">
        <f t="shared" si="45"/>
        <v/>
      </c>
      <c r="K145" s="82" t="str">
        <f t="shared" si="41"/>
        <v/>
      </c>
      <c r="L145" s="82" t="str">
        <f t="shared" si="42"/>
        <v/>
      </c>
      <c r="M145" s="82" t="str">
        <f t="shared" si="43"/>
        <v/>
      </c>
      <c r="N145" s="39"/>
      <c r="O145" s="121"/>
      <c r="P145" s="39"/>
      <c r="Q145" s="121"/>
      <c r="R145" s="154"/>
      <c r="S145" s="121"/>
      <c r="T145" s="39"/>
      <c r="U145" s="48"/>
      <c r="V145" s="39"/>
      <c r="W145" s="39"/>
      <c r="X145" s="48"/>
      <c r="Y145" s="36"/>
      <c r="Z145" s="36"/>
      <c r="AA145" s="39"/>
      <c r="AB145" s="39"/>
      <c r="AC145" s="40"/>
      <c r="AD145" s="41"/>
      <c r="AE145" s="48"/>
      <c r="AF145" s="39"/>
      <c r="AG145" s="39"/>
      <c r="AH145" s="39"/>
      <c r="AI145" s="39"/>
      <c r="AJ145" s="39"/>
      <c r="AK145" s="39"/>
      <c r="AL145" s="39"/>
      <c r="AM145" s="42"/>
      <c r="AN145" s="38"/>
      <c r="AO145" s="76"/>
      <c r="AP145" s="76"/>
      <c r="BV145" s="78"/>
      <c r="BW145" s="78"/>
      <c r="BX145" s="78"/>
      <c r="BY145" s="78"/>
      <c r="BZ145" s="78"/>
      <c r="CA145" s="78"/>
      <c r="CB145" s="78"/>
      <c r="CC145" s="78"/>
      <c r="CD145" s="78"/>
      <c r="CE145" s="79" t="str">
        <f t="shared" si="46"/>
        <v/>
      </c>
      <c r="CF145" s="80" t="str">
        <f t="shared" si="47"/>
        <v/>
      </c>
      <c r="CG145" s="80" t="str">
        <f t="shared" si="48"/>
        <v/>
      </c>
      <c r="CH145" s="80" t="str">
        <f t="shared" si="49"/>
        <v/>
      </c>
      <c r="CI145" s="80" t="str">
        <f t="shared" si="50"/>
        <v/>
      </c>
      <c r="CJ145" s="80" t="str">
        <f t="shared" si="51"/>
        <v/>
      </c>
      <c r="CK145" s="81" t="str">
        <f t="shared" si="52"/>
        <v/>
      </c>
      <c r="CL145" s="199" t="str">
        <f t="shared" si="53"/>
        <v/>
      </c>
      <c r="CM145" s="78"/>
      <c r="CN145" s="78"/>
      <c r="CR145" s="78"/>
      <c r="CV145" s="77" t="str">
        <f t="shared" si="54"/>
        <v/>
      </c>
    </row>
    <row r="146" spans="1:100" s="77" customFormat="1" ht="51" customHeight="1">
      <c r="A146" s="35" t="str">
        <f t="shared" si="44"/>
        <v/>
      </c>
      <c r="B146" s="36"/>
      <c r="C146" s="36"/>
      <c r="D146" s="48"/>
      <c r="E146" s="227" t="str">
        <f t="shared" si="40"/>
        <v/>
      </c>
      <c r="F146" s="48"/>
      <c r="G146" s="48"/>
      <c r="H146" s="37"/>
      <c r="I146" s="37"/>
      <c r="J146" s="74" t="str">
        <f t="shared" si="45"/>
        <v/>
      </c>
      <c r="K146" s="82" t="str">
        <f t="shared" si="41"/>
        <v/>
      </c>
      <c r="L146" s="82" t="str">
        <f t="shared" si="42"/>
        <v/>
      </c>
      <c r="M146" s="82" t="str">
        <f t="shared" si="43"/>
        <v/>
      </c>
      <c r="N146" s="39"/>
      <c r="O146" s="121"/>
      <c r="P146" s="39"/>
      <c r="Q146" s="121"/>
      <c r="R146" s="154"/>
      <c r="S146" s="121"/>
      <c r="T146" s="39"/>
      <c r="U146" s="48"/>
      <c r="V146" s="39"/>
      <c r="W146" s="39"/>
      <c r="X146" s="48"/>
      <c r="Y146" s="36"/>
      <c r="Z146" s="36"/>
      <c r="AA146" s="39"/>
      <c r="AB146" s="39"/>
      <c r="AC146" s="40"/>
      <c r="AD146" s="41"/>
      <c r="AE146" s="48"/>
      <c r="AF146" s="39"/>
      <c r="AG146" s="39"/>
      <c r="AH146" s="39"/>
      <c r="AI146" s="39"/>
      <c r="AJ146" s="39"/>
      <c r="AK146" s="39"/>
      <c r="AL146" s="39"/>
      <c r="AM146" s="42"/>
      <c r="AN146" s="38"/>
      <c r="AO146" s="76"/>
      <c r="AP146" s="76"/>
      <c r="BV146" s="78"/>
      <c r="BW146" s="78"/>
      <c r="BX146" s="78"/>
      <c r="BY146" s="78"/>
      <c r="BZ146" s="78"/>
      <c r="CA146" s="78"/>
      <c r="CB146" s="78"/>
      <c r="CC146" s="78"/>
      <c r="CD146" s="78"/>
      <c r="CE146" s="79" t="str">
        <f t="shared" si="46"/>
        <v/>
      </c>
      <c r="CF146" s="80" t="str">
        <f t="shared" si="47"/>
        <v/>
      </c>
      <c r="CG146" s="80" t="str">
        <f t="shared" si="48"/>
        <v/>
      </c>
      <c r="CH146" s="80" t="str">
        <f t="shared" si="49"/>
        <v/>
      </c>
      <c r="CI146" s="80" t="str">
        <f t="shared" si="50"/>
        <v/>
      </c>
      <c r="CJ146" s="80" t="str">
        <f t="shared" si="51"/>
        <v/>
      </c>
      <c r="CK146" s="81" t="str">
        <f t="shared" si="52"/>
        <v/>
      </c>
      <c r="CL146" s="199" t="str">
        <f t="shared" si="53"/>
        <v/>
      </c>
      <c r="CM146" s="78"/>
      <c r="CN146" s="78"/>
      <c r="CR146" s="78"/>
      <c r="CV146" s="77" t="str">
        <f t="shared" si="54"/>
        <v/>
      </c>
    </row>
    <row r="147" spans="1:100" s="77" customFormat="1" ht="51" customHeight="1">
      <c r="A147" s="35" t="str">
        <f t="shared" si="44"/>
        <v/>
      </c>
      <c r="B147" s="36"/>
      <c r="C147" s="36"/>
      <c r="D147" s="48"/>
      <c r="E147" s="227" t="str">
        <f t="shared" si="40"/>
        <v/>
      </c>
      <c r="F147" s="48"/>
      <c r="G147" s="48"/>
      <c r="H147" s="37"/>
      <c r="I147" s="37"/>
      <c r="J147" s="74" t="str">
        <f t="shared" si="45"/>
        <v/>
      </c>
      <c r="K147" s="82" t="str">
        <f t="shared" si="41"/>
        <v/>
      </c>
      <c r="L147" s="82" t="str">
        <f t="shared" si="42"/>
        <v/>
      </c>
      <c r="M147" s="82" t="str">
        <f t="shared" si="43"/>
        <v/>
      </c>
      <c r="N147" s="39"/>
      <c r="O147" s="121"/>
      <c r="P147" s="39"/>
      <c r="Q147" s="121"/>
      <c r="R147" s="154"/>
      <c r="S147" s="121"/>
      <c r="T147" s="39"/>
      <c r="U147" s="48"/>
      <c r="V147" s="39"/>
      <c r="W147" s="39"/>
      <c r="X147" s="48"/>
      <c r="Y147" s="36"/>
      <c r="Z147" s="36"/>
      <c r="AA147" s="39"/>
      <c r="AB147" s="39"/>
      <c r="AC147" s="40"/>
      <c r="AD147" s="41"/>
      <c r="AE147" s="48"/>
      <c r="AF147" s="39"/>
      <c r="AG147" s="39"/>
      <c r="AH147" s="39"/>
      <c r="AI147" s="39"/>
      <c r="AJ147" s="39"/>
      <c r="AK147" s="39"/>
      <c r="AL147" s="39"/>
      <c r="AM147" s="42"/>
      <c r="AN147" s="38"/>
      <c r="AO147" s="76"/>
      <c r="AP147" s="76"/>
      <c r="BV147" s="78"/>
      <c r="BW147" s="78"/>
      <c r="BX147" s="78"/>
      <c r="BY147" s="78"/>
      <c r="BZ147" s="78"/>
      <c r="CA147" s="78"/>
      <c r="CB147" s="78"/>
      <c r="CC147" s="78"/>
      <c r="CD147" s="78"/>
      <c r="CE147" s="79" t="str">
        <f t="shared" si="46"/>
        <v/>
      </c>
      <c r="CF147" s="80" t="str">
        <f t="shared" si="47"/>
        <v/>
      </c>
      <c r="CG147" s="80" t="str">
        <f t="shared" si="48"/>
        <v/>
      </c>
      <c r="CH147" s="80" t="str">
        <f t="shared" si="49"/>
        <v/>
      </c>
      <c r="CI147" s="80" t="str">
        <f t="shared" si="50"/>
        <v/>
      </c>
      <c r="CJ147" s="80" t="str">
        <f t="shared" si="51"/>
        <v/>
      </c>
      <c r="CK147" s="81" t="str">
        <f t="shared" si="52"/>
        <v/>
      </c>
      <c r="CL147" s="199" t="str">
        <f t="shared" si="53"/>
        <v/>
      </c>
      <c r="CM147" s="78"/>
      <c r="CN147" s="78"/>
      <c r="CR147" s="78"/>
      <c r="CV147" s="77" t="str">
        <f t="shared" si="54"/>
        <v/>
      </c>
    </row>
    <row r="148" spans="1:100" s="77" customFormat="1" ht="51" customHeight="1">
      <c r="A148" s="35" t="str">
        <f t="shared" si="44"/>
        <v/>
      </c>
      <c r="B148" s="36"/>
      <c r="C148" s="36"/>
      <c r="D148" s="48"/>
      <c r="E148" s="227" t="str">
        <f t="shared" si="40"/>
        <v/>
      </c>
      <c r="F148" s="48"/>
      <c r="G148" s="48"/>
      <c r="H148" s="37"/>
      <c r="I148" s="37"/>
      <c r="J148" s="74" t="str">
        <f t="shared" si="45"/>
        <v/>
      </c>
      <c r="K148" s="82" t="str">
        <f t="shared" si="41"/>
        <v/>
      </c>
      <c r="L148" s="82" t="str">
        <f t="shared" si="42"/>
        <v/>
      </c>
      <c r="M148" s="82" t="str">
        <f t="shared" si="43"/>
        <v/>
      </c>
      <c r="N148" s="39"/>
      <c r="O148" s="121"/>
      <c r="P148" s="39"/>
      <c r="Q148" s="121"/>
      <c r="R148" s="154"/>
      <c r="S148" s="121"/>
      <c r="T148" s="39"/>
      <c r="U148" s="48"/>
      <c r="V148" s="39"/>
      <c r="W148" s="39"/>
      <c r="X148" s="48"/>
      <c r="Y148" s="36"/>
      <c r="Z148" s="36"/>
      <c r="AA148" s="39"/>
      <c r="AB148" s="39"/>
      <c r="AC148" s="40"/>
      <c r="AD148" s="41"/>
      <c r="AE148" s="48"/>
      <c r="AF148" s="39"/>
      <c r="AG148" s="39"/>
      <c r="AH148" s="39"/>
      <c r="AI148" s="39"/>
      <c r="AJ148" s="39"/>
      <c r="AK148" s="39"/>
      <c r="AL148" s="39"/>
      <c r="AM148" s="42"/>
      <c r="AN148" s="38"/>
      <c r="AO148" s="76"/>
      <c r="AP148" s="76"/>
      <c r="BV148" s="78"/>
      <c r="BW148" s="78"/>
      <c r="BX148" s="78"/>
      <c r="BY148" s="78"/>
      <c r="BZ148" s="78"/>
      <c r="CA148" s="78"/>
      <c r="CB148" s="78"/>
      <c r="CC148" s="78"/>
      <c r="CD148" s="78"/>
      <c r="CE148" s="79" t="str">
        <f t="shared" si="46"/>
        <v/>
      </c>
      <c r="CF148" s="80" t="str">
        <f t="shared" si="47"/>
        <v/>
      </c>
      <c r="CG148" s="80" t="str">
        <f t="shared" si="48"/>
        <v/>
      </c>
      <c r="CH148" s="80" t="str">
        <f t="shared" si="49"/>
        <v/>
      </c>
      <c r="CI148" s="80" t="str">
        <f t="shared" si="50"/>
        <v/>
      </c>
      <c r="CJ148" s="80" t="str">
        <f t="shared" si="51"/>
        <v/>
      </c>
      <c r="CK148" s="81" t="str">
        <f t="shared" si="52"/>
        <v/>
      </c>
      <c r="CL148" s="199" t="str">
        <f t="shared" si="53"/>
        <v/>
      </c>
      <c r="CM148" s="78"/>
      <c r="CN148" s="78"/>
      <c r="CR148" s="78"/>
      <c r="CV148" s="77" t="str">
        <f t="shared" si="54"/>
        <v/>
      </c>
    </row>
    <row r="149" spans="1:100" s="77" customFormat="1" ht="51" customHeight="1">
      <c r="A149" s="35" t="str">
        <f t="shared" si="44"/>
        <v/>
      </c>
      <c r="B149" s="36"/>
      <c r="C149" s="36"/>
      <c r="D149" s="48"/>
      <c r="E149" s="227" t="str">
        <f t="shared" si="40"/>
        <v/>
      </c>
      <c r="F149" s="48"/>
      <c r="G149" s="48"/>
      <c r="H149" s="37"/>
      <c r="I149" s="37"/>
      <c r="J149" s="74" t="str">
        <f t="shared" si="45"/>
        <v/>
      </c>
      <c r="K149" s="82" t="str">
        <f t="shared" si="41"/>
        <v/>
      </c>
      <c r="L149" s="82" t="str">
        <f t="shared" si="42"/>
        <v/>
      </c>
      <c r="M149" s="82" t="str">
        <f t="shared" si="43"/>
        <v/>
      </c>
      <c r="N149" s="39"/>
      <c r="O149" s="121"/>
      <c r="P149" s="39"/>
      <c r="Q149" s="121"/>
      <c r="R149" s="154"/>
      <c r="S149" s="121"/>
      <c r="T149" s="39"/>
      <c r="U149" s="48"/>
      <c r="V149" s="39"/>
      <c r="W149" s="39"/>
      <c r="X149" s="48"/>
      <c r="Y149" s="36"/>
      <c r="Z149" s="36"/>
      <c r="AA149" s="39"/>
      <c r="AB149" s="39"/>
      <c r="AC149" s="40"/>
      <c r="AD149" s="41"/>
      <c r="AE149" s="48"/>
      <c r="AF149" s="39"/>
      <c r="AG149" s="39"/>
      <c r="AH149" s="39"/>
      <c r="AI149" s="39"/>
      <c r="AJ149" s="39"/>
      <c r="AK149" s="39"/>
      <c r="AL149" s="39"/>
      <c r="AM149" s="42"/>
      <c r="AN149" s="38"/>
      <c r="AO149" s="76"/>
      <c r="AP149" s="76"/>
      <c r="BV149" s="78"/>
      <c r="BW149" s="78"/>
      <c r="BX149" s="78"/>
      <c r="BY149" s="78"/>
      <c r="BZ149" s="78"/>
      <c r="CA149" s="78"/>
      <c r="CB149" s="78"/>
      <c r="CC149" s="78"/>
      <c r="CD149" s="78"/>
      <c r="CE149" s="79" t="str">
        <f t="shared" si="46"/>
        <v/>
      </c>
      <c r="CF149" s="80" t="str">
        <f t="shared" si="47"/>
        <v/>
      </c>
      <c r="CG149" s="80" t="str">
        <f t="shared" si="48"/>
        <v/>
      </c>
      <c r="CH149" s="80" t="str">
        <f t="shared" si="49"/>
        <v/>
      </c>
      <c r="CI149" s="80" t="str">
        <f t="shared" si="50"/>
        <v/>
      </c>
      <c r="CJ149" s="80" t="str">
        <f t="shared" si="51"/>
        <v/>
      </c>
      <c r="CK149" s="81" t="str">
        <f t="shared" si="52"/>
        <v/>
      </c>
      <c r="CL149" s="199" t="str">
        <f t="shared" si="53"/>
        <v/>
      </c>
      <c r="CM149" s="78"/>
      <c r="CN149" s="78"/>
      <c r="CR149" s="78"/>
      <c r="CV149" s="77" t="str">
        <f t="shared" si="54"/>
        <v/>
      </c>
    </row>
    <row r="150" spans="1:100" s="77" customFormat="1" ht="51" customHeight="1">
      <c r="A150" s="35" t="str">
        <f t="shared" si="44"/>
        <v/>
      </c>
      <c r="B150" s="36"/>
      <c r="C150" s="36"/>
      <c r="D150" s="48"/>
      <c r="E150" s="227" t="str">
        <f t="shared" si="40"/>
        <v/>
      </c>
      <c r="F150" s="48"/>
      <c r="G150" s="48"/>
      <c r="H150" s="37"/>
      <c r="I150" s="37"/>
      <c r="J150" s="74" t="str">
        <f t="shared" si="45"/>
        <v/>
      </c>
      <c r="K150" s="82" t="str">
        <f t="shared" si="41"/>
        <v/>
      </c>
      <c r="L150" s="82" t="str">
        <f t="shared" si="42"/>
        <v/>
      </c>
      <c r="M150" s="82" t="str">
        <f t="shared" si="43"/>
        <v/>
      </c>
      <c r="N150" s="39"/>
      <c r="O150" s="121"/>
      <c r="P150" s="39"/>
      <c r="Q150" s="121"/>
      <c r="R150" s="154"/>
      <c r="S150" s="121"/>
      <c r="T150" s="39"/>
      <c r="U150" s="48"/>
      <c r="V150" s="39"/>
      <c r="W150" s="39"/>
      <c r="X150" s="48"/>
      <c r="Y150" s="36"/>
      <c r="Z150" s="36"/>
      <c r="AA150" s="39"/>
      <c r="AB150" s="39"/>
      <c r="AC150" s="40"/>
      <c r="AD150" s="41"/>
      <c r="AE150" s="48"/>
      <c r="AF150" s="39"/>
      <c r="AG150" s="39"/>
      <c r="AH150" s="39"/>
      <c r="AI150" s="39"/>
      <c r="AJ150" s="39"/>
      <c r="AK150" s="39"/>
      <c r="AL150" s="39"/>
      <c r="AM150" s="42"/>
      <c r="AN150" s="38"/>
      <c r="AO150" s="76"/>
      <c r="AP150" s="76"/>
      <c r="BV150" s="78"/>
      <c r="BW150" s="78"/>
      <c r="BX150" s="78"/>
      <c r="BY150" s="78"/>
      <c r="BZ150" s="78"/>
      <c r="CA150" s="78"/>
      <c r="CB150" s="78"/>
      <c r="CC150" s="78"/>
      <c r="CD150" s="78"/>
      <c r="CE150" s="79" t="str">
        <f t="shared" si="46"/>
        <v/>
      </c>
      <c r="CF150" s="80" t="str">
        <f t="shared" si="47"/>
        <v/>
      </c>
      <c r="CG150" s="80" t="str">
        <f t="shared" si="48"/>
        <v/>
      </c>
      <c r="CH150" s="80" t="str">
        <f t="shared" si="49"/>
        <v/>
      </c>
      <c r="CI150" s="80" t="str">
        <f t="shared" si="50"/>
        <v/>
      </c>
      <c r="CJ150" s="80" t="str">
        <f t="shared" si="51"/>
        <v/>
      </c>
      <c r="CK150" s="81" t="str">
        <f t="shared" si="52"/>
        <v/>
      </c>
      <c r="CL150" s="199" t="str">
        <f t="shared" si="53"/>
        <v/>
      </c>
      <c r="CM150" s="78"/>
      <c r="CN150" s="78"/>
      <c r="CR150" s="78"/>
      <c r="CV150" s="77" t="str">
        <f t="shared" si="54"/>
        <v/>
      </c>
    </row>
    <row r="151" spans="1:100" s="77" customFormat="1" ht="51" customHeight="1">
      <c r="A151" s="35" t="str">
        <f t="shared" si="44"/>
        <v/>
      </c>
      <c r="B151" s="36"/>
      <c r="C151" s="36"/>
      <c r="D151" s="48"/>
      <c r="E151" s="227" t="str">
        <f t="shared" si="40"/>
        <v/>
      </c>
      <c r="F151" s="48"/>
      <c r="G151" s="48"/>
      <c r="H151" s="37"/>
      <c r="I151" s="37"/>
      <c r="J151" s="74" t="str">
        <f t="shared" si="45"/>
        <v/>
      </c>
      <c r="K151" s="82" t="str">
        <f t="shared" si="41"/>
        <v/>
      </c>
      <c r="L151" s="82" t="str">
        <f t="shared" si="42"/>
        <v/>
      </c>
      <c r="M151" s="82" t="str">
        <f t="shared" si="43"/>
        <v/>
      </c>
      <c r="N151" s="39"/>
      <c r="O151" s="121"/>
      <c r="P151" s="39"/>
      <c r="Q151" s="121"/>
      <c r="R151" s="154"/>
      <c r="S151" s="121"/>
      <c r="T151" s="39"/>
      <c r="U151" s="48"/>
      <c r="V151" s="39"/>
      <c r="W151" s="39"/>
      <c r="X151" s="48"/>
      <c r="Y151" s="36"/>
      <c r="Z151" s="36"/>
      <c r="AA151" s="39"/>
      <c r="AB151" s="39"/>
      <c r="AC151" s="40"/>
      <c r="AD151" s="41"/>
      <c r="AE151" s="48"/>
      <c r="AF151" s="39"/>
      <c r="AG151" s="39"/>
      <c r="AH151" s="39"/>
      <c r="AI151" s="39"/>
      <c r="AJ151" s="39"/>
      <c r="AK151" s="39"/>
      <c r="AL151" s="39"/>
      <c r="AM151" s="42"/>
      <c r="AN151" s="38"/>
      <c r="AO151" s="76"/>
      <c r="AP151" s="76"/>
      <c r="BV151" s="78"/>
      <c r="BW151" s="78"/>
      <c r="BX151" s="78"/>
      <c r="BY151" s="78"/>
      <c r="BZ151" s="78"/>
      <c r="CA151" s="78"/>
      <c r="CB151" s="78"/>
      <c r="CC151" s="78"/>
      <c r="CD151" s="78"/>
      <c r="CE151" s="79" t="str">
        <f t="shared" si="46"/>
        <v/>
      </c>
      <c r="CF151" s="80" t="str">
        <f t="shared" si="47"/>
        <v/>
      </c>
      <c r="CG151" s="80" t="str">
        <f t="shared" si="48"/>
        <v/>
      </c>
      <c r="CH151" s="80" t="str">
        <f t="shared" si="49"/>
        <v/>
      </c>
      <c r="CI151" s="80" t="str">
        <f t="shared" si="50"/>
        <v/>
      </c>
      <c r="CJ151" s="80" t="str">
        <f t="shared" si="51"/>
        <v/>
      </c>
      <c r="CK151" s="81" t="str">
        <f t="shared" si="52"/>
        <v/>
      </c>
      <c r="CL151" s="199" t="str">
        <f t="shared" si="53"/>
        <v/>
      </c>
      <c r="CM151" s="78"/>
      <c r="CN151" s="78"/>
      <c r="CR151" s="78"/>
      <c r="CV151" s="77" t="str">
        <f t="shared" si="54"/>
        <v/>
      </c>
    </row>
    <row r="152" spans="1:100" s="77" customFormat="1" ht="51" customHeight="1">
      <c r="A152" s="35" t="str">
        <f t="shared" si="44"/>
        <v/>
      </c>
      <c r="B152" s="36"/>
      <c r="C152" s="36"/>
      <c r="D152" s="48"/>
      <c r="E152" s="227" t="str">
        <f t="shared" si="40"/>
        <v/>
      </c>
      <c r="F152" s="48"/>
      <c r="G152" s="48"/>
      <c r="H152" s="37"/>
      <c r="I152" s="37"/>
      <c r="J152" s="74" t="str">
        <f t="shared" si="45"/>
        <v/>
      </c>
      <c r="K152" s="82" t="str">
        <f t="shared" si="41"/>
        <v/>
      </c>
      <c r="L152" s="82" t="str">
        <f t="shared" si="42"/>
        <v/>
      </c>
      <c r="M152" s="82" t="str">
        <f t="shared" si="43"/>
        <v/>
      </c>
      <c r="N152" s="39"/>
      <c r="O152" s="121"/>
      <c r="P152" s="39"/>
      <c r="Q152" s="121"/>
      <c r="R152" s="154"/>
      <c r="S152" s="121"/>
      <c r="T152" s="39"/>
      <c r="U152" s="48"/>
      <c r="V152" s="39"/>
      <c r="W152" s="39"/>
      <c r="X152" s="48"/>
      <c r="Y152" s="36"/>
      <c r="Z152" s="36"/>
      <c r="AA152" s="39"/>
      <c r="AB152" s="39"/>
      <c r="AC152" s="40"/>
      <c r="AD152" s="41"/>
      <c r="AE152" s="48"/>
      <c r="AF152" s="39"/>
      <c r="AG152" s="39"/>
      <c r="AH152" s="39"/>
      <c r="AI152" s="39"/>
      <c r="AJ152" s="39"/>
      <c r="AK152" s="39"/>
      <c r="AL152" s="39"/>
      <c r="AM152" s="42"/>
      <c r="AN152" s="38"/>
      <c r="AO152" s="76"/>
      <c r="AP152" s="76"/>
      <c r="BV152" s="78"/>
      <c r="BW152" s="78"/>
      <c r="BX152" s="78"/>
      <c r="BY152" s="78"/>
      <c r="BZ152" s="78"/>
      <c r="CA152" s="78"/>
      <c r="CB152" s="78"/>
      <c r="CC152" s="78"/>
      <c r="CD152" s="78"/>
      <c r="CE152" s="79" t="str">
        <f t="shared" si="46"/>
        <v/>
      </c>
      <c r="CF152" s="80" t="str">
        <f t="shared" si="47"/>
        <v/>
      </c>
      <c r="CG152" s="80" t="str">
        <f t="shared" si="48"/>
        <v/>
      </c>
      <c r="CH152" s="80" t="str">
        <f t="shared" si="49"/>
        <v/>
      </c>
      <c r="CI152" s="80" t="str">
        <f t="shared" si="50"/>
        <v/>
      </c>
      <c r="CJ152" s="80" t="str">
        <f t="shared" si="51"/>
        <v/>
      </c>
      <c r="CK152" s="81" t="str">
        <f t="shared" si="52"/>
        <v/>
      </c>
      <c r="CL152" s="199" t="str">
        <f t="shared" si="53"/>
        <v/>
      </c>
      <c r="CM152" s="78"/>
      <c r="CN152" s="78"/>
      <c r="CR152" s="78"/>
      <c r="CV152" s="77" t="str">
        <f t="shared" si="54"/>
        <v/>
      </c>
    </row>
    <row r="153" spans="1:100" s="77" customFormat="1" ht="51" customHeight="1">
      <c r="A153" s="35" t="str">
        <f t="shared" si="44"/>
        <v/>
      </c>
      <c r="B153" s="36"/>
      <c r="C153" s="36"/>
      <c r="D153" s="48"/>
      <c r="E153" s="227" t="str">
        <f t="shared" si="40"/>
        <v/>
      </c>
      <c r="F153" s="48"/>
      <c r="G153" s="48"/>
      <c r="H153" s="37"/>
      <c r="I153" s="37"/>
      <c r="J153" s="74" t="str">
        <f t="shared" si="45"/>
        <v/>
      </c>
      <c r="K153" s="82" t="str">
        <f t="shared" si="41"/>
        <v/>
      </c>
      <c r="L153" s="82" t="str">
        <f t="shared" si="42"/>
        <v/>
      </c>
      <c r="M153" s="82" t="str">
        <f t="shared" si="43"/>
        <v/>
      </c>
      <c r="N153" s="39"/>
      <c r="O153" s="121"/>
      <c r="P153" s="39"/>
      <c r="Q153" s="121"/>
      <c r="R153" s="154"/>
      <c r="S153" s="121"/>
      <c r="T153" s="39"/>
      <c r="U153" s="48"/>
      <c r="V153" s="39"/>
      <c r="W153" s="39"/>
      <c r="X153" s="48"/>
      <c r="Y153" s="36"/>
      <c r="Z153" s="36"/>
      <c r="AA153" s="39"/>
      <c r="AB153" s="39"/>
      <c r="AC153" s="40"/>
      <c r="AD153" s="41"/>
      <c r="AE153" s="48"/>
      <c r="AF153" s="39"/>
      <c r="AG153" s="39"/>
      <c r="AH153" s="39"/>
      <c r="AI153" s="39"/>
      <c r="AJ153" s="39"/>
      <c r="AK153" s="39"/>
      <c r="AL153" s="39"/>
      <c r="AM153" s="42"/>
      <c r="AN153" s="38"/>
      <c r="AO153" s="76"/>
      <c r="AP153" s="76"/>
      <c r="BV153" s="78"/>
      <c r="BW153" s="78"/>
      <c r="BX153" s="78"/>
      <c r="BY153" s="78"/>
      <c r="BZ153" s="78"/>
      <c r="CA153" s="78"/>
      <c r="CB153" s="78"/>
      <c r="CC153" s="78"/>
      <c r="CD153" s="78"/>
      <c r="CE153" s="79" t="str">
        <f t="shared" si="46"/>
        <v/>
      </c>
      <c r="CF153" s="80" t="str">
        <f t="shared" si="47"/>
        <v/>
      </c>
      <c r="CG153" s="80" t="str">
        <f t="shared" si="48"/>
        <v/>
      </c>
      <c r="CH153" s="80" t="str">
        <f t="shared" si="49"/>
        <v/>
      </c>
      <c r="CI153" s="80" t="str">
        <f t="shared" si="50"/>
        <v/>
      </c>
      <c r="CJ153" s="80" t="str">
        <f t="shared" si="51"/>
        <v/>
      </c>
      <c r="CK153" s="81" t="str">
        <f t="shared" si="52"/>
        <v/>
      </c>
      <c r="CL153" s="199" t="str">
        <f t="shared" si="53"/>
        <v/>
      </c>
      <c r="CM153" s="78"/>
      <c r="CN153" s="78"/>
      <c r="CR153" s="78"/>
      <c r="CV153" s="77" t="str">
        <f t="shared" si="54"/>
        <v/>
      </c>
    </row>
    <row r="154" spans="1:100" s="77" customFormat="1" ht="51" customHeight="1">
      <c r="A154" s="35" t="str">
        <f t="shared" si="44"/>
        <v/>
      </c>
      <c r="B154" s="36"/>
      <c r="C154" s="36"/>
      <c r="D154" s="48"/>
      <c r="E154" s="227" t="str">
        <f t="shared" si="40"/>
        <v/>
      </c>
      <c r="F154" s="48"/>
      <c r="G154" s="48"/>
      <c r="H154" s="37"/>
      <c r="I154" s="37"/>
      <c r="J154" s="74" t="str">
        <f t="shared" si="45"/>
        <v/>
      </c>
      <c r="K154" s="82" t="str">
        <f t="shared" si="41"/>
        <v/>
      </c>
      <c r="L154" s="82" t="str">
        <f t="shared" si="42"/>
        <v/>
      </c>
      <c r="M154" s="82" t="str">
        <f t="shared" si="43"/>
        <v/>
      </c>
      <c r="N154" s="39"/>
      <c r="O154" s="121"/>
      <c r="P154" s="39"/>
      <c r="Q154" s="121"/>
      <c r="R154" s="154"/>
      <c r="S154" s="121"/>
      <c r="T154" s="39"/>
      <c r="U154" s="48"/>
      <c r="V154" s="39"/>
      <c r="W154" s="39"/>
      <c r="X154" s="48"/>
      <c r="Y154" s="36"/>
      <c r="Z154" s="36"/>
      <c r="AA154" s="39"/>
      <c r="AB154" s="39"/>
      <c r="AC154" s="40"/>
      <c r="AD154" s="41"/>
      <c r="AE154" s="48"/>
      <c r="AF154" s="39"/>
      <c r="AG154" s="39"/>
      <c r="AH154" s="39"/>
      <c r="AI154" s="39"/>
      <c r="AJ154" s="39"/>
      <c r="AK154" s="39"/>
      <c r="AL154" s="39"/>
      <c r="AM154" s="42"/>
      <c r="AN154" s="38"/>
      <c r="AO154" s="76"/>
      <c r="AP154" s="76"/>
      <c r="BV154" s="78"/>
      <c r="BW154" s="78"/>
      <c r="BX154" s="78"/>
      <c r="BY154" s="78"/>
      <c r="BZ154" s="78"/>
      <c r="CA154" s="78"/>
      <c r="CB154" s="78"/>
      <c r="CC154" s="78"/>
      <c r="CD154" s="78"/>
      <c r="CE154" s="79" t="str">
        <f t="shared" si="46"/>
        <v/>
      </c>
      <c r="CF154" s="80" t="str">
        <f t="shared" si="47"/>
        <v/>
      </c>
      <c r="CG154" s="80" t="str">
        <f t="shared" si="48"/>
        <v/>
      </c>
      <c r="CH154" s="80" t="str">
        <f t="shared" si="49"/>
        <v/>
      </c>
      <c r="CI154" s="80" t="str">
        <f t="shared" si="50"/>
        <v/>
      </c>
      <c r="CJ154" s="80" t="str">
        <f t="shared" si="51"/>
        <v/>
      </c>
      <c r="CK154" s="81" t="str">
        <f t="shared" si="52"/>
        <v/>
      </c>
      <c r="CL154" s="199" t="str">
        <f t="shared" si="53"/>
        <v/>
      </c>
      <c r="CM154" s="78"/>
      <c r="CN154" s="78"/>
      <c r="CR154" s="78"/>
      <c r="CV154" s="77" t="str">
        <f t="shared" si="54"/>
        <v/>
      </c>
    </row>
    <row r="155" spans="1:100" s="77" customFormat="1" ht="51" customHeight="1">
      <c r="A155" s="35" t="str">
        <f t="shared" si="44"/>
        <v/>
      </c>
      <c r="B155" s="36"/>
      <c r="C155" s="36"/>
      <c r="D155" s="48"/>
      <c r="E155" s="227" t="str">
        <f t="shared" si="40"/>
        <v/>
      </c>
      <c r="F155" s="48"/>
      <c r="G155" s="48"/>
      <c r="H155" s="37"/>
      <c r="I155" s="37"/>
      <c r="J155" s="74" t="str">
        <f t="shared" si="45"/>
        <v/>
      </c>
      <c r="K155" s="82" t="str">
        <f t="shared" si="41"/>
        <v/>
      </c>
      <c r="L155" s="82" t="str">
        <f t="shared" si="42"/>
        <v/>
      </c>
      <c r="M155" s="82" t="str">
        <f t="shared" si="43"/>
        <v/>
      </c>
      <c r="N155" s="39"/>
      <c r="O155" s="121"/>
      <c r="P155" s="39"/>
      <c r="Q155" s="121"/>
      <c r="R155" s="154"/>
      <c r="S155" s="121"/>
      <c r="T155" s="39"/>
      <c r="U155" s="48"/>
      <c r="V155" s="39"/>
      <c r="W155" s="39"/>
      <c r="X155" s="48"/>
      <c r="Y155" s="36"/>
      <c r="Z155" s="36"/>
      <c r="AA155" s="39"/>
      <c r="AB155" s="39"/>
      <c r="AC155" s="40"/>
      <c r="AD155" s="41"/>
      <c r="AE155" s="48"/>
      <c r="AF155" s="39"/>
      <c r="AG155" s="39"/>
      <c r="AH155" s="39"/>
      <c r="AI155" s="39"/>
      <c r="AJ155" s="39"/>
      <c r="AK155" s="39"/>
      <c r="AL155" s="39"/>
      <c r="AM155" s="42"/>
      <c r="AN155" s="38"/>
      <c r="AO155" s="76"/>
      <c r="AP155" s="76"/>
      <c r="BV155" s="78"/>
      <c r="BW155" s="78"/>
      <c r="BX155" s="78"/>
      <c r="BY155" s="78"/>
      <c r="BZ155" s="78"/>
      <c r="CA155" s="78"/>
      <c r="CB155" s="78"/>
      <c r="CC155" s="78"/>
      <c r="CD155" s="78"/>
      <c r="CE155" s="79" t="str">
        <f t="shared" si="46"/>
        <v/>
      </c>
      <c r="CF155" s="80" t="str">
        <f t="shared" si="47"/>
        <v/>
      </c>
      <c r="CG155" s="80" t="str">
        <f t="shared" si="48"/>
        <v/>
      </c>
      <c r="CH155" s="80" t="str">
        <f t="shared" si="49"/>
        <v/>
      </c>
      <c r="CI155" s="80" t="str">
        <f t="shared" si="50"/>
        <v/>
      </c>
      <c r="CJ155" s="80" t="str">
        <f t="shared" si="51"/>
        <v/>
      </c>
      <c r="CK155" s="81" t="str">
        <f t="shared" si="52"/>
        <v/>
      </c>
      <c r="CL155" s="199" t="str">
        <f t="shared" si="53"/>
        <v/>
      </c>
      <c r="CM155" s="78"/>
      <c r="CN155" s="78"/>
      <c r="CR155" s="78"/>
      <c r="CV155" s="77" t="str">
        <f t="shared" si="54"/>
        <v/>
      </c>
    </row>
    <row r="156" spans="1:100" s="77" customFormat="1" ht="51" customHeight="1">
      <c r="A156" s="35" t="str">
        <f t="shared" si="44"/>
        <v/>
      </c>
      <c r="B156" s="36"/>
      <c r="C156" s="36"/>
      <c r="D156" s="48"/>
      <c r="E156" s="227" t="str">
        <f t="shared" si="40"/>
        <v/>
      </c>
      <c r="F156" s="48"/>
      <c r="G156" s="48"/>
      <c r="H156" s="37"/>
      <c r="I156" s="37"/>
      <c r="J156" s="74" t="str">
        <f t="shared" si="45"/>
        <v/>
      </c>
      <c r="K156" s="82" t="str">
        <f t="shared" si="41"/>
        <v/>
      </c>
      <c r="L156" s="82" t="str">
        <f t="shared" si="42"/>
        <v/>
      </c>
      <c r="M156" s="82" t="str">
        <f t="shared" si="43"/>
        <v/>
      </c>
      <c r="N156" s="39"/>
      <c r="O156" s="121"/>
      <c r="P156" s="39"/>
      <c r="Q156" s="121"/>
      <c r="R156" s="154"/>
      <c r="S156" s="121"/>
      <c r="T156" s="39"/>
      <c r="U156" s="48"/>
      <c r="V156" s="39"/>
      <c r="W156" s="39"/>
      <c r="X156" s="48"/>
      <c r="Y156" s="36"/>
      <c r="Z156" s="36"/>
      <c r="AA156" s="39"/>
      <c r="AB156" s="39"/>
      <c r="AC156" s="40"/>
      <c r="AD156" s="41"/>
      <c r="AE156" s="48"/>
      <c r="AF156" s="39"/>
      <c r="AG156" s="39"/>
      <c r="AH156" s="39"/>
      <c r="AI156" s="39"/>
      <c r="AJ156" s="39"/>
      <c r="AK156" s="39"/>
      <c r="AL156" s="39"/>
      <c r="AM156" s="42"/>
      <c r="AN156" s="38"/>
      <c r="AO156" s="76"/>
      <c r="AP156" s="76"/>
      <c r="BV156" s="78"/>
      <c r="BW156" s="78"/>
      <c r="BX156" s="78"/>
      <c r="BY156" s="78"/>
      <c r="BZ156" s="78"/>
      <c r="CA156" s="78"/>
      <c r="CB156" s="78"/>
      <c r="CC156" s="78"/>
      <c r="CD156" s="78"/>
      <c r="CE156" s="79" t="str">
        <f t="shared" si="46"/>
        <v/>
      </c>
      <c r="CF156" s="80" t="str">
        <f t="shared" si="47"/>
        <v/>
      </c>
      <c r="CG156" s="80" t="str">
        <f t="shared" si="48"/>
        <v/>
      </c>
      <c r="CH156" s="80" t="str">
        <f t="shared" si="49"/>
        <v/>
      </c>
      <c r="CI156" s="80" t="str">
        <f t="shared" si="50"/>
        <v/>
      </c>
      <c r="CJ156" s="80" t="str">
        <f t="shared" si="51"/>
        <v/>
      </c>
      <c r="CK156" s="81" t="str">
        <f t="shared" si="52"/>
        <v/>
      </c>
      <c r="CL156" s="199" t="str">
        <f t="shared" si="53"/>
        <v/>
      </c>
      <c r="CM156" s="78"/>
      <c r="CN156" s="78"/>
      <c r="CR156" s="78"/>
      <c r="CV156" s="77" t="str">
        <f t="shared" si="54"/>
        <v/>
      </c>
    </row>
    <row r="157" spans="1:100" s="77" customFormat="1" ht="51" customHeight="1">
      <c r="A157" s="35" t="str">
        <f t="shared" si="44"/>
        <v/>
      </c>
      <c r="B157" s="36"/>
      <c r="C157" s="36"/>
      <c r="D157" s="48"/>
      <c r="E157" s="227" t="str">
        <f t="shared" si="40"/>
        <v/>
      </c>
      <c r="F157" s="48"/>
      <c r="G157" s="48"/>
      <c r="H157" s="37"/>
      <c r="I157" s="37"/>
      <c r="J157" s="74" t="str">
        <f t="shared" si="45"/>
        <v/>
      </c>
      <c r="K157" s="82" t="str">
        <f t="shared" si="41"/>
        <v/>
      </c>
      <c r="L157" s="82" t="str">
        <f t="shared" si="42"/>
        <v/>
      </c>
      <c r="M157" s="82" t="str">
        <f t="shared" si="43"/>
        <v/>
      </c>
      <c r="N157" s="39"/>
      <c r="O157" s="121"/>
      <c r="P157" s="39"/>
      <c r="Q157" s="121"/>
      <c r="R157" s="154"/>
      <c r="S157" s="121"/>
      <c r="T157" s="39"/>
      <c r="U157" s="48"/>
      <c r="V157" s="39"/>
      <c r="W157" s="39"/>
      <c r="X157" s="48"/>
      <c r="Y157" s="36"/>
      <c r="Z157" s="36"/>
      <c r="AA157" s="39"/>
      <c r="AB157" s="39"/>
      <c r="AC157" s="40"/>
      <c r="AD157" s="41"/>
      <c r="AE157" s="48"/>
      <c r="AF157" s="39"/>
      <c r="AG157" s="39"/>
      <c r="AH157" s="39"/>
      <c r="AI157" s="39"/>
      <c r="AJ157" s="39"/>
      <c r="AK157" s="39"/>
      <c r="AL157" s="39"/>
      <c r="AM157" s="42"/>
      <c r="AN157" s="38"/>
      <c r="AO157" s="76"/>
      <c r="AP157" s="76"/>
      <c r="BV157" s="78"/>
      <c r="BW157" s="78"/>
      <c r="BX157" s="78"/>
      <c r="BY157" s="78"/>
      <c r="BZ157" s="78"/>
      <c r="CA157" s="78"/>
      <c r="CB157" s="78"/>
      <c r="CC157" s="78"/>
      <c r="CD157" s="78"/>
      <c r="CE157" s="79" t="str">
        <f t="shared" si="46"/>
        <v/>
      </c>
      <c r="CF157" s="80" t="str">
        <f t="shared" si="47"/>
        <v/>
      </c>
      <c r="CG157" s="80" t="str">
        <f t="shared" si="48"/>
        <v/>
      </c>
      <c r="CH157" s="80" t="str">
        <f t="shared" si="49"/>
        <v/>
      </c>
      <c r="CI157" s="80" t="str">
        <f t="shared" si="50"/>
        <v/>
      </c>
      <c r="CJ157" s="80" t="str">
        <f t="shared" si="51"/>
        <v/>
      </c>
      <c r="CK157" s="81" t="str">
        <f t="shared" si="52"/>
        <v/>
      </c>
      <c r="CL157" s="199" t="str">
        <f t="shared" si="53"/>
        <v/>
      </c>
      <c r="CM157" s="78"/>
      <c r="CN157" s="78"/>
      <c r="CR157" s="78"/>
      <c r="CV157" s="77" t="str">
        <f t="shared" si="54"/>
        <v/>
      </c>
    </row>
    <row r="158" spans="1:100" s="77" customFormat="1" ht="51" customHeight="1">
      <c r="A158" s="35" t="str">
        <f t="shared" si="44"/>
        <v/>
      </c>
      <c r="B158" s="36"/>
      <c r="C158" s="36"/>
      <c r="D158" s="48"/>
      <c r="E158" s="227" t="str">
        <f t="shared" si="40"/>
        <v/>
      </c>
      <c r="F158" s="48"/>
      <c r="G158" s="48"/>
      <c r="H158" s="37"/>
      <c r="I158" s="37"/>
      <c r="J158" s="74" t="str">
        <f t="shared" si="45"/>
        <v/>
      </c>
      <c r="K158" s="82" t="str">
        <f t="shared" si="41"/>
        <v/>
      </c>
      <c r="L158" s="82" t="str">
        <f t="shared" si="42"/>
        <v/>
      </c>
      <c r="M158" s="82" t="str">
        <f t="shared" si="43"/>
        <v/>
      </c>
      <c r="N158" s="39"/>
      <c r="O158" s="121"/>
      <c r="P158" s="39"/>
      <c r="Q158" s="121"/>
      <c r="R158" s="154"/>
      <c r="S158" s="121"/>
      <c r="T158" s="39"/>
      <c r="U158" s="48"/>
      <c r="V158" s="39"/>
      <c r="W158" s="39"/>
      <c r="X158" s="48"/>
      <c r="Y158" s="36"/>
      <c r="Z158" s="36"/>
      <c r="AA158" s="39"/>
      <c r="AB158" s="39"/>
      <c r="AC158" s="40"/>
      <c r="AD158" s="41"/>
      <c r="AE158" s="48"/>
      <c r="AF158" s="39"/>
      <c r="AG158" s="39"/>
      <c r="AH158" s="39"/>
      <c r="AI158" s="39"/>
      <c r="AJ158" s="39"/>
      <c r="AK158" s="39"/>
      <c r="AL158" s="39"/>
      <c r="AM158" s="42"/>
      <c r="AN158" s="38"/>
      <c r="AO158" s="76"/>
      <c r="AP158" s="76"/>
      <c r="BV158" s="78"/>
      <c r="BW158" s="78"/>
      <c r="BX158" s="78"/>
      <c r="BY158" s="78"/>
      <c r="BZ158" s="78"/>
      <c r="CA158" s="78"/>
      <c r="CB158" s="78"/>
      <c r="CC158" s="78"/>
      <c r="CD158" s="78"/>
      <c r="CE158" s="79" t="str">
        <f t="shared" si="46"/>
        <v/>
      </c>
      <c r="CF158" s="80" t="str">
        <f t="shared" si="47"/>
        <v/>
      </c>
      <c r="CG158" s="80" t="str">
        <f t="shared" si="48"/>
        <v/>
      </c>
      <c r="CH158" s="80" t="str">
        <f t="shared" si="49"/>
        <v/>
      </c>
      <c r="CI158" s="80" t="str">
        <f t="shared" si="50"/>
        <v/>
      </c>
      <c r="CJ158" s="80" t="str">
        <f t="shared" si="51"/>
        <v/>
      </c>
      <c r="CK158" s="81" t="str">
        <f t="shared" si="52"/>
        <v/>
      </c>
      <c r="CL158" s="199" t="str">
        <f t="shared" si="53"/>
        <v/>
      </c>
      <c r="CM158" s="78"/>
      <c r="CN158" s="78"/>
      <c r="CR158" s="78"/>
      <c r="CV158" s="77" t="str">
        <f t="shared" si="54"/>
        <v/>
      </c>
    </row>
    <row r="159" spans="1:100" s="77" customFormat="1" ht="51" customHeight="1">
      <c r="A159" s="35" t="str">
        <f t="shared" si="44"/>
        <v/>
      </c>
      <c r="B159" s="36"/>
      <c r="C159" s="36"/>
      <c r="D159" s="48"/>
      <c r="E159" s="227" t="str">
        <f t="shared" si="40"/>
        <v/>
      </c>
      <c r="F159" s="48"/>
      <c r="G159" s="48"/>
      <c r="H159" s="37"/>
      <c r="I159" s="37"/>
      <c r="J159" s="74" t="str">
        <f t="shared" si="45"/>
        <v/>
      </c>
      <c r="K159" s="82" t="str">
        <f t="shared" si="41"/>
        <v/>
      </c>
      <c r="L159" s="82" t="str">
        <f t="shared" si="42"/>
        <v/>
      </c>
      <c r="M159" s="82" t="str">
        <f t="shared" si="43"/>
        <v/>
      </c>
      <c r="N159" s="39"/>
      <c r="O159" s="121"/>
      <c r="P159" s="39"/>
      <c r="Q159" s="121"/>
      <c r="R159" s="154"/>
      <c r="S159" s="121"/>
      <c r="T159" s="39"/>
      <c r="U159" s="48"/>
      <c r="V159" s="39"/>
      <c r="W159" s="39"/>
      <c r="X159" s="48"/>
      <c r="Y159" s="36"/>
      <c r="Z159" s="36"/>
      <c r="AA159" s="39"/>
      <c r="AB159" s="39"/>
      <c r="AC159" s="40"/>
      <c r="AD159" s="41"/>
      <c r="AE159" s="48"/>
      <c r="AF159" s="39"/>
      <c r="AG159" s="39"/>
      <c r="AH159" s="39"/>
      <c r="AI159" s="39"/>
      <c r="AJ159" s="39"/>
      <c r="AK159" s="39"/>
      <c r="AL159" s="39"/>
      <c r="AM159" s="42"/>
      <c r="AN159" s="38"/>
      <c r="AO159" s="76"/>
      <c r="AP159" s="76"/>
      <c r="BV159" s="78"/>
      <c r="BW159" s="78"/>
      <c r="BX159" s="78"/>
      <c r="BY159" s="78"/>
      <c r="BZ159" s="78"/>
      <c r="CA159" s="78"/>
      <c r="CB159" s="78"/>
      <c r="CC159" s="78"/>
      <c r="CD159" s="78"/>
      <c r="CE159" s="79" t="str">
        <f t="shared" si="46"/>
        <v/>
      </c>
      <c r="CF159" s="80" t="str">
        <f t="shared" si="47"/>
        <v/>
      </c>
      <c r="CG159" s="80" t="str">
        <f t="shared" si="48"/>
        <v/>
      </c>
      <c r="CH159" s="80" t="str">
        <f t="shared" si="49"/>
        <v/>
      </c>
      <c r="CI159" s="80" t="str">
        <f t="shared" si="50"/>
        <v/>
      </c>
      <c r="CJ159" s="80" t="str">
        <f t="shared" si="51"/>
        <v/>
      </c>
      <c r="CK159" s="81" t="str">
        <f t="shared" si="52"/>
        <v/>
      </c>
      <c r="CL159" s="199" t="str">
        <f t="shared" si="53"/>
        <v/>
      </c>
      <c r="CM159" s="78"/>
      <c r="CN159" s="78"/>
      <c r="CR159" s="78"/>
      <c r="CV159" s="77" t="str">
        <f t="shared" si="54"/>
        <v/>
      </c>
    </row>
    <row r="160" spans="1:100" s="77" customFormat="1" ht="51" customHeight="1">
      <c r="A160" s="35" t="str">
        <f t="shared" si="44"/>
        <v/>
      </c>
      <c r="B160" s="36"/>
      <c r="C160" s="36"/>
      <c r="D160" s="48"/>
      <c r="E160" s="227" t="str">
        <f t="shared" si="40"/>
        <v/>
      </c>
      <c r="F160" s="48"/>
      <c r="G160" s="48"/>
      <c r="H160" s="37"/>
      <c r="I160" s="37"/>
      <c r="J160" s="74" t="str">
        <f t="shared" si="45"/>
        <v/>
      </c>
      <c r="K160" s="82" t="str">
        <f t="shared" si="41"/>
        <v/>
      </c>
      <c r="L160" s="82" t="str">
        <f t="shared" si="42"/>
        <v/>
      </c>
      <c r="M160" s="82" t="str">
        <f t="shared" si="43"/>
        <v/>
      </c>
      <c r="N160" s="39"/>
      <c r="O160" s="121"/>
      <c r="P160" s="39"/>
      <c r="Q160" s="121"/>
      <c r="R160" s="154"/>
      <c r="S160" s="121"/>
      <c r="T160" s="39"/>
      <c r="U160" s="48"/>
      <c r="V160" s="39"/>
      <c r="W160" s="39"/>
      <c r="X160" s="48"/>
      <c r="Y160" s="36"/>
      <c r="Z160" s="36"/>
      <c r="AA160" s="39"/>
      <c r="AB160" s="39"/>
      <c r="AC160" s="40"/>
      <c r="AD160" s="41"/>
      <c r="AE160" s="48"/>
      <c r="AF160" s="39"/>
      <c r="AG160" s="39"/>
      <c r="AH160" s="39"/>
      <c r="AI160" s="39"/>
      <c r="AJ160" s="39"/>
      <c r="AK160" s="39"/>
      <c r="AL160" s="39"/>
      <c r="AM160" s="42"/>
      <c r="AN160" s="38"/>
      <c r="AO160" s="76"/>
      <c r="AP160" s="76"/>
      <c r="BV160" s="78"/>
      <c r="BW160" s="78"/>
      <c r="BX160" s="78"/>
      <c r="BY160" s="78"/>
      <c r="BZ160" s="78"/>
      <c r="CA160" s="78"/>
      <c r="CB160" s="78"/>
      <c r="CC160" s="78"/>
      <c r="CD160" s="78"/>
      <c r="CE160" s="79" t="str">
        <f t="shared" si="46"/>
        <v/>
      </c>
      <c r="CF160" s="80" t="str">
        <f t="shared" si="47"/>
        <v/>
      </c>
      <c r="CG160" s="80" t="str">
        <f t="shared" si="48"/>
        <v/>
      </c>
      <c r="CH160" s="80" t="str">
        <f t="shared" si="49"/>
        <v/>
      </c>
      <c r="CI160" s="80" t="str">
        <f t="shared" si="50"/>
        <v/>
      </c>
      <c r="CJ160" s="80" t="str">
        <f t="shared" si="51"/>
        <v/>
      </c>
      <c r="CK160" s="81" t="str">
        <f t="shared" si="52"/>
        <v/>
      </c>
      <c r="CL160" s="199" t="str">
        <f t="shared" si="53"/>
        <v/>
      </c>
      <c r="CM160" s="78"/>
      <c r="CN160" s="78"/>
      <c r="CR160" s="78"/>
      <c r="CV160" s="77" t="str">
        <f t="shared" si="54"/>
        <v/>
      </c>
    </row>
    <row r="161" spans="1:100" s="77" customFormat="1" ht="51" customHeight="1">
      <c r="A161" s="35" t="str">
        <f t="shared" si="44"/>
        <v/>
      </c>
      <c r="B161" s="36"/>
      <c r="C161" s="36"/>
      <c r="D161" s="48"/>
      <c r="E161" s="227" t="str">
        <f t="shared" si="40"/>
        <v/>
      </c>
      <c r="F161" s="48"/>
      <c r="G161" s="48"/>
      <c r="H161" s="37"/>
      <c r="I161" s="37"/>
      <c r="J161" s="74" t="str">
        <f t="shared" si="45"/>
        <v/>
      </c>
      <c r="K161" s="82" t="str">
        <f t="shared" si="41"/>
        <v/>
      </c>
      <c r="L161" s="82" t="str">
        <f t="shared" si="42"/>
        <v/>
      </c>
      <c r="M161" s="82" t="str">
        <f t="shared" si="43"/>
        <v/>
      </c>
      <c r="N161" s="39"/>
      <c r="O161" s="121"/>
      <c r="P161" s="39"/>
      <c r="Q161" s="121"/>
      <c r="R161" s="154"/>
      <c r="S161" s="121"/>
      <c r="T161" s="39"/>
      <c r="U161" s="48"/>
      <c r="V161" s="39"/>
      <c r="W161" s="39"/>
      <c r="X161" s="48"/>
      <c r="Y161" s="36"/>
      <c r="Z161" s="36"/>
      <c r="AA161" s="39"/>
      <c r="AB161" s="39"/>
      <c r="AC161" s="40"/>
      <c r="AD161" s="41"/>
      <c r="AE161" s="48"/>
      <c r="AF161" s="39"/>
      <c r="AG161" s="39"/>
      <c r="AH161" s="39"/>
      <c r="AI161" s="39"/>
      <c r="AJ161" s="39"/>
      <c r="AK161" s="39"/>
      <c r="AL161" s="39"/>
      <c r="AM161" s="42"/>
      <c r="AN161" s="38"/>
      <c r="AO161" s="76"/>
      <c r="AP161" s="76"/>
      <c r="BV161" s="78"/>
      <c r="BW161" s="78"/>
      <c r="BX161" s="78"/>
      <c r="BY161" s="78"/>
      <c r="BZ161" s="78"/>
      <c r="CA161" s="78"/>
      <c r="CB161" s="78"/>
      <c r="CC161" s="78"/>
      <c r="CD161" s="78"/>
      <c r="CE161" s="79" t="str">
        <f t="shared" si="46"/>
        <v/>
      </c>
      <c r="CF161" s="80" t="str">
        <f t="shared" si="47"/>
        <v/>
      </c>
      <c r="CG161" s="80" t="str">
        <f t="shared" si="48"/>
        <v/>
      </c>
      <c r="CH161" s="80" t="str">
        <f t="shared" si="49"/>
        <v/>
      </c>
      <c r="CI161" s="80" t="str">
        <f t="shared" si="50"/>
        <v/>
      </c>
      <c r="CJ161" s="80" t="str">
        <f t="shared" si="51"/>
        <v/>
      </c>
      <c r="CK161" s="81" t="str">
        <f t="shared" si="52"/>
        <v/>
      </c>
      <c r="CL161" s="199" t="str">
        <f t="shared" si="53"/>
        <v/>
      </c>
      <c r="CM161" s="78"/>
      <c r="CN161" s="78"/>
      <c r="CR161" s="78"/>
      <c r="CV161" s="77" t="str">
        <f t="shared" si="54"/>
        <v/>
      </c>
    </row>
    <row r="162" spans="1:100" s="77" customFormat="1" ht="51" customHeight="1">
      <c r="A162" s="35" t="str">
        <f t="shared" si="44"/>
        <v/>
      </c>
      <c r="B162" s="36"/>
      <c r="C162" s="36"/>
      <c r="D162" s="48"/>
      <c r="E162" s="227" t="str">
        <f t="shared" si="40"/>
        <v/>
      </c>
      <c r="F162" s="48"/>
      <c r="G162" s="48"/>
      <c r="H162" s="37"/>
      <c r="I162" s="37"/>
      <c r="J162" s="74" t="str">
        <f t="shared" si="45"/>
        <v/>
      </c>
      <c r="K162" s="82" t="str">
        <f t="shared" si="41"/>
        <v/>
      </c>
      <c r="L162" s="82" t="str">
        <f t="shared" si="42"/>
        <v/>
      </c>
      <c r="M162" s="82" t="str">
        <f t="shared" si="43"/>
        <v/>
      </c>
      <c r="N162" s="39"/>
      <c r="O162" s="121"/>
      <c r="P162" s="39"/>
      <c r="Q162" s="121"/>
      <c r="R162" s="154"/>
      <c r="S162" s="121"/>
      <c r="T162" s="39"/>
      <c r="U162" s="48"/>
      <c r="V162" s="39"/>
      <c r="W162" s="39"/>
      <c r="X162" s="48"/>
      <c r="Y162" s="36"/>
      <c r="Z162" s="36"/>
      <c r="AA162" s="39"/>
      <c r="AB162" s="39"/>
      <c r="AC162" s="40"/>
      <c r="AD162" s="41"/>
      <c r="AE162" s="48"/>
      <c r="AF162" s="39"/>
      <c r="AG162" s="39"/>
      <c r="AH162" s="39"/>
      <c r="AI162" s="39"/>
      <c r="AJ162" s="39"/>
      <c r="AK162" s="39"/>
      <c r="AL162" s="39"/>
      <c r="AM162" s="42"/>
      <c r="AN162" s="38"/>
      <c r="AO162" s="76"/>
      <c r="AP162" s="76"/>
      <c r="BV162" s="78"/>
      <c r="BW162" s="78"/>
      <c r="BX162" s="78"/>
      <c r="BY162" s="78"/>
      <c r="BZ162" s="78"/>
      <c r="CA162" s="78"/>
      <c r="CB162" s="78"/>
      <c r="CC162" s="78"/>
      <c r="CD162" s="78"/>
      <c r="CE162" s="79" t="str">
        <f t="shared" si="46"/>
        <v/>
      </c>
      <c r="CF162" s="80" t="str">
        <f t="shared" si="47"/>
        <v/>
      </c>
      <c r="CG162" s="80" t="str">
        <f t="shared" si="48"/>
        <v/>
      </c>
      <c r="CH162" s="80" t="str">
        <f t="shared" si="49"/>
        <v/>
      </c>
      <c r="CI162" s="80" t="str">
        <f t="shared" si="50"/>
        <v/>
      </c>
      <c r="CJ162" s="80" t="str">
        <f t="shared" si="51"/>
        <v/>
      </c>
      <c r="CK162" s="81" t="str">
        <f t="shared" si="52"/>
        <v/>
      </c>
      <c r="CL162" s="199" t="str">
        <f t="shared" si="53"/>
        <v/>
      </c>
      <c r="CM162" s="78"/>
      <c r="CN162" s="78"/>
      <c r="CR162" s="78"/>
      <c r="CV162" s="77" t="str">
        <f t="shared" si="54"/>
        <v/>
      </c>
    </row>
    <row r="163" spans="1:100" s="77" customFormat="1" ht="51" customHeight="1">
      <c r="A163" s="35" t="str">
        <f t="shared" si="44"/>
        <v/>
      </c>
      <c r="B163" s="36"/>
      <c r="C163" s="36"/>
      <c r="D163" s="48"/>
      <c r="E163" s="227" t="str">
        <f t="shared" si="40"/>
        <v/>
      </c>
      <c r="F163" s="48"/>
      <c r="G163" s="48"/>
      <c r="H163" s="37"/>
      <c r="I163" s="37"/>
      <c r="J163" s="74" t="str">
        <f t="shared" si="45"/>
        <v/>
      </c>
      <c r="K163" s="82" t="str">
        <f t="shared" si="41"/>
        <v/>
      </c>
      <c r="L163" s="82" t="str">
        <f t="shared" si="42"/>
        <v/>
      </c>
      <c r="M163" s="82" t="str">
        <f t="shared" si="43"/>
        <v/>
      </c>
      <c r="N163" s="39"/>
      <c r="O163" s="121"/>
      <c r="P163" s="39"/>
      <c r="Q163" s="121"/>
      <c r="R163" s="154"/>
      <c r="S163" s="121"/>
      <c r="T163" s="39"/>
      <c r="U163" s="48"/>
      <c r="V163" s="39"/>
      <c r="W163" s="39"/>
      <c r="X163" s="48"/>
      <c r="Y163" s="36"/>
      <c r="Z163" s="36"/>
      <c r="AA163" s="39"/>
      <c r="AB163" s="39"/>
      <c r="AC163" s="40"/>
      <c r="AD163" s="41"/>
      <c r="AE163" s="48"/>
      <c r="AF163" s="39"/>
      <c r="AG163" s="39"/>
      <c r="AH163" s="39"/>
      <c r="AI163" s="39"/>
      <c r="AJ163" s="39"/>
      <c r="AK163" s="39"/>
      <c r="AL163" s="39"/>
      <c r="AM163" s="42"/>
      <c r="AN163" s="38"/>
      <c r="AO163" s="76"/>
      <c r="AP163" s="76"/>
      <c r="BV163" s="78"/>
      <c r="BW163" s="78"/>
      <c r="BX163" s="78"/>
      <c r="BY163" s="78"/>
      <c r="BZ163" s="78"/>
      <c r="CA163" s="78"/>
      <c r="CB163" s="78"/>
      <c r="CC163" s="78"/>
      <c r="CD163" s="78"/>
      <c r="CE163" s="79" t="str">
        <f t="shared" si="46"/>
        <v/>
      </c>
      <c r="CF163" s="80" t="str">
        <f t="shared" si="47"/>
        <v/>
      </c>
      <c r="CG163" s="80" t="str">
        <f t="shared" si="48"/>
        <v/>
      </c>
      <c r="CH163" s="80" t="str">
        <f t="shared" si="49"/>
        <v/>
      </c>
      <c r="CI163" s="80" t="str">
        <f t="shared" si="50"/>
        <v/>
      </c>
      <c r="CJ163" s="80" t="str">
        <f t="shared" si="51"/>
        <v/>
      </c>
      <c r="CK163" s="81" t="str">
        <f t="shared" si="52"/>
        <v/>
      </c>
      <c r="CL163" s="199" t="str">
        <f t="shared" si="53"/>
        <v/>
      </c>
      <c r="CM163" s="78"/>
      <c r="CN163" s="78"/>
      <c r="CR163" s="78"/>
      <c r="CV163" s="77" t="str">
        <f t="shared" si="54"/>
        <v/>
      </c>
    </row>
    <row r="164" spans="1:100" s="77" customFormat="1" ht="51" customHeight="1">
      <c r="A164" s="35" t="str">
        <f t="shared" si="44"/>
        <v/>
      </c>
      <c r="B164" s="36"/>
      <c r="C164" s="36"/>
      <c r="D164" s="48"/>
      <c r="E164" s="227" t="str">
        <f t="shared" si="40"/>
        <v/>
      </c>
      <c r="F164" s="48"/>
      <c r="G164" s="48"/>
      <c r="H164" s="37"/>
      <c r="I164" s="37"/>
      <c r="J164" s="74" t="str">
        <f t="shared" si="45"/>
        <v/>
      </c>
      <c r="K164" s="82" t="str">
        <f t="shared" si="41"/>
        <v/>
      </c>
      <c r="L164" s="82" t="str">
        <f t="shared" si="42"/>
        <v/>
      </c>
      <c r="M164" s="82" t="str">
        <f t="shared" si="43"/>
        <v/>
      </c>
      <c r="N164" s="39"/>
      <c r="O164" s="121"/>
      <c r="P164" s="39"/>
      <c r="Q164" s="121"/>
      <c r="R164" s="154"/>
      <c r="S164" s="121"/>
      <c r="T164" s="39"/>
      <c r="U164" s="48"/>
      <c r="V164" s="39"/>
      <c r="W164" s="39"/>
      <c r="X164" s="48"/>
      <c r="Y164" s="36"/>
      <c r="Z164" s="36"/>
      <c r="AA164" s="39"/>
      <c r="AB164" s="39"/>
      <c r="AC164" s="40"/>
      <c r="AD164" s="41"/>
      <c r="AE164" s="48"/>
      <c r="AF164" s="39"/>
      <c r="AG164" s="39"/>
      <c r="AH164" s="39"/>
      <c r="AI164" s="39"/>
      <c r="AJ164" s="39"/>
      <c r="AK164" s="39"/>
      <c r="AL164" s="39"/>
      <c r="AM164" s="42"/>
      <c r="AN164" s="38"/>
      <c r="AO164" s="76"/>
      <c r="AP164" s="76"/>
      <c r="BV164" s="78"/>
      <c r="BW164" s="78"/>
      <c r="BX164" s="78"/>
      <c r="BY164" s="78"/>
      <c r="BZ164" s="78"/>
      <c r="CA164" s="78"/>
      <c r="CB164" s="78"/>
      <c r="CC164" s="78"/>
      <c r="CD164" s="78"/>
      <c r="CE164" s="79" t="str">
        <f t="shared" si="46"/>
        <v/>
      </c>
      <c r="CF164" s="80" t="str">
        <f t="shared" si="47"/>
        <v/>
      </c>
      <c r="CG164" s="80" t="str">
        <f t="shared" si="48"/>
        <v/>
      </c>
      <c r="CH164" s="80" t="str">
        <f t="shared" si="49"/>
        <v/>
      </c>
      <c r="CI164" s="80" t="str">
        <f t="shared" si="50"/>
        <v/>
      </c>
      <c r="CJ164" s="80" t="str">
        <f t="shared" si="51"/>
        <v/>
      </c>
      <c r="CK164" s="81" t="str">
        <f t="shared" si="52"/>
        <v/>
      </c>
      <c r="CL164" s="199" t="str">
        <f t="shared" si="53"/>
        <v/>
      </c>
      <c r="CM164" s="78"/>
      <c r="CN164" s="78"/>
      <c r="CR164" s="78"/>
      <c r="CV164" s="77" t="str">
        <f t="shared" si="54"/>
        <v/>
      </c>
    </row>
    <row r="165" spans="1:100" s="77" customFormat="1" ht="51" customHeight="1">
      <c r="A165" s="35" t="str">
        <f t="shared" si="44"/>
        <v/>
      </c>
      <c r="B165" s="36"/>
      <c r="C165" s="36"/>
      <c r="D165" s="48"/>
      <c r="E165" s="227" t="str">
        <f t="shared" si="40"/>
        <v/>
      </c>
      <c r="F165" s="48"/>
      <c r="G165" s="48"/>
      <c r="H165" s="37"/>
      <c r="I165" s="37"/>
      <c r="J165" s="74" t="str">
        <f t="shared" si="45"/>
        <v/>
      </c>
      <c r="K165" s="82" t="str">
        <f t="shared" si="41"/>
        <v/>
      </c>
      <c r="L165" s="82" t="str">
        <f t="shared" si="42"/>
        <v/>
      </c>
      <c r="M165" s="82" t="str">
        <f t="shared" si="43"/>
        <v/>
      </c>
      <c r="N165" s="39"/>
      <c r="O165" s="121"/>
      <c r="P165" s="39"/>
      <c r="Q165" s="121"/>
      <c r="R165" s="154"/>
      <c r="S165" s="121"/>
      <c r="T165" s="39"/>
      <c r="U165" s="48"/>
      <c r="V165" s="39"/>
      <c r="W165" s="39"/>
      <c r="X165" s="48"/>
      <c r="Y165" s="36"/>
      <c r="Z165" s="36"/>
      <c r="AA165" s="39"/>
      <c r="AB165" s="39"/>
      <c r="AC165" s="40"/>
      <c r="AD165" s="41"/>
      <c r="AE165" s="48"/>
      <c r="AF165" s="39"/>
      <c r="AG165" s="39"/>
      <c r="AH165" s="39"/>
      <c r="AI165" s="39"/>
      <c r="AJ165" s="39"/>
      <c r="AK165" s="39"/>
      <c r="AL165" s="39"/>
      <c r="AM165" s="42"/>
      <c r="AN165" s="38"/>
      <c r="AO165" s="76"/>
      <c r="AP165" s="76"/>
      <c r="BV165" s="78"/>
      <c r="BW165" s="78"/>
      <c r="BX165" s="78"/>
      <c r="BY165" s="78"/>
      <c r="BZ165" s="78"/>
      <c r="CA165" s="78"/>
      <c r="CB165" s="78"/>
      <c r="CC165" s="78"/>
      <c r="CD165" s="78"/>
      <c r="CE165" s="79" t="str">
        <f t="shared" si="46"/>
        <v/>
      </c>
      <c r="CF165" s="80" t="str">
        <f t="shared" si="47"/>
        <v/>
      </c>
      <c r="CG165" s="80" t="str">
        <f t="shared" si="48"/>
        <v/>
      </c>
      <c r="CH165" s="80" t="str">
        <f t="shared" si="49"/>
        <v/>
      </c>
      <c r="CI165" s="80" t="str">
        <f t="shared" si="50"/>
        <v/>
      </c>
      <c r="CJ165" s="80" t="str">
        <f t="shared" si="51"/>
        <v/>
      </c>
      <c r="CK165" s="81" t="str">
        <f t="shared" si="52"/>
        <v/>
      </c>
      <c r="CL165" s="199" t="str">
        <f t="shared" si="53"/>
        <v/>
      </c>
      <c r="CM165" s="78"/>
      <c r="CN165" s="78"/>
      <c r="CR165" s="78"/>
      <c r="CV165" s="77" t="str">
        <f t="shared" si="54"/>
        <v/>
      </c>
    </row>
    <row r="166" spans="1:100" s="77" customFormat="1" ht="51" customHeight="1">
      <c r="A166" s="35" t="str">
        <f t="shared" si="44"/>
        <v/>
      </c>
      <c r="B166" s="36"/>
      <c r="C166" s="36"/>
      <c r="D166" s="48"/>
      <c r="E166" s="227" t="str">
        <f t="shared" ref="E166:E197" si="55">IFERROR(VLOOKUP(D166,PEEO_SCHOOL,3,0),"")</f>
        <v/>
      </c>
      <c r="F166" s="48"/>
      <c r="G166" s="48"/>
      <c r="H166" s="37"/>
      <c r="I166" s="37"/>
      <c r="J166" s="74" t="str">
        <f t="shared" si="45"/>
        <v/>
      </c>
      <c r="K166" s="82" t="str">
        <f t="shared" ref="K166:K201" si="56">IFERROR(IF(OR($K$4="",B166="",A166="",I166=""),"",DATEDIF(I166,$K$4,"Y")),"")</f>
        <v/>
      </c>
      <c r="L166" s="82" t="str">
        <f t="shared" ref="L166:L201" si="57">IFERROR(IF(OR($K$4="",B166="",A166="",I166=""),"",DATEDIF(I166,$K$4,"YM")),"")</f>
        <v/>
      </c>
      <c r="M166" s="82" t="str">
        <f t="shared" ref="M166:M201" si="58">IFERROR(IF(OR($K$4="",B166="",A166="",I166=""),"",DATEDIF(I166,$K$4,"MD")),"")</f>
        <v/>
      </c>
      <c r="N166" s="39"/>
      <c r="O166" s="121"/>
      <c r="P166" s="39"/>
      <c r="Q166" s="121"/>
      <c r="R166" s="154"/>
      <c r="S166" s="121"/>
      <c r="T166" s="39"/>
      <c r="U166" s="48"/>
      <c r="V166" s="39"/>
      <c r="W166" s="39"/>
      <c r="X166" s="48"/>
      <c r="Y166" s="36"/>
      <c r="Z166" s="36"/>
      <c r="AA166" s="39"/>
      <c r="AB166" s="39"/>
      <c r="AC166" s="40"/>
      <c r="AD166" s="41"/>
      <c r="AE166" s="48"/>
      <c r="AF166" s="39"/>
      <c r="AG166" s="39"/>
      <c r="AH166" s="39"/>
      <c r="AI166" s="39"/>
      <c r="AJ166" s="39"/>
      <c r="AK166" s="39"/>
      <c r="AL166" s="39"/>
      <c r="AM166" s="42"/>
      <c r="AN166" s="38"/>
      <c r="AO166" s="76"/>
      <c r="AP166" s="76"/>
      <c r="BV166" s="78"/>
      <c r="BW166" s="78"/>
      <c r="BX166" s="78"/>
      <c r="BY166" s="78"/>
      <c r="BZ166" s="78"/>
      <c r="CA166" s="78"/>
      <c r="CB166" s="78"/>
      <c r="CC166" s="78"/>
      <c r="CD166" s="78"/>
      <c r="CE166" s="79" t="str">
        <f t="shared" si="46"/>
        <v/>
      </c>
      <c r="CF166" s="80" t="str">
        <f t="shared" si="47"/>
        <v/>
      </c>
      <c r="CG166" s="80" t="str">
        <f t="shared" si="48"/>
        <v/>
      </c>
      <c r="CH166" s="80" t="str">
        <f t="shared" si="49"/>
        <v/>
      </c>
      <c r="CI166" s="80" t="str">
        <f t="shared" si="50"/>
        <v/>
      </c>
      <c r="CJ166" s="80" t="str">
        <f t="shared" si="51"/>
        <v/>
      </c>
      <c r="CK166" s="81" t="str">
        <f t="shared" si="52"/>
        <v/>
      </c>
      <c r="CL166" s="199" t="str">
        <f t="shared" si="53"/>
        <v/>
      </c>
      <c r="CM166" s="78"/>
      <c r="CN166" s="78"/>
      <c r="CR166" s="78"/>
      <c r="CV166" s="77" t="str">
        <f t="shared" si="54"/>
        <v/>
      </c>
    </row>
    <row r="167" spans="1:100" s="77" customFormat="1" ht="51" customHeight="1">
      <c r="A167" s="35" t="str">
        <f t="shared" ref="A167:A198" si="59">IFERROR(IF(AND(B167="",C167="",F167="",I167=""),"",A166+1),"")</f>
        <v/>
      </c>
      <c r="B167" s="36"/>
      <c r="C167" s="36"/>
      <c r="D167" s="48"/>
      <c r="E167" s="227" t="str">
        <f t="shared" si="55"/>
        <v/>
      </c>
      <c r="F167" s="48"/>
      <c r="G167" s="48"/>
      <c r="H167" s="37"/>
      <c r="I167" s="37"/>
      <c r="J167" s="74" t="str">
        <f t="shared" si="45"/>
        <v/>
      </c>
      <c r="K167" s="82" t="str">
        <f t="shared" si="56"/>
        <v/>
      </c>
      <c r="L167" s="82" t="str">
        <f t="shared" si="57"/>
        <v/>
      </c>
      <c r="M167" s="82" t="str">
        <f t="shared" si="58"/>
        <v/>
      </c>
      <c r="N167" s="39"/>
      <c r="O167" s="121"/>
      <c r="P167" s="39"/>
      <c r="Q167" s="121"/>
      <c r="R167" s="154"/>
      <c r="S167" s="121"/>
      <c r="T167" s="39"/>
      <c r="U167" s="48"/>
      <c r="V167" s="39"/>
      <c r="W167" s="39"/>
      <c r="X167" s="48"/>
      <c r="Y167" s="36"/>
      <c r="Z167" s="36"/>
      <c r="AA167" s="39"/>
      <c r="AB167" s="39"/>
      <c r="AC167" s="40"/>
      <c r="AD167" s="41"/>
      <c r="AE167" s="48"/>
      <c r="AF167" s="39"/>
      <c r="AG167" s="39"/>
      <c r="AH167" s="39"/>
      <c r="AI167" s="39"/>
      <c r="AJ167" s="39"/>
      <c r="AK167" s="39"/>
      <c r="AL167" s="39"/>
      <c r="AM167" s="42"/>
      <c r="AN167" s="38"/>
      <c r="AO167" s="76"/>
      <c r="AP167" s="76"/>
      <c r="BV167" s="78"/>
      <c r="BW167" s="78"/>
      <c r="BX167" s="78"/>
      <c r="BY167" s="78"/>
      <c r="BZ167" s="78"/>
      <c r="CA167" s="78"/>
      <c r="CB167" s="78"/>
      <c r="CC167" s="78"/>
      <c r="CD167" s="78"/>
      <c r="CE167" s="79" t="str">
        <f t="shared" si="46"/>
        <v/>
      </c>
      <c r="CF167" s="80" t="str">
        <f t="shared" si="47"/>
        <v/>
      </c>
      <c r="CG167" s="80" t="str">
        <f t="shared" si="48"/>
        <v/>
      </c>
      <c r="CH167" s="80" t="str">
        <f t="shared" si="49"/>
        <v/>
      </c>
      <c r="CI167" s="80" t="str">
        <f t="shared" si="50"/>
        <v/>
      </c>
      <c r="CJ167" s="80" t="str">
        <f t="shared" si="51"/>
        <v/>
      </c>
      <c r="CK167" s="81" t="str">
        <f t="shared" si="52"/>
        <v/>
      </c>
      <c r="CL167" s="199" t="str">
        <f t="shared" si="53"/>
        <v/>
      </c>
      <c r="CM167" s="78"/>
      <c r="CN167" s="78"/>
      <c r="CR167" s="78"/>
      <c r="CV167" s="77" t="str">
        <f t="shared" si="54"/>
        <v/>
      </c>
    </row>
    <row r="168" spans="1:100" s="77" customFormat="1" ht="51" customHeight="1">
      <c r="A168" s="35" t="str">
        <f t="shared" si="59"/>
        <v/>
      </c>
      <c r="B168" s="36"/>
      <c r="C168" s="36"/>
      <c r="D168" s="48"/>
      <c r="E168" s="227" t="str">
        <f t="shared" si="55"/>
        <v/>
      </c>
      <c r="F168" s="48"/>
      <c r="G168" s="48"/>
      <c r="H168" s="37"/>
      <c r="I168" s="37"/>
      <c r="J168" s="74" t="str">
        <f t="shared" si="45"/>
        <v/>
      </c>
      <c r="K168" s="82" t="str">
        <f t="shared" si="56"/>
        <v/>
      </c>
      <c r="L168" s="82" t="str">
        <f t="shared" si="57"/>
        <v/>
      </c>
      <c r="M168" s="82" t="str">
        <f t="shared" si="58"/>
        <v/>
      </c>
      <c r="N168" s="39"/>
      <c r="O168" s="121"/>
      <c r="P168" s="39"/>
      <c r="Q168" s="121"/>
      <c r="R168" s="154"/>
      <c r="S168" s="121"/>
      <c r="T168" s="39"/>
      <c r="U168" s="48"/>
      <c r="V168" s="39"/>
      <c r="W168" s="39"/>
      <c r="X168" s="48"/>
      <c r="Y168" s="36"/>
      <c r="Z168" s="36"/>
      <c r="AA168" s="39"/>
      <c r="AB168" s="39"/>
      <c r="AC168" s="40"/>
      <c r="AD168" s="41"/>
      <c r="AE168" s="48"/>
      <c r="AF168" s="39"/>
      <c r="AG168" s="39"/>
      <c r="AH168" s="39"/>
      <c r="AI168" s="39"/>
      <c r="AJ168" s="39"/>
      <c r="AK168" s="39"/>
      <c r="AL168" s="39"/>
      <c r="AM168" s="42"/>
      <c r="AN168" s="38"/>
      <c r="AO168" s="76"/>
      <c r="AP168" s="76"/>
      <c r="BV168" s="78"/>
      <c r="BW168" s="78"/>
      <c r="BX168" s="78"/>
      <c r="BY168" s="78"/>
      <c r="BZ168" s="78"/>
      <c r="CA168" s="78"/>
      <c r="CB168" s="78"/>
      <c r="CC168" s="78"/>
      <c r="CD168" s="78"/>
      <c r="CE168" s="79" t="str">
        <f t="shared" si="46"/>
        <v/>
      </c>
      <c r="CF168" s="80" t="str">
        <f t="shared" si="47"/>
        <v/>
      </c>
      <c r="CG168" s="80" t="str">
        <f t="shared" si="48"/>
        <v/>
      </c>
      <c r="CH168" s="80" t="str">
        <f t="shared" si="49"/>
        <v/>
      </c>
      <c r="CI168" s="80" t="str">
        <f t="shared" si="50"/>
        <v/>
      </c>
      <c r="CJ168" s="80" t="str">
        <f t="shared" si="51"/>
        <v/>
      </c>
      <c r="CK168" s="81" t="str">
        <f t="shared" si="52"/>
        <v/>
      </c>
      <c r="CL168" s="199" t="str">
        <f t="shared" si="53"/>
        <v/>
      </c>
      <c r="CM168" s="78"/>
      <c r="CN168" s="78"/>
      <c r="CR168" s="78"/>
      <c r="CV168" s="77" t="str">
        <f t="shared" si="54"/>
        <v/>
      </c>
    </row>
    <row r="169" spans="1:100" s="77" customFormat="1" ht="51" customHeight="1">
      <c r="A169" s="35" t="str">
        <f t="shared" si="59"/>
        <v/>
      </c>
      <c r="B169" s="36"/>
      <c r="C169" s="36"/>
      <c r="D169" s="48"/>
      <c r="E169" s="227" t="str">
        <f t="shared" si="55"/>
        <v/>
      </c>
      <c r="F169" s="48"/>
      <c r="G169" s="48"/>
      <c r="H169" s="37"/>
      <c r="I169" s="37"/>
      <c r="J169" s="74" t="str">
        <f t="shared" si="45"/>
        <v/>
      </c>
      <c r="K169" s="82" t="str">
        <f t="shared" si="56"/>
        <v/>
      </c>
      <c r="L169" s="82" t="str">
        <f t="shared" si="57"/>
        <v/>
      </c>
      <c r="M169" s="82" t="str">
        <f t="shared" si="58"/>
        <v/>
      </c>
      <c r="N169" s="39"/>
      <c r="O169" s="121"/>
      <c r="P169" s="39"/>
      <c r="Q169" s="121"/>
      <c r="R169" s="154"/>
      <c r="S169" s="121"/>
      <c r="T169" s="39"/>
      <c r="U169" s="48"/>
      <c r="V169" s="39"/>
      <c r="W169" s="39"/>
      <c r="X169" s="48"/>
      <c r="Y169" s="36"/>
      <c r="Z169" s="36"/>
      <c r="AA169" s="39"/>
      <c r="AB169" s="39"/>
      <c r="AC169" s="40"/>
      <c r="AD169" s="41"/>
      <c r="AE169" s="48"/>
      <c r="AF169" s="39"/>
      <c r="AG169" s="39"/>
      <c r="AH169" s="39"/>
      <c r="AI169" s="39"/>
      <c r="AJ169" s="39"/>
      <c r="AK169" s="39"/>
      <c r="AL169" s="39"/>
      <c r="AM169" s="42"/>
      <c r="AN169" s="38"/>
      <c r="AO169" s="76"/>
      <c r="AP169" s="76"/>
      <c r="BV169" s="78"/>
      <c r="BW169" s="78"/>
      <c r="BX169" s="78"/>
      <c r="BY169" s="78"/>
      <c r="BZ169" s="78"/>
      <c r="CA169" s="78"/>
      <c r="CB169" s="78"/>
      <c r="CC169" s="78"/>
      <c r="CD169" s="78"/>
      <c r="CE169" s="79" t="str">
        <f t="shared" si="46"/>
        <v/>
      </c>
      <c r="CF169" s="80" t="str">
        <f t="shared" si="47"/>
        <v/>
      </c>
      <c r="CG169" s="80" t="str">
        <f t="shared" si="48"/>
        <v/>
      </c>
      <c r="CH169" s="80" t="str">
        <f t="shared" si="49"/>
        <v/>
      </c>
      <c r="CI169" s="80" t="str">
        <f t="shared" si="50"/>
        <v/>
      </c>
      <c r="CJ169" s="80" t="str">
        <f t="shared" si="51"/>
        <v/>
      </c>
      <c r="CK169" s="81" t="str">
        <f t="shared" si="52"/>
        <v/>
      </c>
      <c r="CL169" s="199" t="str">
        <f t="shared" si="53"/>
        <v/>
      </c>
      <c r="CM169" s="78"/>
      <c r="CN169" s="78"/>
      <c r="CR169" s="78"/>
      <c r="CV169" s="77" t="str">
        <f t="shared" si="54"/>
        <v/>
      </c>
    </row>
    <row r="170" spans="1:100" s="77" customFormat="1" ht="51" customHeight="1">
      <c r="A170" s="35" t="str">
        <f t="shared" si="59"/>
        <v/>
      </c>
      <c r="B170" s="36"/>
      <c r="C170" s="36"/>
      <c r="D170" s="48"/>
      <c r="E170" s="227" t="str">
        <f t="shared" si="55"/>
        <v/>
      </c>
      <c r="F170" s="48"/>
      <c r="G170" s="48"/>
      <c r="H170" s="37"/>
      <c r="I170" s="37"/>
      <c r="J170" s="74" t="str">
        <f t="shared" si="45"/>
        <v/>
      </c>
      <c r="K170" s="82" t="str">
        <f t="shared" si="56"/>
        <v/>
      </c>
      <c r="L170" s="82" t="str">
        <f t="shared" si="57"/>
        <v/>
      </c>
      <c r="M170" s="82" t="str">
        <f t="shared" si="58"/>
        <v/>
      </c>
      <c r="N170" s="39"/>
      <c r="O170" s="121"/>
      <c r="P170" s="39"/>
      <c r="Q170" s="121"/>
      <c r="R170" s="154"/>
      <c r="S170" s="121"/>
      <c r="T170" s="39"/>
      <c r="U170" s="48"/>
      <c r="V170" s="39"/>
      <c r="W170" s="39"/>
      <c r="X170" s="48"/>
      <c r="Y170" s="36"/>
      <c r="Z170" s="36"/>
      <c r="AA170" s="39"/>
      <c r="AB170" s="39"/>
      <c r="AC170" s="40"/>
      <c r="AD170" s="41"/>
      <c r="AE170" s="48"/>
      <c r="AF170" s="39"/>
      <c r="AG170" s="39"/>
      <c r="AH170" s="39"/>
      <c r="AI170" s="39"/>
      <c r="AJ170" s="39"/>
      <c r="AK170" s="39"/>
      <c r="AL170" s="39"/>
      <c r="AM170" s="42"/>
      <c r="AN170" s="38"/>
      <c r="AO170" s="76"/>
      <c r="AP170" s="76"/>
      <c r="BV170" s="78"/>
      <c r="BW170" s="78"/>
      <c r="BX170" s="78"/>
      <c r="BY170" s="78"/>
      <c r="BZ170" s="78"/>
      <c r="CA170" s="78"/>
      <c r="CB170" s="78"/>
      <c r="CC170" s="78"/>
      <c r="CD170" s="78"/>
      <c r="CE170" s="79" t="str">
        <f t="shared" si="46"/>
        <v/>
      </c>
      <c r="CF170" s="80" t="str">
        <f t="shared" si="47"/>
        <v/>
      </c>
      <c r="CG170" s="80" t="str">
        <f t="shared" si="48"/>
        <v/>
      </c>
      <c r="CH170" s="80" t="str">
        <f t="shared" si="49"/>
        <v/>
      </c>
      <c r="CI170" s="80" t="str">
        <f t="shared" si="50"/>
        <v/>
      </c>
      <c r="CJ170" s="80" t="str">
        <f t="shared" si="51"/>
        <v/>
      </c>
      <c r="CK170" s="81" t="str">
        <f t="shared" si="52"/>
        <v/>
      </c>
      <c r="CL170" s="199" t="str">
        <f t="shared" si="53"/>
        <v/>
      </c>
      <c r="CM170" s="78"/>
      <c r="CN170" s="78"/>
      <c r="CR170" s="78"/>
      <c r="CV170" s="77" t="str">
        <f t="shared" si="54"/>
        <v/>
      </c>
    </row>
    <row r="171" spans="1:100" s="77" customFormat="1" ht="51" customHeight="1">
      <c r="A171" s="35" t="str">
        <f t="shared" si="59"/>
        <v/>
      </c>
      <c r="B171" s="36"/>
      <c r="C171" s="36"/>
      <c r="D171" s="48"/>
      <c r="E171" s="227" t="str">
        <f t="shared" si="55"/>
        <v/>
      </c>
      <c r="F171" s="48"/>
      <c r="G171" s="48"/>
      <c r="H171" s="37"/>
      <c r="I171" s="37"/>
      <c r="J171" s="74" t="str">
        <f t="shared" si="45"/>
        <v/>
      </c>
      <c r="K171" s="82" t="str">
        <f t="shared" si="56"/>
        <v/>
      </c>
      <c r="L171" s="82" t="str">
        <f t="shared" si="57"/>
        <v/>
      </c>
      <c r="M171" s="82" t="str">
        <f t="shared" si="58"/>
        <v/>
      </c>
      <c r="N171" s="39"/>
      <c r="O171" s="121"/>
      <c r="P171" s="39"/>
      <c r="Q171" s="121"/>
      <c r="R171" s="154"/>
      <c r="S171" s="121"/>
      <c r="T171" s="39"/>
      <c r="U171" s="48"/>
      <c r="V171" s="39"/>
      <c r="W171" s="39"/>
      <c r="X171" s="48"/>
      <c r="Y171" s="36"/>
      <c r="Z171" s="36"/>
      <c r="AA171" s="39"/>
      <c r="AB171" s="39"/>
      <c r="AC171" s="40"/>
      <c r="AD171" s="41"/>
      <c r="AE171" s="48"/>
      <c r="AF171" s="39"/>
      <c r="AG171" s="39"/>
      <c r="AH171" s="39"/>
      <c r="AI171" s="39"/>
      <c r="AJ171" s="39"/>
      <c r="AK171" s="39"/>
      <c r="AL171" s="39"/>
      <c r="AM171" s="42"/>
      <c r="AN171" s="38"/>
      <c r="AO171" s="76"/>
      <c r="AP171" s="76"/>
      <c r="BV171" s="78"/>
      <c r="BW171" s="78"/>
      <c r="BX171" s="78"/>
      <c r="BY171" s="78"/>
      <c r="BZ171" s="78"/>
      <c r="CA171" s="78"/>
      <c r="CB171" s="78"/>
      <c r="CC171" s="78"/>
      <c r="CD171" s="78"/>
      <c r="CE171" s="79" t="str">
        <f t="shared" si="46"/>
        <v/>
      </c>
      <c r="CF171" s="80" t="str">
        <f t="shared" si="47"/>
        <v/>
      </c>
      <c r="CG171" s="80" t="str">
        <f t="shared" si="48"/>
        <v/>
      </c>
      <c r="CH171" s="80" t="str">
        <f t="shared" si="49"/>
        <v/>
      </c>
      <c r="CI171" s="80" t="str">
        <f t="shared" si="50"/>
        <v/>
      </c>
      <c r="CJ171" s="80" t="str">
        <f t="shared" si="51"/>
        <v/>
      </c>
      <c r="CK171" s="81" t="str">
        <f t="shared" si="52"/>
        <v/>
      </c>
      <c r="CL171" s="199" t="str">
        <f t="shared" si="53"/>
        <v/>
      </c>
      <c r="CM171" s="78"/>
      <c r="CN171" s="78"/>
      <c r="CR171" s="78"/>
      <c r="CV171" s="77" t="str">
        <f t="shared" si="54"/>
        <v/>
      </c>
    </row>
    <row r="172" spans="1:100" s="77" customFormat="1" ht="51" customHeight="1">
      <c r="A172" s="35" t="str">
        <f t="shared" si="59"/>
        <v/>
      </c>
      <c r="B172" s="36"/>
      <c r="C172" s="36"/>
      <c r="D172" s="48"/>
      <c r="E172" s="227" t="str">
        <f t="shared" si="55"/>
        <v/>
      </c>
      <c r="F172" s="48"/>
      <c r="G172" s="48"/>
      <c r="H172" s="37"/>
      <c r="I172" s="37"/>
      <c r="J172" s="74" t="str">
        <f t="shared" si="45"/>
        <v/>
      </c>
      <c r="K172" s="82" t="str">
        <f t="shared" si="56"/>
        <v/>
      </c>
      <c r="L172" s="82" t="str">
        <f t="shared" si="57"/>
        <v/>
      </c>
      <c r="M172" s="82" t="str">
        <f t="shared" si="58"/>
        <v/>
      </c>
      <c r="N172" s="39"/>
      <c r="O172" s="121"/>
      <c r="P172" s="39"/>
      <c r="Q172" s="121"/>
      <c r="R172" s="154"/>
      <c r="S172" s="121"/>
      <c r="T172" s="39"/>
      <c r="U172" s="48"/>
      <c r="V172" s="39"/>
      <c r="W172" s="39"/>
      <c r="X172" s="48"/>
      <c r="Y172" s="36"/>
      <c r="Z172" s="36"/>
      <c r="AA172" s="39"/>
      <c r="AB172" s="39"/>
      <c r="AC172" s="40"/>
      <c r="AD172" s="41"/>
      <c r="AE172" s="48"/>
      <c r="AF172" s="39"/>
      <c r="AG172" s="39"/>
      <c r="AH172" s="39"/>
      <c r="AI172" s="39"/>
      <c r="AJ172" s="39"/>
      <c r="AK172" s="39"/>
      <c r="AL172" s="39"/>
      <c r="AM172" s="42"/>
      <c r="AN172" s="38"/>
      <c r="AO172" s="76"/>
      <c r="AP172" s="76"/>
      <c r="BV172" s="78"/>
      <c r="BW172" s="78"/>
      <c r="BX172" s="78"/>
      <c r="BY172" s="78"/>
      <c r="BZ172" s="78"/>
      <c r="CA172" s="78"/>
      <c r="CB172" s="78"/>
      <c r="CC172" s="78"/>
      <c r="CD172" s="78"/>
      <c r="CE172" s="79" t="str">
        <f t="shared" si="46"/>
        <v/>
      </c>
      <c r="CF172" s="80" t="str">
        <f t="shared" si="47"/>
        <v/>
      </c>
      <c r="CG172" s="80" t="str">
        <f t="shared" si="48"/>
        <v/>
      </c>
      <c r="CH172" s="80" t="str">
        <f t="shared" si="49"/>
        <v/>
      </c>
      <c r="CI172" s="80" t="str">
        <f t="shared" si="50"/>
        <v/>
      </c>
      <c r="CJ172" s="80" t="str">
        <f t="shared" si="51"/>
        <v/>
      </c>
      <c r="CK172" s="81" t="str">
        <f t="shared" si="52"/>
        <v/>
      </c>
      <c r="CL172" s="199" t="str">
        <f t="shared" si="53"/>
        <v/>
      </c>
      <c r="CM172" s="78"/>
      <c r="CN172" s="78"/>
      <c r="CR172" s="78"/>
      <c r="CV172" s="77" t="str">
        <f t="shared" si="54"/>
        <v/>
      </c>
    </row>
    <row r="173" spans="1:100" s="77" customFormat="1" ht="51" customHeight="1">
      <c r="A173" s="35" t="str">
        <f t="shared" si="59"/>
        <v/>
      </c>
      <c r="B173" s="36"/>
      <c r="C173" s="36"/>
      <c r="D173" s="48"/>
      <c r="E173" s="227" t="str">
        <f t="shared" si="55"/>
        <v/>
      </c>
      <c r="F173" s="48"/>
      <c r="G173" s="48"/>
      <c r="H173" s="37"/>
      <c r="I173" s="37"/>
      <c r="J173" s="74" t="str">
        <f t="shared" si="45"/>
        <v/>
      </c>
      <c r="K173" s="82" t="str">
        <f t="shared" si="56"/>
        <v/>
      </c>
      <c r="L173" s="82" t="str">
        <f t="shared" si="57"/>
        <v/>
      </c>
      <c r="M173" s="82" t="str">
        <f t="shared" si="58"/>
        <v/>
      </c>
      <c r="N173" s="39"/>
      <c r="O173" s="121"/>
      <c r="P173" s="39"/>
      <c r="Q173" s="121"/>
      <c r="R173" s="154"/>
      <c r="S173" s="121"/>
      <c r="T173" s="39"/>
      <c r="U173" s="48"/>
      <c r="V173" s="39"/>
      <c r="W173" s="39"/>
      <c r="X173" s="48"/>
      <c r="Y173" s="36"/>
      <c r="Z173" s="36"/>
      <c r="AA173" s="39"/>
      <c r="AB173" s="39"/>
      <c r="AC173" s="40"/>
      <c r="AD173" s="41"/>
      <c r="AE173" s="48"/>
      <c r="AF173" s="39"/>
      <c r="AG173" s="39"/>
      <c r="AH173" s="39"/>
      <c r="AI173" s="39"/>
      <c r="AJ173" s="39"/>
      <c r="AK173" s="39"/>
      <c r="AL173" s="39"/>
      <c r="AM173" s="42"/>
      <c r="AN173" s="38"/>
      <c r="AO173" s="76"/>
      <c r="AP173" s="76"/>
      <c r="BV173" s="78"/>
      <c r="BW173" s="78"/>
      <c r="BX173" s="78"/>
      <c r="BY173" s="78"/>
      <c r="BZ173" s="78"/>
      <c r="CA173" s="78"/>
      <c r="CB173" s="78"/>
      <c r="CC173" s="78"/>
      <c r="CD173" s="78"/>
      <c r="CE173" s="79" t="str">
        <f t="shared" si="46"/>
        <v/>
      </c>
      <c r="CF173" s="80" t="str">
        <f t="shared" si="47"/>
        <v/>
      </c>
      <c r="CG173" s="80" t="str">
        <f t="shared" si="48"/>
        <v/>
      </c>
      <c r="CH173" s="80" t="str">
        <f t="shared" si="49"/>
        <v/>
      </c>
      <c r="CI173" s="80" t="str">
        <f t="shared" si="50"/>
        <v/>
      </c>
      <c r="CJ173" s="80" t="str">
        <f t="shared" si="51"/>
        <v/>
      </c>
      <c r="CK173" s="81" t="str">
        <f t="shared" si="52"/>
        <v/>
      </c>
      <c r="CL173" s="199" t="str">
        <f t="shared" si="53"/>
        <v/>
      </c>
      <c r="CM173" s="78"/>
      <c r="CN173" s="78"/>
      <c r="CR173" s="78"/>
      <c r="CV173" s="77" t="str">
        <f t="shared" si="54"/>
        <v/>
      </c>
    </row>
    <row r="174" spans="1:100" s="77" customFormat="1" ht="51" customHeight="1">
      <c r="A174" s="35" t="str">
        <f t="shared" si="59"/>
        <v/>
      </c>
      <c r="B174" s="36"/>
      <c r="C174" s="36"/>
      <c r="D174" s="48"/>
      <c r="E174" s="227" t="str">
        <f t="shared" si="55"/>
        <v/>
      </c>
      <c r="F174" s="48"/>
      <c r="G174" s="48"/>
      <c r="H174" s="37"/>
      <c r="I174" s="37"/>
      <c r="J174" s="74" t="str">
        <f t="shared" si="45"/>
        <v/>
      </c>
      <c r="K174" s="82" t="str">
        <f t="shared" si="56"/>
        <v/>
      </c>
      <c r="L174" s="82" t="str">
        <f t="shared" si="57"/>
        <v/>
      </c>
      <c r="M174" s="82" t="str">
        <f t="shared" si="58"/>
        <v/>
      </c>
      <c r="N174" s="39"/>
      <c r="O174" s="121"/>
      <c r="P174" s="39"/>
      <c r="Q174" s="121"/>
      <c r="R174" s="154"/>
      <c r="S174" s="121"/>
      <c r="T174" s="39"/>
      <c r="U174" s="48"/>
      <c r="V174" s="39"/>
      <c r="W174" s="39"/>
      <c r="X174" s="48"/>
      <c r="Y174" s="36"/>
      <c r="Z174" s="36"/>
      <c r="AA174" s="39"/>
      <c r="AB174" s="39"/>
      <c r="AC174" s="40"/>
      <c r="AD174" s="41"/>
      <c r="AE174" s="48"/>
      <c r="AF174" s="39"/>
      <c r="AG174" s="39"/>
      <c r="AH174" s="39"/>
      <c r="AI174" s="39"/>
      <c r="AJ174" s="39"/>
      <c r="AK174" s="39"/>
      <c r="AL174" s="39"/>
      <c r="AM174" s="42"/>
      <c r="AN174" s="38"/>
      <c r="AO174" s="76"/>
      <c r="AP174" s="76"/>
      <c r="BV174" s="78"/>
      <c r="BW174" s="78"/>
      <c r="BX174" s="78"/>
      <c r="BY174" s="78"/>
      <c r="BZ174" s="78"/>
      <c r="CA174" s="78"/>
      <c r="CB174" s="78"/>
      <c r="CC174" s="78"/>
      <c r="CD174" s="78"/>
      <c r="CE174" s="79" t="str">
        <f t="shared" si="46"/>
        <v/>
      </c>
      <c r="CF174" s="80" t="str">
        <f t="shared" si="47"/>
        <v/>
      </c>
      <c r="CG174" s="80" t="str">
        <f t="shared" si="48"/>
        <v/>
      </c>
      <c r="CH174" s="80" t="str">
        <f t="shared" si="49"/>
        <v/>
      </c>
      <c r="CI174" s="80" t="str">
        <f t="shared" si="50"/>
        <v/>
      </c>
      <c r="CJ174" s="80" t="str">
        <f t="shared" si="51"/>
        <v/>
      </c>
      <c r="CK174" s="81" t="str">
        <f t="shared" si="52"/>
        <v/>
      </c>
      <c r="CL174" s="199" t="str">
        <f t="shared" si="53"/>
        <v/>
      </c>
      <c r="CM174" s="78"/>
      <c r="CN174" s="78"/>
      <c r="CR174" s="78"/>
      <c r="CV174" s="77" t="str">
        <f t="shared" si="54"/>
        <v/>
      </c>
    </row>
    <row r="175" spans="1:100" s="77" customFormat="1" ht="51" customHeight="1">
      <c r="A175" s="35" t="str">
        <f t="shared" si="59"/>
        <v/>
      </c>
      <c r="B175" s="36"/>
      <c r="C175" s="36"/>
      <c r="D175" s="48"/>
      <c r="E175" s="227" t="str">
        <f t="shared" si="55"/>
        <v/>
      </c>
      <c r="F175" s="48"/>
      <c r="G175" s="48"/>
      <c r="H175" s="37"/>
      <c r="I175" s="37"/>
      <c r="J175" s="74" t="str">
        <f t="shared" si="45"/>
        <v/>
      </c>
      <c r="K175" s="82" t="str">
        <f t="shared" si="56"/>
        <v/>
      </c>
      <c r="L175" s="82" t="str">
        <f t="shared" si="57"/>
        <v/>
      </c>
      <c r="M175" s="82" t="str">
        <f t="shared" si="58"/>
        <v/>
      </c>
      <c r="N175" s="39"/>
      <c r="O175" s="121"/>
      <c r="P175" s="39"/>
      <c r="Q175" s="121"/>
      <c r="R175" s="154"/>
      <c r="S175" s="121"/>
      <c r="T175" s="39"/>
      <c r="U175" s="48"/>
      <c r="V175" s="39"/>
      <c r="W175" s="39"/>
      <c r="X175" s="48"/>
      <c r="Y175" s="36"/>
      <c r="Z175" s="36"/>
      <c r="AA175" s="39"/>
      <c r="AB175" s="39"/>
      <c r="AC175" s="40"/>
      <c r="AD175" s="41"/>
      <c r="AE175" s="48"/>
      <c r="AF175" s="39"/>
      <c r="AG175" s="39"/>
      <c r="AH175" s="39"/>
      <c r="AI175" s="39"/>
      <c r="AJ175" s="39"/>
      <c r="AK175" s="39"/>
      <c r="AL175" s="39"/>
      <c r="AM175" s="42"/>
      <c r="AN175" s="38"/>
      <c r="AO175" s="76"/>
      <c r="AP175" s="76"/>
      <c r="BV175" s="78"/>
      <c r="BW175" s="78"/>
      <c r="BX175" s="78"/>
      <c r="BY175" s="78"/>
      <c r="BZ175" s="78"/>
      <c r="CA175" s="78"/>
      <c r="CB175" s="78"/>
      <c r="CC175" s="78"/>
      <c r="CD175" s="78"/>
      <c r="CE175" s="79" t="str">
        <f t="shared" si="46"/>
        <v/>
      </c>
      <c r="CF175" s="80" t="str">
        <f t="shared" si="47"/>
        <v/>
      </c>
      <c r="CG175" s="80" t="str">
        <f t="shared" si="48"/>
        <v/>
      </c>
      <c r="CH175" s="80" t="str">
        <f t="shared" si="49"/>
        <v/>
      </c>
      <c r="CI175" s="80" t="str">
        <f t="shared" si="50"/>
        <v/>
      </c>
      <c r="CJ175" s="80" t="str">
        <f t="shared" si="51"/>
        <v/>
      </c>
      <c r="CK175" s="81" t="str">
        <f t="shared" si="52"/>
        <v/>
      </c>
      <c r="CL175" s="199" t="str">
        <f t="shared" si="53"/>
        <v/>
      </c>
      <c r="CM175" s="78"/>
      <c r="CN175" s="78"/>
      <c r="CR175" s="78"/>
      <c r="CV175" s="77" t="str">
        <f t="shared" si="54"/>
        <v/>
      </c>
    </row>
    <row r="176" spans="1:100" s="77" customFormat="1" ht="51" customHeight="1">
      <c r="A176" s="35" t="str">
        <f t="shared" si="59"/>
        <v/>
      </c>
      <c r="B176" s="36"/>
      <c r="C176" s="36"/>
      <c r="D176" s="48"/>
      <c r="E176" s="227" t="str">
        <f t="shared" si="55"/>
        <v/>
      </c>
      <c r="F176" s="48"/>
      <c r="G176" s="48"/>
      <c r="H176" s="37"/>
      <c r="I176" s="37"/>
      <c r="J176" s="74" t="str">
        <f t="shared" si="45"/>
        <v/>
      </c>
      <c r="K176" s="82" t="str">
        <f t="shared" si="56"/>
        <v/>
      </c>
      <c r="L176" s="82" t="str">
        <f t="shared" si="57"/>
        <v/>
      </c>
      <c r="M176" s="82" t="str">
        <f t="shared" si="58"/>
        <v/>
      </c>
      <c r="N176" s="39"/>
      <c r="O176" s="121"/>
      <c r="P176" s="39"/>
      <c r="Q176" s="121"/>
      <c r="R176" s="154"/>
      <c r="S176" s="121"/>
      <c r="T176" s="39"/>
      <c r="U176" s="48"/>
      <c r="V176" s="39"/>
      <c r="W176" s="39"/>
      <c r="X176" s="48"/>
      <c r="Y176" s="36"/>
      <c r="Z176" s="36"/>
      <c r="AA176" s="39"/>
      <c r="AB176" s="39"/>
      <c r="AC176" s="40"/>
      <c r="AD176" s="41"/>
      <c r="AE176" s="48"/>
      <c r="AF176" s="39"/>
      <c r="AG176" s="39"/>
      <c r="AH176" s="39"/>
      <c r="AI176" s="39"/>
      <c r="AJ176" s="39"/>
      <c r="AK176" s="39"/>
      <c r="AL176" s="39"/>
      <c r="AM176" s="42"/>
      <c r="AN176" s="38"/>
      <c r="AO176" s="76"/>
      <c r="AP176" s="76"/>
      <c r="BV176" s="78"/>
      <c r="BW176" s="78"/>
      <c r="BX176" s="78"/>
      <c r="BY176" s="78"/>
      <c r="BZ176" s="78"/>
      <c r="CA176" s="78"/>
      <c r="CB176" s="78"/>
      <c r="CC176" s="78"/>
      <c r="CD176" s="78"/>
      <c r="CE176" s="79" t="str">
        <f t="shared" si="46"/>
        <v/>
      </c>
      <c r="CF176" s="80" t="str">
        <f t="shared" si="47"/>
        <v/>
      </c>
      <c r="CG176" s="80" t="str">
        <f t="shared" si="48"/>
        <v/>
      </c>
      <c r="CH176" s="80" t="str">
        <f t="shared" si="49"/>
        <v/>
      </c>
      <c r="CI176" s="80" t="str">
        <f t="shared" si="50"/>
        <v/>
      </c>
      <c r="CJ176" s="80" t="str">
        <f t="shared" si="51"/>
        <v/>
      </c>
      <c r="CK176" s="81" t="str">
        <f t="shared" si="52"/>
        <v/>
      </c>
      <c r="CL176" s="199" t="str">
        <f t="shared" si="53"/>
        <v/>
      </c>
      <c r="CM176" s="78"/>
      <c r="CN176" s="78"/>
      <c r="CR176" s="78"/>
      <c r="CV176" s="77" t="str">
        <f t="shared" si="54"/>
        <v/>
      </c>
    </row>
    <row r="177" spans="1:100" s="77" customFormat="1" ht="51" customHeight="1">
      <c r="A177" s="35" t="str">
        <f t="shared" si="59"/>
        <v/>
      </c>
      <c r="B177" s="36"/>
      <c r="C177" s="36"/>
      <c r="D177" s="48"/>
      <c r="E177" s="227" t="str">
        <f t="shared" si="55"/>
        <v/>
      </c>
      <c r="F177" s="48"/>
      <c r="G177" s="48"/>
      <c r="H177" s="37"/>
      <c r="I177" s="37"/>
      <c r="J177" s="74" t="str">
        <f t="shared" si="45"/>
        <v/>
      </c>
      <c r="K177" s="82" t="str">
        <f t="shared" si="56"/>
        <v/>
      </c>
      <c r="L177" s="82" t="str">
        <f t="shared" si="57"/>
        <v/>
      </c>
      <c r="M177" s="82" t="str">
        <f t="shared" si="58"/>
        <v/>
      </c>
      <c r="N177" s="39"/>
      <c r="O177" s="121"/>
      <c r="P177" s="39"/>
      <c r="Q177" s="121"/>
      <c r="R177" s="154"/>
      <c r="S177" s="121"/>
      <c r="T177" s="39"/>
      <c r="U177" s="48"/>
      <c r="V177" s="39"/>
      <c r="W177" s="39"/>
      <c r="X177" s="48"/>
      <c r="Y177" s="36"/>
      <c r="Z177" s="36"/>
      <c r="AA177" s="39"/>
      <c r="AB177" s="39"/>
      <c r="AC177" s="40"/>
      <c r="AD177" s="41"/>
      <c r="AE177" s="48"/>
      <c r="AF177" s="39"/>
      <c r="AG177" s="39"/>
      <c r="AH177" s="39"/>
      <c r="AI177" s="39"/>
      <c r="AJ177" s="39"/>
      <c r="AK177" s="39"/>
      <c r="AL177" s="39"/>
      <c r="AM177" s="42"/>
      <c r="AN177" s="38"/>
      <c r="AO177" s="76"/>
      <c r="AP177" s="76"/>
      <c r="BV177" s="78"/>
      <c r="BW177" s="78"/>
      <c r="BX177" s="78"/>
      <c r="BY177" s="78"/>
      <c r="BZ177" s="78"/>
      <c r="CA177" s="78"/>
      <c r="CB177" s="78"/>
      <c r="CC177" s="78"/>
      <c r="CD177" s="78"/>
      <c r="CE177" s="79" t="str">
        <f t="shared" si="46"/>
        <v/>
      </c>
      <c r="CF177" s="80" t="str">
        <f t="shared" si="47"/>
        <v/>
      </c>
      <c r="CG177" s="80" t="str">
        <f t="shared" si="48"/>
        <v/>
      </c>
      <c r="CH177" s="80" t="str">
        <f t="shared" si="49"/>
        <v/>
      </c>
      <c r="CI177" s="80" t="str">
        <f t="shared" si="50"/>
        <v/>
      </c>
      <c r="CJ177" s="80" t="str">
        <f t="shared" si="51"/>
        <v/>
      </c>
      <c r="CK177" s="81" t="str">
        <f t="shared" si="52"/>
        <v/>
      </c>
      <c r="CL177" s="199" t="str">
        <f t="shared" si="53"/>
        <v/>
      </c>
      <c r="CM177" s="78"/>
      <c r="CN177" s="78"/>
      <c r="CR177" s="78"/>
      <c r="CV177" s="77" t="str">
        <f t="shared" si="54"/>
        <v/>
      </c>
    </row>
    <row r="178" spans="1:100" s="77" customFormat="1" ht="51" customHeight="1">
      <c r="A178" s="35" t="str">
        <f t="shared" si="59"/>
        <v/>
      </c>
      <c r="B178" s="36"/>
      <c r="C178" s="36"/>
      <c r="D178" s="48"/>
      <c r="E178" s="227" t="str">
        <f t="shared" si="55"/>
        <v/>
      </c>
      <c r="F178" s="48"/>
      <c r="G178" s="48"/>
      <c r="H178" s="37"/>
      <c r="I178" s="37"/>
      <c r="J178" s="74" t="str">
        <f t="shared" si="45"/>
        <v/>
      </c>
      <c r="K178" s="82" t="str">
        <f t="shared" si="56"/>
        <v/>
      </c>
      <c r="L178" s="82" t="str">
        <f t="shared" si="57"/>
        <v/>
      </c>
      <c r="M178" s="82" t="str">
        <f t="shared" si="58"/>
        <v/>
      </c>
      <c r="N178" s="39"/>
      <c r="O178" s="121"/>
      <c r="P178" s="39"/>
      <c r="Q178" s="121"/>
      <c r="R178" s="154"/>
      <c r="S178" s="121"/>
      <c r="T178" s="39"/>
      <c r="U178" s="48"/>
      <c r="V178" s="39"/>
      <c r="W178" s="39"/>
      <c r="X178" s="48"/>
      <c r="Y178" s="36"/>
      <c r="Z178" s="36"/>
      <c r="AA178" s="39"/>
      <c r="AB178" s="39"/>
      <c r="AC178" s="40"/>
      <c r="AD178" s="41"/>
      <c r="AE178" s="48"/>
      <c r="AF178" s="39"/>
      <c r="AG178" s="39"/>
      <c r="AH178" s="39"/>
      <c r="AI178" s="39"/>
      <c r="AJ178" s="39"/>
      <c r="AK178" s="39"/>
      <c r="AL178" s="39"/>
      <c r="AM178" s="42"/>
      <c r="AN178" s="38"/>
      <c r="AO178" s="76"/>
      <c r="AP178" s="76"/>
      <c r="BV178" s="78"/>
      <c r="BW178" s="78"/>
      <c r="BX178" s="78"/>
      <c r="BY178" s="78"/>
      <c r="BZ178" s="78"/>
      <c r="CA178" s="78"/>
      <c r="CB178" s="78"/>
      <c r="CC178" s="78"/>
      <c r="CD178" s="78"/>
      <c r="CE178" s="79" t="str">
        <f t="shared" si="46"/>
        <v/>
      </c>
      <c r="CF178" s="80" t="str">
        <f t="shared" si="47"/>
        <v/>
      </c>
      <c r="CG178" s="80" t="str">
        <f t="shared" si="48"/>
        <v/>
      </c>
      <c r="CH178" s="80" t="str">
        <f t="shared" si="49"/>
        <v/>
      </c>
      <c r="CI178" s="80" t="str">
        <f t="shared" si="50"/>
        <v/>
      </c>
      <c r="CJ178" s="80" t="str">
        <f t="shared" si="51"/>
        <v/>
      </c>
      <c r="CK178" s="81" t="str">
        <f t="shared" si="52"/>
        <v/>
      </c>
      <c r="CL178" s="199" t="str">
        <f t="shared" si="53"/>
        <v/>
      </c>
      <c r="CM178" s="78"/>
      <c r="CN178" s="78"/>
      <c r="CR178" s="78"/>
      <c r="CV178" s="77" t="str">
        <f t="shared" si="54"/>
        <v/>
      </c>
    </row>
    <row r="179" spans="1:100" s="77" customFormat="1" ht="51" customHeight="1">
      <c r="A179" s="35" t="str">
        <f t="shared" si="59"/>
        <v/>
      </c>
      <c r="B179" s="36"/>
      <c r="C179" s="36"/>
      <c r="D179" s="48"/>
      <c r="E179" s="227" t="str">
        <f t="shared" si="55"/>
        <v/>
      </c>
      <c r="F179" s="48"/>
      <c r="G179" s="48"/>
      <c r="H179" s="37"/>
      <c r="I179" s="37"/>
      <c r="J179" s="74" t="str">
        <f t="shared" si="45"/>
        <v/>
      </c>
      <c r="K179" s="82" t="str">
        <f t="shared" si="56"/>
        <v/>
      </c>
      <c r="L179" s="82" t="str">
        <f t="shared" si="57"/>
        <v/>
      </c>
      <c r="M179" s="82" t="str">
        <f t="shared" si="58"/>
        <v/>
      </c>
      <c r="N179" s="39"/>
      <c r="O179" s="121"/>
      <c r="P179" s="39"/>
      <c r="Q179" s="121"/>
      <c r="R179" s="154"/>
      <c r="S179" s="121"/>
      <c r="T179" s="39"/>
      <c r="U179" s="48"/>
      <c r="V179" s="39"/>
      <c r="W179" s="39"/>
      <c r="X179" s="48"/>
      <c r="Y179" s="36"/>
      <c r="Z179" s="36"/>
      <c r="AA179" s="39"/>
      <c r="AB179" s="39"/>
      <c r="AC179" s="40"/>
      <c r="AD179" s="41"/>
      <c r="AE179" s="48"/>
      <c r="AF179" s="39"/>
      <c r="AG179" s="39"/>
      <c r="AH179" s="39"/>
      <c r="AI179" s="39"/>
      <c r="AJ179" s="39"/>
      <c r="AK179" s="39"/>
      <c r="AL179" s="39"/>
      <c r="AM179" s="42"/>
      <c r="AN179" s="38"/>
      <c r="AO179" s="76"/>
      <c r="AP179" s="76"/>
      <c r="BV179" s="78"/>
      <c r="BW179" s="78"/>
      <c r="BX179" s="78"/>
      <c r="BY179" s="78"/>
      <c r="BZ179" s="78"/>
      <c r="CA179" s="78"/>
      <c r="CB179" s="78"/>
      <c r="CC179" s="78"/>
      <c r="CD179" s="78"/>
      <c r="CE179" s="79" t="str">
        <f t="shared" si="46"/>
        <v/>
      </c>
      <c r="CF179" s="80" t="str">
        <f t="shared" si="47"/>
        <v/>
      </c>
      <c r="CG179" s="80" t="str">
        <f t="shared" si="48"/>
        <v/>
      </c>
      <c r="CH179" s="80" t="str">
        <f t="shared" si="49"/>
        <v/>
      </c>
      <c r="CI179" s="80" t="str">
        <f t="shared" si="50"/>
        <v/>
      </c>
      <c r="CJ179" s="80" t="str">
        <f t="shared" si="51"/>
        <v/>
      </c>
      <c r="CK179" s="81" t="str">
        <f t="shared" si="52"/>
        <v/>
      </c>
      <c r="CL179" s="199" t="str">
        <f t="shared" si="53"/>
        <v/>
      </c>
      <c r="CM179" s="78"/>
      <c r="CN179" s="78"/>
      <c r="CR179" s="78"/>
      <c r="CV179" s="77" t="str">
        <f t="shared" si="54"/>
        <v/>
      </c>
    </row>
    <row r="180" spans="1:100" s="77" customFormat="1" ht="51" customHeight="1">
      <c r="A180" s="35" t="str">
        <f t="shared" si="59"/>
        <v/>
      </c>
      <c r="B180" s="36"/>
      <c r="C180" s="36"/>
      <c r="D180" s="48"/>
      <c r="E180" s="227" t="str">
        <f t="shared" si="55"/>
        <v/>
      </c>
      <c r="F180" s="48"/>
      <c r="G180" s="48"/>
      <c r="H180" s="37"/>
      <c r="I180" s="37"/>
      <c r="J180" s="74" t="str">
        <f t="shared" si="45"/>
        <v/>
      </c>
      <c r="K180" s="82" t="str">
        <f t="shared" si="56"/>
        <v/>
      </c>
      <c r="L180" s="82" t="str">
        <f t="shared" si="57"/>
        <v/>
      </c>
      <c r="M180" s="82" t="str">
        <f t="shared" si="58"/>
        <v/>
      </c>
      <c r="N180" s="39"/>
      <c r="O180" s="121"/>
      <c r="P180" s="39"/>
      <c r="Q180" s="121"/>
      <c r="R180" s="154"/>
      <c r="S180" s="121"/>
      <c r="T180" s="39"/>
      <c r="U180" s="48"/>
      <c r="V180" s="39"/>
      <c r="W180" s="39"/>
      <c r="X180" s="48"/>
      <c r="Y180" s="36"/>
      <c r="Z180" s="36"/>
      <c r="AA180" s="39"/>
      <c r="AB180" s="39"/>
      <c r="AC180" s="40"/>
      <c r="AD180" s="41"/>
      <c r="AE180" s="48"/>
      <c r="AF180" s="39"/>
      <c r="AG180" s="39"/>
      <c r="AH180" s="39"/>
      <c r="AI180" s="39"/>
      <c r="AJ180" s="39"/>
      <c r="AK180" s="39"/>
      <c r="AL180" s="39"/>
      <c r="AM180" s="42"/>
      <c r="AN180" s="38"/>
      <c r="AO180" s="76"/>
      <c r="AP180" s="76"/>
      <c r="BV180" s="78"/>
      <c r="BW180" s="78"/>
      <c r="BX180" s="78"/>
      <c r="BY180" s="78"/>
      <c r="BZ180" s="78"/>
      <c r="CA180" s="78"/>
      <c r="CB180" s="78"/>
      <c r="CC180" s="78"/>
      <c r="CD180" s="78"/>
      <c r="CE180" s="79" t="str">
        <f t="shared" si="46"/>
        <v/>
      </c>
      <c r="CF180" s="80" t="str">
        <f t="shared" si="47"/>
        <v/>
      </c>
      <c r="CG180" s="80" t="str">
        <f t="shared" si="48"/>
        <v/>
      </c>
      <c r="CH180" s="80" t="str">
        <f t="shared" si="49"/>
        <v/>
      </c>
      <c r="CI180" s="80" t="str">
        <f t="shared" si="50"/>
        <v/>
      </c>
      <c r="CJ180" s="80" t="str">
        <f t="shared" si="51"/>
        <v/>
      </c>
      <c r="CK180" s="81" t="str">
        <f t="shared" si="52"/>
        <v/>
      </c>
      <c r="CL180" s="199" t="str">
        <f t="shared" si="53"/>
        <v/>
      </c>
      <c r="CM180" s="78"/>
      <c r="CN180" s="78"/>
      <c r="CR180" s="78"/>
      <c r="CV180" s="77" t="str">
        <f t="shared" si="54"/>
        <v/>
      </c>
    </row>
    <row r="181" spans="1:100" s="77" customFormat="1" ht="51" customHeight="1">
      <c r="A181" s="35" t="str">
        <f t="shared" si="59"/>
        <v/>
      </c>
      <c r="B181" s="36"/>
      <c r="C181" s="36"/>
      <c r="D181" s="48"/>
      <c r="E181" s="227" t="str">
        <f t="shared" si="55"/>
        <v/>
      </c>
      <c r="F181" s="48"/>
      <c r="G181" s="48"/>
      <c r="H181" s="37"/>
      <c r="I181" s="37"/>
      <c r="J181" s="74" t="str">
        <f t="shared" si="45"/>
        <v/>
      </c>
      <c r="K181" s="82" t="str">
        <f t="shared" si="56"/>
        <v/>
      </c>
      <c r="L181" s="82" t="str">
        <f t="shared" si="57"/>
        <v/>
      </c>
      <c r="M181" s="82" t="str">
        <f t="shared" si="58"/>
        <v/>
      </c>
      <c r="N181" s="39"/>
      <c r="O181" s="121"/>
      <c r="P181" s="39"/>
      <c r="Q181" s="121"/>
      <c r="R181" s="154"/>
      <c r="S181" s="121"/>
      <c r="T181" s="39"/>
      <c r="U181" s="48"/>
      <c r="V181" s="39"/>
      <c r="W181" s="39"/>
      <c r="X181" s="48"/>
      <c r="Y181" s="36"/>
      <c r="Z181" s="36"/>
      <c r="AA181" s="39"/>
      <c r="AB181" s="39"/>
      <c r="AC181" s="40"/>
      <c r="AD181" s="41"/>
      <c r="AE181" s="48"/>
      <c r="AF181" s="39"/>
      <c r="AG181" s="39"/>
      <c r="AH181" s="39"/>
      <c r="AI181" s="39"/>
      <c r="AJ181" s="39"/>
      <c r="AK181" s="39"/>
      <c r="AL181" s="39"/>
      <c r="AM181" s="42"/>
      <c r="AN181" s="38"/>
      <c r="AO181" s="76"/>
      <c r="AP181" s="76"/>
      <c r="BV181" s="78"/>
      <c r="BW181" s="78"/>
      <c r="BX181" s="78"/>
      <c r="BY181" s="78"/>
      <c r="BZ181" s="78"/>
      <c r="CA181" s="78"/>
      <c r="CB181" s="78"/>
      <c r="CC181" s="78"/>
      <c r="CD181" s="78"/>
      <c r="CE181" s="79" t="str">
        <f t="shared" si="46"/>
        <v/>
      </c>
      <c r="CF181" s="80" t="str">
        <f t="shared" si="47"/>
        <v/>
      </c>
      <c r="CG181" s="80" t="str">
        <f t="shared" si="48"/>
        <v/>
      </c>
      <c r="CH181" s="80" t="str">
        <f t="shared" si="49"/>
        <v/>
      </c>
      <c r="CI181" s="80" t="str">
        <f t="shared" si="50"/>
        <v/>
      </c>
      <c r="CJ181" s="80" t="str">
        <f t="shared" si="51"/>
        <v/>
      </c>
      <c r="CK181" s="81" t="str">
        <f t="shared" si="52"/>
        <v/>
      </c>
      <c r="CL181" s="199" t="str">
        <f t="shared" si="53"/>
        <v/>
      </c>
      <c r="CM181" s="78"/>
      <c r="CN181" s="78"/>
      <c r="CR181" s="78"/>
      <c r="CV181" s="77" t="str">
        <f t="shared" si="54"/>
        <v/>
      </c>
    </row>
    <row r="182" spans="1:100" s="77" customFormat="1" ht="51" customHeight="1">
      <c r="A182" s="35" t="str">
        <f t="shared" si="59"/>
        <v/>
      </c>
      <c r="B182" s="36"/>
      <c r="C182" s="36"/>
      <c r="D182" s="48"/>
      <c r="E182" s="227" t="str">
        <f t="shared" si="55"/>
        <v/>
      </c>
      <c r="F182" s="48"/>
      <c r="G182" s="48"/>
      <c r="H182" s="37"/>
      <c r="I182" s="37"/>
      <c r="J182" s="74" t="str">
        <f t="shared" si="45"/>
        <v/>
      </c>
      <c r="K182" s="82" t="str">
        <f t="shared" si="56"/>
        <v/>
      </c>
      <c r="L182" s="82" t="str">
        <f t="shared" si="57"/>
        <v/>
      </c>
      <c r="M182" s="82" t="str">
        <f t="shared" si="58"/>
        <v/>
      </c>
      <c r="N182" s="39"/>
      <c r="O182" s="121"/>
      <c r="P182" s="39"/>
      <c r="Q182" s="121"/>
      <c r="R182" s="154"/>
      <c r="S182" s="121"/>
      <c r="T182" s="39"/>
      <c r="U182" s="48"/>
      <c r="V182" s="39"/>
      <c r="W182" s="39"/>
      <c r="X182" s="48"/>
      <c r="Y182" s="36"/>
      <c r="Z182" s="36"/>
      <c r="AA182" s="39"/>
      <c r="AB182" s="39"/>
      <c r="AC182" s="40"/>
      <c r="AD182" s="41"/>
      <c r="AE182" s="48"/>
      <c r="AF182" s="39"/>
      <c r="AG182" s="39"/>
      <c r="AH182" s="39"/>
      <c r="AI182" s="39"/>
      <c r="AJ182" s="39"/>
      <c r="AK182" s="39"/>
      <c r="AL182" s="39"/>
      <c r="AM182" s="42"/>
      <c r="AN182" s="38"/>
      <c r="AO182" s="76"/>
      <c r="AP182" s="76"/>
      <c r="BV182" s="78"/>
      <c r="BW182" s="78"/>
      <c r="BX182" s="78"/>
      <c r="BY182" s="78"/>
      <c r="BZ182" s="78"/>
      <c r="CA182" s="78"/>
      <c r="CB182" s="78"/>
      <c r="CC182" s="78"/>
      <c r="CD182" s="78"/>
      <c r="CE182" s="79" t="str">
        <f t="shared" si="46"/>
        <v/>
      </c>
      <c r="CF182" s="80" t="str">
        <f t="shared" si="47"/>
        <v/>
      </c>
      <c r="CG182" s="80" t="str">
        <f t="shared" si="48"/>
        <v/>
      </c>
      <c r="CH182" s="80" t="str">
        <f t="shared" si="49"/>
        <v/>
      </c>
      <c r="CI182" s="80" t="str">
        <f t="shared" si="50"/>
        <v/>
      </c>
      <c r="CJ182" s="80" t="str">
        <f t="shared" si="51"/>
        <v/>
      </c>
      <c r="CK182" s="81" t="str">
        <f t="shared" si="52"/>
        <v/>
      </c>
      <c r="CL182" s="199" t="str">
        <f t="shared" si="53"/>
        <v/>
      </c>
      <c r="CM182" s="78"/>
      <c r="CN182" s="78"/>
      <c r="CR182" s="78"/>
      <c r="CV182" s="77" t="str">
        <f t="shared" si="54"/>
        <v/>
      </c>
    </row>
    <row r="183" spans="1:100" s="77" customFormat="1" ht="51" customHeight="1">
      <c r="A183" s="35" t="str">
        <f t="shared" si="59"/>
        <v/>
      </c>
      <c r="B183" s="36"/>
      <c r="C183" s="36"/>
      <c r="D183" s="48"/>
      <c r="E183" s="227" t="str">
        <f t="shared" si="55"/>
        <v/>
      </c>
      <c r="F183" s="48"/>
      <c r="G183" s="48"/>
      <c r="H183" s="37"/>
      <c r="I183" s="37"/>
      <c r="J183" s="74" t="str">
        <f t="shared" si="45"/>
        <v/>
      </c>
      <c r="K183" s="82" t="str">
        <f t="shared" si="56"/>
        <v/>
      </c>
      <c r="L183" s="82" t="str">
        <f t="shared" si="57"/>
        <v/>
      </c>
      <c r="M183" s="82" t="str">
        <f t="shared" si="58"/>
        <v/>
      </c>
      <c r="N183" s="39"/>
      <c r="O183" s="121"/>
      <c r="P183" s="39"/>
      <c r="Q183" s="121"/>
      <c r="R183" s="154"/>
      <c r="S183" s="121"/>
      <c r="T183" s="39"/>
      <c r="U183" s="48"/>
      <c r="V183" s="39"/>
      <c r="W183" s="39"/>
      <c r="X183" s="48"/>
      <c r="Y183" s="36"/>
      <c r="Z183" s="36"/>
      <c r="AA183" s="39"/>
      <c r="AB183" s="39"/>
      <c r="AC183" s="40"/>
      <c r="AD183" s="41"/>
      <c r="AE183" s="48"/>
      <c r="AF183" s="39"/>
      <c r="AG183" s="39"/>
      <c r="AH183" s="39"/>
      <c r="AI183" s="39"/>
      <c r="AJ183" s="39"/>
      <c r="AK183" s="39"/>
      <c r="AL183" s="39"/>
      <c r="AM183" s="42"/>
      <c r="AN183" s="38"/>
      <c r="AO183" s="76"/>
      <c r="AP183" s="76"/>
      <c r="BV183" s="78"/>
      <c r="BW183" s="78"/>
      <c r="BX183" s="78"/>
      <c r="BY183" s="78"/>
      <c r="BZ183" s="78"/>
      <c r="CA183" s="78"/>
      <c r="CB183" s="78"/>
      <c r="CC183" s="78"/>
      <c r="CD183" s="78"/>
      <c r="CE183" s="79" t="str">
        <f t="shared" si="46"/>
        <v/>
      </c>
      <c r="CF183" s="80" t="str">
        <f t="shared" si="47"/>
        <v/>
      </c>
      <c r="CG183" s="80" t="str">
        <f t="shared" si="48"/>
        <v/>
      </c>
      <c r="CH183" s="80" t="str">
        <f t="shared" si="49"/>
        <v/>
      </c>
      <c r="CI183" s="80" t="str">
        <f t="shared" si="50"/>
        <v/>
      </c>
      <c r="CJ183" s="80" t="str">
        <f t="shared" si="51"/>
        <v/>
      </c>
      <c r="CK183" s="81" t="str">
        <f t="shared" si="52"/>
        <v/>
      </c>
      <c r="CL183" s="199" t="str">
        <f t="shared" si="53"/>
        <v/>
      </c>
      <c r="CM183" s="78"/>
      <c r="CN183" s="78"/>
      <c r="CR183" s="78"/>
      <c r="CV183" s="77" t="str">
        <f t="shared" si="54"/>
        <v/>
      </c>
    </row>
    <row r="184" spans="1:100" s="77" customFormat="1" ht="51" customHeight="1">
      <c r="A184" s="35" t="str">
        <f t="shared" si="59"/>
        <v/>
      </c>
      <c r="B184" s="36"/>
      <c r="C184" s="36"/>
      <c r="D184" s="48"/>
      <c r="E184" s="227" t="str">
        <f t="shared" si="55"/>
        <v/>
      </c>
      <c r="F184" s="48"/>
      <c r="G184" s="48"/>
      <c r="H184" s="37"/>
      <c r="I184" s="37"/>
      <c r="J184" s="74" t="str">
        <f t="shared" si="45"/>
        <v/>
      </c>
      <c r="K184" s="82" t="str">
        <f t="shared" si="56"/>
        <v/>
      </c>
      <c r="L184" s="82" t="str">
        <f t="shared" si="57"/>
        <v/>
      </c>
      <c r="M184" s="82" t="str">
        <f t="shared" si="58"/>
        <v/>
      </c>
      <c r="N184" s="39"/>
      <c r="O184" s="121"/>
      <c r="P184" s="39"/>
      <c r="Q184" s="121"/>
      <c r="R184" s="154"/>
      <c r="S184" s="121"/>
      <c r="T184" s="39"/>
      <c r="U184" s="48"/>
      <c r="V184" s="39"/>
      <c r="W184" s="39"/>
      <c r="X184" s="48"/>
      <c r="Y184" s="36"/>
      <c r="Z184" s="36"/>
      <c r="AA184" s="39"/>
      <c r="AB184" s="39"/>
      <c r="AC184" s="40"/>
      <c r="AD184" s="41"/>
      <c r="AE184" s="48"/>
      <c r="AF184" s="39"/>
      <c r="AG184" s="39"/>
      <c r="AH184" s="39"/>
      <c r="AI184" s="39"/>
      <c r="AJ184" s="39"/>
      <c r="AK184" s="39"/>
      <c r="AL184" s="39"/>
      <c r="AM184" s="42"/>
      <c r="AN184" s="38"/>
      <c r="AO184" s="76"/>
      <c r="AP184" s="76"/>
      <c r="BV184" s="78"/>
      <c r="BW184" s="78"/>
      <c r="BX184" s="78"/>
      <c r="BY184" s="78"/>
      <c r="BZ184" s="78"/>
      <c r="CA184" s="78"/>
      <c r="CB184" s="78"/>
      <c r="CC184" s="78"/>
      <c r="CD184" s="78"/>
      <c r="CE184" s="79" t="str">
        <f t="shared" si="46"/>
        <v/>
      </c>
      <c r="CF184" s="80" t="str">
        <f t="shared" si="47"/>
        <v/>
      </c>
      <c r="CG184" s="80" t="str">
        <f t="shared" si="48"/>
        <v/>
      </c>
      <c r="CH184" s="80" t="str">
        <f t="shared" si="49"/>
        <v/>
      </c>
      <c r="CI184" s="80" t="str">
        <f t="shared" si="50"/>
        <v/>
      </c>
      <c r="CJ184" s="80" t="str">
        <f t="shared" si="51"/>
        <v/>
      </c>
      <c r="CK184" s="81" t="str">
        <f t="shared" si="52"/>
        <v/>
      </c>
      <c r="CL184" s="199" t="str">
        <f t="shared" si="53"/>
        <v/>
      </c>
      <c r="CM184" s="78"/>
      <c r="CN184" s="78"/>
      <c r="CR184" s="78"/>
      <c r="CV184" s="77" t="str">
        <f t="shared" si="54"/>
        <v/>
      </c>
    </row>
    <row r="185" spans="1:100" s="77" customFormat="1" ht="51" customHeight="1">
      <c r="A185" s="35" t="str">
        <f t="shared" si="59"/>
        <v/>
      </c>
      <c r="B185" s="36"/>
      <c r="C185" s="36"/>
      <c r="D185" s="48"/>
      <c r="E185" s="227" t="str">
        <f t="shared" si="55"/>
        <v/>
      </c>
      <c r="F185" s="48"/>
      <c r="G185" s="48"/>
      <c r="H185" s="37"/>
      <c r="I185" s="37"/>
      <c r="J185" s="74" t="str">
        <f t="shared" si="45"/>
        <v/>
      </c>
      <c r="K185" s="82" t="str">
        <f t="shared" si="56"/>
        <v/>
      </c>
      <c r="L185" s="82" t="str">
        <f t="shared" si="57"/>
        <v/>
      </c>
      <c r="M185" s="82" t="str">
        <f t="shared" si="58"/>
        <v/>
      </c>
      <c r="N185" s="39"/>
      <c r="O185" s="121"/>
      <c r="P185" s="39"/>
      <c r="Q185" s="121"/>
      <c r="R185" s="154"/>
      <c r="S185" s="121"/>
      <c r="T185" s="39"/>
      <c r="U185" s="48"/>
      <c r="V185" s="39"/>
      <c r="W185" s="39"/>
      <c r="X185" s="48"/>
      <c r="Y185" s="36"/>
      <c r="Z185" s="36"/>
      <c r="AA185" s="39"/>
      <c r="AB185" s="39"/>
      <c r="AC185" s="40"/>
      <c r="AD185" s="41"/>
      <c r="AE185" s="48"/>
      <c r="AF185" s="39"/>
      <c r="AG185" s="39"/>
      <c r="AH185" s="39"/>
      <c r="AI185" s="39"/>
      <c r="AJ185" s="39"/>
      <c r="AK185" s="39"/>
      <c r="AL185" s="39"/>
      <c r="AM185" s="42"/>
      <c r="AN185" s="38"/>
      <c r="AO185" s="76"/>
      <c r="AP185" s="76"/>
      <c r="BV185" s="78"/>
      <c r="BW185" s="78"/>
      <c r="BX185" s="78"/>
      <c r="BY185" s="78"/>
      <c r="BZ185" s="78"/>
      <c r="CA185" s="78"/>
      <c r="CB185" s="78"/>
      <c r="CC185" s="78"/>
      <c r="CD185" s="78"/>
      <c r="CE185" s="79" t="str">
        <f t="shared" si="46"/>
        <v/>
      </c>
      <c r="CF185" s="80" t="str">
        <f t="shared" si="47"/>
        <v/>
      </c>
      <c r="CG185" s="80" t="str">
        <f t="shared" si="48"/>
        <v/>
      </c>
      <c r="CH185" s="80" t="str">
        <f t="shared" si="49"/>
        <v/>
      </c>
      <c r="CI185" s="80" t="str">
        <f t="shared" si="50"/>
        <v/>
      </c>
      <c r="CJ185" s="80" t="str">
        <f t="shared" si="51"/>
        <v/>
      </c>
      <c r="CK185" s="81" t="str">
        <f t="shared" si="52"/>
        <v/>
      </c>
      <c r="CL185" s="199" t="str">
        <f t="shared" si="53"/>
        <v/>
      </c>
      <c r="CM185" s="78"/>
      <c r="CN185" s="78"/>
      <c r="CR185" s="78"/>
      <c r="CV185" s="77" t="str">
        <f t="shared" si="54"/>
        <v/>
      </c>
    </row>
    <row r="186" spans="1:100" s="77" customFormat="1" ht="51" customHeight="1">
      <c r="A186" s="35" t="str">
        <f t="shared" si="59"/>
        <v/>
      </c>
      <c r="B186" s="36"/>
      <c r="C186" s="36"/>
      <c r="D186" s="48"/>
      <c r="E186" s="227" t="str">
        <f t="shared" si="55"/>
        <v/>
      </c>
      <c r="F186" s="48"/>
      <c r="G186" s="48"/>
      <c r="H186" s="37"/>
      <c r="I186" s="37"/>
      <c r="J186" s="74" t="str">
        <f t="shared" si="45"/>
        <v/>
      </c>
      <c r="K186" s="82" t="str">
        <f t="shared" si="56"/>
        <v/>
      </c>
      <c r="L186" s="82" t="str">
        <f t="shared" si="57"/>
        <v/>
      </c>
      <c r="M186" s="82" t="str">
        <f t="shared" si="58"/>
        <v/>
      </c>
      <c r="N186" s="39"/>
      <c r="O186" s="121"/>
      <c r="P186" s="39"/>
      <c r="Q186" s="121"/>
      <c r="R186" s="154"/>
      <c r="S186" s="121"/>
      <c r="T186" s="39"/>
      <c r="U186" s="48"/>
      <c r="V186" s="39"/>
      <c r="W186" s="39"/>
      <c r="X186" s="48"/>
      <c r="Y186" s="36"/>
      <c r="Z186" s="36"/>
      <c r="AA186" s="39"/>
      <c r="AB186" s="39"/>
      <c r="AC186" s="40"/>
      <c r="AD186" s="41"/>
      <c r="AE186" s="48"/>
      <c r="AF186" s="39"/>
      <c r="AG186" s="39"/>
      <c r="AH186" s="39"/>
      <c r="AI186" s="39"/>
      <c r="AJ186" s="39"/>
      <c r="AK186" s="39"/>
      <c r="AL186" s="39"/>
      <c r="AM186" s="42"/>
      <c r="AN186" s="38"/>
      <c r="AO186" s="76"/>
      <c r="AP186" s="76"/>
      <c r="BV186" s="78"/>
      <c r="BW186" s="78"/>
      <c r="BX186" s="78"/>
      <c r="BY186" s="78"/>
      <c r="BZ186" s="78"/>
      <c r="CA186" s="78"/>
      <c r="CB186" s="78"/>
      <c r="CC186" s="78"/>
      <c r="CD186" s="78"/>
      <c r="CE186" s="79" t="str">
        <f t="shared" si="46"/>
        <v/>
      </c>
      <c r="CF186" s="80" t="str">
        <f t="shared" si="47"/>
        <v/>
      </c>
      <c r="CG186" s="80" t="str">
        <f t="shared" si="48"/>
        <v/>
      </c>
      <c r="CH186" s="80" t="str">
        <f t="shared" si="49"/>
        <v/>
      </c>
      <c r="CI186" s="80" t="str">
        <f t="shared" si="50"/>
        <v/>
      </c>
      <c r="CJ186" s="80" t="str">
        <f t="shared" si="51"/>
        <v/>
      </c>
      <c r="CK186" s="81" t="str">
        <f t="shared" si="52"/>
        <v/>
      </c>
      <c r="CL186" s="199" t="str">
        <f t="shared" si="53"/>
        <v/>
      </c>
      <c r="CM186" s="78"/>
      <c r="CN186" s="78"/>
      <c r="CR186" s="78"/>
      <c r="CV186" s="77" t="str">
        <f t="shared" si="54"/>
        <v/>
      </c>
    </row>
    <row r="187" spans="1:100" s="77" customFormat="1" ht="51" customHeight="1">
      <c r="A187" s="35" t="str">
        <f t="shared" si="59"/>
        <v/>
      </c>
      <c r="B187" s="36"/>
      <c r="C187" s="36"/>
      <c r="D187" s="48"/>
      <c r="E187" s="227" t="str">
        <f t="shared" si="55"/>
        <v/>
      </c>
      <c r="F187" s="48"/>
      <c r="G187" s="48"/>
      <c r="H187" s="37"/>
      <c r="I187" s="37"/>
      <c r="J187" s="74" t="str">
        <f t="shared" si="45"/>
        <v/>
      </c>
      <c r="K187" s="82" t="str">
        <f t="shared" si="56"/>
        <v/>
      </c>
      <c r="L187" s="82" t="str">
        <f t="shared" si="57"/>
        <v/>
      </c>
      <c r="M187" s="82" t="str">
        <f t="shared" si="58"/>
        <v/>
      </c>
      <c r="N187" s="39"/>
      <c r="O187" s="121"/>
      <c r="P187" s="39"/>
      <c r="Q187" s="121"/>
      <c r="R187" s="154"/>
      <c r="S187" s="121"/>
      <c r="T187" s="39"/>
      <c r="U187" s="48"/>
      <c r="V187" s="39"/>
      <c r="W187" s="39"/>
      <c r="X187" s="48"/>
      <c r="Y187" s="36"/>
      <c r="Z187" s="36"/>
      <c r="AA187" s="39"/>
      <c r="AB187" s="39"/>
      <c r="AC187" s="40"/>
      <c r="AD187" s="41"/>
      <c r="AE187" s="48"/>
      <c r="AF187" s="39"/>
      <c r="AG187" s="39"/>
      <c r="AH187" s="39"/>
      <c r="AI187" s="39"/>
      <c r="AJ187" s="39"/>
      <c r="AK187" s="39"/>
      <c r="AL187" s="39"/>
      <c r="AM187" s="42"/>
      <c r="AN187" s="38"/>
      <c r="AO187" s="76"/>
      <c r="AP187" s="76"/>
      <c r="BV187" s="78"/>
      <c r="BW187" s="78"/>
      <c r="BX187" s="78"/>
      <c r="BY187" s="78"/>
      <c r="BZ187" s="78"/>
      <c r="CA187" s="78"/>
      <c r="CB187" s="78"/>
      <c r="CC187" s="78"/>
      <c r="CD187" s="78"/>
      <c r="CE187" s="79" t="str">
        <f t="shared" si="46"/>
        <v/>
      </c>
      <c r="CF187" s="80" t="str">
        <f t="shared" si="47"/>
        <v/>
      </c>
      <c r="CG187" s="80" t="str">
        <f t="shared" si="48"/>
        <v/>
      </c>
      <c r="CH187" s="80" t="str">
        <f t="shared" si="49"/>
        <v/>
      </c>
      <c r="CI187" s="80" t="str">
        <f t="shared" si="50"/>
        <v/>
      </c>
      <c r="CJ187" s="80" t="str">
        <f t="shared" si="51"/>
        <v/>
      </c>
      <c r="CK187" s="81" t="str">
        <f t="shared" si="52"/>
        <v/>
      </c>
      <c r="CL187" s="199" t="str">
        <f t="shared" si="53"/>
        <v/>
      </c>
      <c r="CM187" s="78"/>
      <c r="CN187" s="78"/>
      <c r="CR187" s="78"/>
      <c r="CV187" s="77" t="str">
        <f t="shared" si="54"/>
        <v/>
      </c>
    </row>
    <row r="188" spans="1:100" s="77" customFormat="1" ht="51" customHeight="1">
      <c r="A188" s="35" t="str">
        <f t="shared" si="59"/>
        <v/>
      </c>
      <c r="B188" s="36"/>
      <c r="C188" s="36"/>
      <c r="D188" s="48"/>
      <c r="E188" s="227" t="str">
        <f t="shared" si="55"/>
        <v/>
      </c>
      <c r="F188" s="48"/>
      <c r="G188" s="48"/>
      <c r="H188" s="37"/>
      <c r="I188" s="37"/>
      <c r="J188" s="74" t="str">
        <f t="shared" si="45"/>
        <v/>
      </c>
      <c r="K188" s="82" t="str">
        <f t="shared" si="56"/>
        <v/>
      </c>
      <c r="L188" s="82" t="str">
        <f t="shared" si="57"/>
        <v/>
      </c>
      <c r="M188" s="82" t="str">
        <f t="shared" si="58"/>
        <v/>
      </c>
      <c r="N188" s="39"/>
      <c r="O188" s="121"/>
      <c r="P188" s="39"/>
      <c r="Q188" s="121"/>
      <c r="R188" s="154"/>
      <c r="S188" s="121"/>
      <c r="T188" s="39"/>
      <c r="U188" s="48"/>
      <c r="V188" s="39"/>
      <c r="W188" s="39"/>
      <c r="X188" s="48"/>
      <c r="Y188" s="36"/>
      <c r="Z188" s="36"/>
      <c r="AA188" s="39"/>
      <c r="AB188" s="39"/>
      <c r="AC188" s="40"/>
      <c r="AD188" s="41"/>
      <c r="AE188" s="48"/>
      <c r="AF188" s="39"/>
      <c r="AG188" s="39"/>
      <c r="AH188" s="39"/>
      <c r="AI188" s="39"/>
      <c r="AJ188" s="39"/>
      <c r="AK188" s="39"/>
      <c r="AL188" s="39"/>
      <c r="AM188" s="42"/>
      <c r="AN188" s="38"/>
      <c r="AO188" s="76"/>
      <c r="AP188" s="76"/>
      <c r="BV188" s="78"/>
      <c r="BW188" s="78"/>
      <c r="BX188" s="78"/>
      <c r="BY188" s="78"/>
      <c r="BZ188" s="78"/>
      <c r="CA188" s="78"/>
      <c r="CB188" s="78"/>
      <c r="CC188" s="78"/>
      <c r="CD188" s="78"/>
      <c r="CE188" s="79" t="str">
        <f t="shared" si="46"/>
        <v/>
      </c>
      <c r="CF188" s="80" t="str">
        <f t="shared" si="47"/>
        <v/>
      </c>
      <c r="CG188" s="80" t="str">
        <f t="shared" si="48"/>
        <v/>
      </c>
      <c r="CH188" s="80" t="str">
        <f t="shared" si="49"/>
        <v/>
      </c>
      <c r="CI188" s="80" t="str">
        <f t="shared" si="50"/>
        <v/>
      </c>
      <c r="CJ188" s="80" t="str">
        <f t="shared" si="51"/>
        <v/>
      </c>
      <c r="CK188" s="81" t="str">
        <f t="shared" si="52"/>
        <v/>
      </c>
      <c r="CL188" s="199" t="str">
        <f t="shared" si="53"/>
        <v/>
      </c>
      <c r="CM188" s="78"/>
      <c r="CN188" s="78"/>
      <c r="CR188" s="78"/>
      <c r="CV188" s="77" t="str">
        <f t="shared" si="54"/>
        <v/>
      </c>
    </row>
    <row r="189" spans="1:100" s="77" customFormat="1" ht="51" customHeight="1">
      <c r="A189" s="35" t="str">
        <f t="shared" si="59"/>
        <v/>
      </c>
      <c r="B189" s="36"/>
      <c r="C189" s="36"/>
      <c r="D189" s="48"/>
      <c r="E189" s="227" t="str">
        <f t="shared" si="55"/>
        <v/>
      </c>
      <c r="F189" s="48"/>
      <c r="G189" s="48"/>
      <c r="H189" s="37"/>
      <c r="I189" s="37"/>
      <c r="J189" s="74" t="str">
        <f t="shared" si="45"/>
        <v/>
      </c>
      <c r="K189" s="82" t="str">
        <f t="shared" si="56"/>
        <v/>
      </c>
      <c r="L189" s="82" t="str">
        <f t="shared" si="57"/>
        <v/>
      </c>
      <c r="M189" s="82" t="str">
        <f t="shared" si="58"/>
        <v/>
      </c>
      <c r="N189" s="39"/>
      <c r="O189" s="121"/>
      <c r="P189" s="39"/>
      <c r="Q189" s="121"/>
      <c r="R189" s="154"/>
      <c r="S189" s="121"/>
      <c r="T189" s="39"/>
      <c r="U189" s="48"/>
      <c r="V189" s="39"/>
      <c r="W189" s="39"/>
      <c r="X189" s="48"/>
      <c r="Y189" s="36"/>
      <c r="Z189" s="36"/>
      <c r="AA189" s="39"/>
      <c r="AB189" s="39"/>
      <c r="AC189" s="40"/>
      <c r="AD189" s="41"/>
      <c r="AE189" s="48"/>
      <c r="AF189" s="39"/>
      <c r="AG189" s="39"/>
      <c r="AH189" s="39"/>
      <c r="AI189" s="39"/>
      <c r="AJ189" s="39"/>
      <c r="AK189" s="39"/>
      <c r="AL189" s="39"/>
      <c r="AM189" s="42"/>
      <c r="AN189" s="38"/>
      <c r="AO189" s="76"/>
      <c r="AP189" s="76"/>
      <c r="BV189" s="78"/>
      <c r="BW189" s="78"/>
      <c r="BX189" s="78"/>
      <c r="BY189" s="78"/>
      <c r="BZ189" s="78"/>
      <c r="CA189" s="78"/>
      <c r="CB189" s="78"/>
      <c r="CC189" s="78"/>
      <c r="CD189" s="78"/>
      <c r="CE189" s="79" t="str">
        <f t="shared" si="46"/>
        <v/>
      </c>
      <c r="CF189" s="80" t="str">
        <f t="shared" si="47"/>
        <v/>
      </c>
      <c r="CG189" s="80" t="str">
        <f t="shared" si="48"/>
        <v/>
      </c>
      <c r="CH189" s="80" t="str">
        <f t="shared" si="49"/>
        <v/>
      </c>
      <c r="CI189" s="80" t="str">
        <f t="shared" si="50"/>
        <v/>
      </c>
      <c r="CJ189" s="80" t="str">
        <f t="shared" si="51"/>
        <v/>
      </c>
      <c r="CK189" s="81" t="str">
        <f t="shared" si="52"/>
        <v/>
      </c>
      <c r="CL189" s="199" t="str">
        <f t="shared" si="53"/>
        <v/>
      </c>
      <c r="CM189" s="78"/>
      <c r="CN189" s="78"/>
      <c r="CR189" s="78"/>
      <c r="CV189" s="77" t="str">
        <f t="shared" si="54"/>
        <v/>
      </c>
    </row>
    <row r="190" spans="1:100" s="77" customFormat="1" ht="51" customHeight="1">
      <c r="A190" s="35" t="str">
        <f t="shared" si="59"/>
        <v/>
      </c>
      <c r="B190" s="36"/>
      <c r="C190" s="36"/>
      <c r="D190" s="48"/>
      <c r="E190" s="227" t="str">
        <f t="shared" si="55"/>
        <v/>
      </c>
      <c r="F190" s="48"/>
      <c r="G190" s="48"/>
      <c r="H190" s="37"/>
      <c r="I190" s="37"/>
      <c r="J190" s="74" t="str">
        <f t="shared" si="45"/>
        <v/>
      </c>
      <c r="K190" s="82" t="str">
        <f t="shared" si="56"/>
        <v/>
      </c>
      <c r="L190" s="82" t="str">
        <f t="shared" si="57"/>
        <v/>
      </c>
      <c r="M190" s="82" t="str">
        <f t="shared" si="58"/>
        <v/>
      </c>
      <c r="N190" s="39"/>
      <c r="O190" s="121"/>
      <c r="P190" s="39"/>
      <c r="Q190" s="121"/>
      <c r="R190" s="154"/>
      <c r="S190" s="121"/>
      <c r="T190" s="39"/>
      <c r="U190" s="48"/>
      <c r="V190" s="39"/>
      <c r="W190" s="39"/>
      <c r="X190" s="48"/>
      <c r="Y190" s="36"/>
      <c r="Z190" s="36"/>
      <c r="AA190" s="39"/>
      <c r="AB190" s="39"/>
      <c r="AC190" s="40"/>
      <c r="AD190" s="41"/>
      <c r="AE190" s="48"/>
      <c r="AF190" s="39"/>
      <c r="AG190" s="39"/>
      <c r="AH190" s="39"/>
      <c r="AI190" s="39"/>
      <c r="AJ190" s="39"/>
      <c r="AK190" s="39"/>
      <c r="AL190" s="39"/>
      <c r="AM190" s="42"/>
      <c r="AN190" s="38"/>
      <c r="AO190" s="76"/>
      <c r="AP190" s="76"/>
      <c r="BV190" s="78"/>
      <c r="BW190" s="78"/>
      <c r="BX190" s="78"/>
      <c r="BY190" s="78"/>
      <c r="BZ190" s="78"/>
      <c r="CA190" s="78"/>
      <c r="CB190" s="78"/>
      <c r="CC190" s="78"/>
      <c r="CD190" s="78"/>
      <c r="CE190" s="79" t="str">
        <f t="shared" si="46"/>
        <v/>
      </c>
      <c r="CF190" s="80" t="str">
        <f t="shared" si="47"/>
        <v/>
      </c>
      <c r="CG190" s="80" t="str">
        <f t="shared" si="48"/>
        <v/>
      </c>
      <c r="CH190" s="80" t="str">
        <f t="shared" si="49"/>
        <v/>
      </c>
      <c r="CI190" s="80" t="str">
        <f t="shared" si="50"/>
        <v/>
      </c>
      <c r="CJ190" s="80" t="str">
        <f t="shared" si="51"/>
        <v/>
      </c>
      <c r="CK190" s="81" t="str">
        <f t="shared" si="52"/>
        <v/>
      </c>
      <c r="CL190" s="199" t="str">
        <f t="shared" si="53"/>
        <v/>
      </c>
      <c r="CM190" s="78"/>
      <c r="CN190" s="78"/>
      <c r="CR190" s="78"/>
      <c r="CV190" s="77" t="str">
        <f t="shared" si="54"/>
        <v/>
      </c>
    </row>
    <row r="191" spans="1:100" s="77" customFormat="1" ht="51" customHeight="1">
      <c r="A191" s="35" t="str">
        <f t="shared" si="59"/>
        <v/>
      </c>
      <c r="B191" s="36"/>
      <c r="C191" s="36"/>
      <c r="D191" s="48"/>
      <c r="E191" s="227" t="str">
        <f t="shared" si="55"/>
        <v/>
      </c>
      <c r="F191" s="48"/>
      <c r="G191" s="48"/>
      <c r="H191" s="37"/>
      <c r="I191" s="37"/>
      <c r="J191" s="74" t="str">
        <f t="shared" si="45"/>
        <v/>
      </c>
      <c r="K191" s="82" t="str">
        <f t="shared" si="56"/>
        <v/>
      </c>
      <c r="L191" s="82" t="str">
        <f t="shared" si="57"/>
        <v/>
      </c>
      <c r="M191" s="82" t="str">
        <f t="shared" si="58"/>
        <v/>
      </c>
      <c r="N191" s="39"/>
      <c r="O191" s="121"/>
      <c r="P191" s="39"/>
      <c r="Q191" s="121"/>
      <c r="R191" s="154"/>
      <c r="S191" s="121"/>
      <c r="T191" s="39"/>
      <c r="U191" s="48"/>
      <c r="V191" s="39"/>
      <c r="W191" s="39"/>
      <c r="X191" s="48"/>
      <c r="Y191" s="36"/>
      <c r="Z191" s="36"/>
      <c r="AA191" s="39"/>
      <c r="AB191" s="39"/>
      <c r="AC191" s="40"/>
      <c r="AD191" s="41"/>
      <c r="AE191" s="48"/>
      <c r="AF191" s="39"/>
      <c r="AG191" s="39"/>
      <c r="AH191" s="39"/>
      <c r="AI191" s="39"/>
      <c r="AJ191" s="39"/>
      <c r="AK191" s="39"/>
      <c r="AL191" s="39"/>
      <c r="AM191" s="42"/>
      <c r="AN191" s="38"/>
      <c r="AO191" s="76"/>
      <c r="AP191" s="76"/>
      <c r="BV191" s="78"/>
      <c r="BW191" s="78"/>
      <c r="BX191" s="78"/>
      <c r="BY191" s="78"/>
      <c r="BZ191" s="78"/>
      <c r="CA191" s="78"/>
      <c r="CB191" s="78"/>
      <c r="CC191" s="78"/>
      <c r="CD191" s="78"/>
      <c r="CE191" s="79" t="str">
        <f t="shared" si="46"/>
        <v/>
      </c>
      <c r="CF191" s="80" t="str">
        <f t="shared" si="47"/>
        <v/>
      </c>
      <c r="CG191" s="80" t="str">
        <f t="shared" si="48"/>
        <v/>
      </c>
      <c r="CH191" s="80" t="str">
        <f t="shared" si="49"/>
        <v/>
      </c>
      <c r="CI191" s="80" t="str">
        <f t="shared" si="50"/>
        <v/>
      </c>
      <c r="CJ191" s="80" t="str">
        <f t="shared" si="51"/>
        <v/>
      </c>
      <c r="CK191" s="81" t="str">
        <f t="shared" si="52"/>
        <v/>
      </c>
      <c r="CL191" s="199" t="str">
        <f t="shared" si="53"/>
        <v/>
      </c>
      <c r="CM191" s="78"/>
      <c r="CN191" s="78"/>
      <c r="CR191" s="78"/>
      <c r="CV191" s="77" t="str">
        <f t="shared" si="54"/>
        <v/>
      </c>
    </row>
    <row r="192" spans="1:100" s="77" customFormat="1" ht="51" customHeight="1">
      <c r="A192" s="35" t="str">
        <f t="shared" si="59"/>
        <v/>
      </c>
      <c r="B192" s="36"/>
      <c r="C192" s="36"/>
      <c r="D192" s="48"/>
      <c r="E192" s="227" t="str">
        <f t="shared" si="55"/>
        <v/>
      </c>
      <c r="F192" s="48"/>
      <c r="G192" s="48"/>
      <c r="H192" s="37"/>
      <c r="I192" s="37"/>
      <c r="J192" s="74" t="str">
        <f t="shared" si="45"/>
        <v/>
      </c>
      <c r="K192" s="82" t="str">
        <f t="shared" si="56"/>
        <v/>
      </c>
      <c r="L192" s="82" t="str">
        <f t="shared" si="57"/>
        <v/>
      </c>
      <c r="M192" s="82" t="str">
        <f t="shared" si="58"/>
        <v/>
      </c>
      <c r="N192" s="39"/>
      <c r="O192" s="121"/>
      <c r="P192" s="39"/>
      <c r="Q192" s="121"/>
      <c r="R192" s="154"/>
      <c r="S192" s="121"/>
      <c r="T192" s="39"/>
      <c r="U192" s="48"/>
      <c r="V192" s="39"/>
      <c r="W192" s="39"/>
      <c r="X192" s="48"/>
      <c r="Y192" s="36"/>
      <c r="Z192" s="36"/>
      <c r="AA192" s="39"/>
      <c r="AB192" s="39"/>
      <c r="AC192" s="40"/>
      <c r="AD192" s="41"/>
      <c r="AE192" s="48"/>
      <c r="AF192" s="39"/>
      <c r="AG192" s="39"/>
      <c r="AH192" s="39"/>
      <c r="AI192" s="39"/>
      <c r="AJ192" s="39"/>
      <c r="AK192" s="39"/>
      <c r="AL192" s="39"/>
      <c r="AM192" s="42"/>
      <c r="AN192" s="38"/>
      <c r="AO192" s="76"/>
      <c r="AP192" s="76"/>
      <c r="BV192" s="78"/>
      <c r="BW192" s="78"/>
      <c r="BX192" s="78"/>
      <c r="BY192" s="78"/>
      <c r="BZ192" s="78"/>
      <c r="CA192" s="78"/>
      <c r="CB192" s="78"/>
      <c r="CC192" s="78"/>
      <c r="CD192" s="78"/>
      <c r="CE192" s="79" t="str">
        <f t="shared" si="46"/>
        <v/>
      </c>
      <c r="CF192" s="80" t="str">
        <f t="shared" si="47"/>
        <v/>
      </c>
      <c r="CG192" s="80" t="str">
        <f t="shared" si="48"/>
        <v/>
      </c>
      <c r="CH192" s="80" t="str">
        <f t="shared" si="49"/>
        <v/>
      </c>
      <c r="CI192" s="80" t="str">
        <f t="shared" si="50"/>
        <v/>
      </c>
      <c r="CJ192" s="80" t="str">
        <f t="shared" si="51"/>
        <v/>
      </c>
      <c r="CK192" s="81" t="str">
        <f t="shared" si="52"/>
        <v/>
      </c>
      <c r="CL192" s="199" t="str">
        <f t="shared" si="53"/>
        <v/>
      </c>
      <c r="CM192" s="78"/>
      <c r="CN192" s="78"/>
      <c r="CR192" s="78"/>
      <c r="CV192" s="77" t="str">
        <f t="shared" si="54"/>
        <v/>
      </c>
    </row>
    <row r="193" spans="1:100" s="77" customFormat="1" ht="51" customHeight="1">
      <c r="A193" s="35" t="str">
        <f t="shared" si="59"/>
        <v/>
      </c>
      <c r="B193" s="36"/>
      <c r="C193" s="36"/>
      <c r="D193" s="48"/>
      <c r="E193" s="227" t="str">
        <f t="shared" si="55"/>
        <v/>
      </c>
      <c r="F193" s="48"/>
      <c r="G193" s="48"/>
      <c r="H193" s="37"/>
      <c r="I193" s="37"/>
      <c r="J193" s="74" t="str">
        <f t="shared" si="45"/>
        <v/>
      </c>
      <c r="K193" s="82" t="str">
        <f t="shared" si="56"/>
        <v/>
      </c>
      <c r="L193" s="82" t="str">
        <f t="shared" si="57"/>
        <v/>
      </c>
      <c r="M193" s="82" t="str">
        <f t="shared" si="58"/>
        <v/>
      </c>
      <c r="N193" s="39"/>
      <c r="O193" s="121"/>
      <c r="P193" s="39"/>
      <c r="Q193" s="121"/>
      <c r="R193" s="154"/>
      <c r="S193" s="121"/>
      <c r="T193" s="39"/>
      <c r="U193" s="48"/>
      <c r="V193" s="39"/>
      <c r="W193" s="39"/>
      <c r="X193" s="48"/>
      <c r="Y193" s="36"/>
      <c r="Z193" s="36"/>
      <c r="AA193" s="39"/>
      <c r="AB193" s="39"/>
      <c r="AC193" s="40"/>
      <c r="AD193" s="41"/>
      <c r="AE193" s="48"/>
      <c r="AF193" s="39"/>
      <c r="AG193" s="39"/>
      <c r="AH193" s="39"/>
      <c r="AI193" s="39"/>
      <c r="AJ193" s="39"/>
      <c r="AK193" s="39"/>
      <c r="AL193" s="39"/>
      <c r="AM193" s="42"/>
      <c r="AN193" s="38"/>
      <c r="AO193" s="76"/>
      <c r="AP193" s="76"/>
      <c r="BV193" s="78"/>
      <c r="BW193" s="78"/>
      <c r="BX193" s="78"/>
      <c r="BY193" s="78"/>
      <c r="BZ193" s="78"/>
      <c r="CA193" s="78"/>
      <c r="CB193" s="78"/>
      <c r="CC193" s="78"/>
      <c r="CD193" s="78"/>
      <c r="CE193" s="79" t="str">
        <f t="shared" si="46"/>
        <v/>
      </c>
      <c r="CF193" s="80" t="str">
        <f t="shared" si="47"/>
        <v/>
      </c>
      <c r="CG193" s="80" t="str">
        <f t="shared" si="48"/>
        <v/>
      </c>
      <c r="CH193" s="80" t="str">
        <f t="shared" si="49"/>
        <v/>
      </c>
      <c r="CI193" s="80" t="str">
        <f t="shared" si="50"/>
        <v/>
      </c>
      <c r="CJ193" s="80" t="str">
        <f t="shared" si="51"/>
        <v/>
      </c>
      <c r="CK193" s="81" t="str">
        <f t="shared" si="52"/>
        <v/>
      </c>
      <c r="CL193" s="199" t="str">
        <f t="shared" si="53"/>
        <v/>
      </c>
      <c r="CM193" s="78"/>
      <c r="CN193" s="78"/>
      <c r="CR193" s="78"/>
      <c r="CV193" s="77" t="str">
        <f t="shared" si="54"/>
        <v/>
      </c>
    </row>
    <row r="194" spans="1:100" s="77" customFormat="1" ht="51" customHeight="1">
      <c r="A194" s="35" t="str">
        <f t="shared" si="59"/>
        <v/>
      </c>
      <c r="B194" s="36"/>
      <c r="C194" s="36"/>
      <c r="D194" s="48"/>
      <c r="E194" s="227" t="str">
        <f t="shared" si="55"/>
        <v/>
      </c>
      <c r="F194" s="48"/>
      <c r="G194" s="48"/>
      <c r="H194" s="37"/>
      <c r="I194" s="37"/>
      <c r="J194" s="74" t="str">
        <f t="shared" si="45"/>
        <v/>
      </c>
      <c r="K194" s="82" t="str">
        <f t="shared" si="56"/>
        <v/>
      </c>
      <c r="L194" s="82" t="str">
        <f t="shared" si="57"/>
        <v/>
      </c>
      <c r="M194" s="82" t="str">
        <f t="shared" si="58"/>
        <v/>
      </c>
      <c r="N194" s="39"/>
      <c r="O194" s="121"/>
      <c r="P194" s="39"/>
      <c r="Q194" s="121"/>
      <c r="R194" s="154"/>
      <c r="S194" s="121"/>
      <c r="T194" s="39"/>
      <c r="U194" s="48"/>
      <c r="V194" s="39"/>
      <c r="W194" s="39"/>
      <c r="X194" s="48"/>
      <c r="Y194" s="36"/>
      <c r="Z194" s="36"/>
      <c r="AA194" s="39"/>
      <c r="AB194" s="39"/>
      <c r="AC194" s="40"/>
      <c r="AD194" s="41"/>
      <c r="AE194" s="48"/>
      <c r="AF194" s="39"/>
      <c r="AG194" s="39"/>
      <c r="AH194" s="39"/>
      <c r="AI194" s="39"/>
      <c r="AJ194" s="39"/>
      <c r="AK194" s="39"/>
      <c r="AL194" s="39"/>
      <c r="AM194" s="42"/>
      <c r="AN194" s="38"/>
      <c r="AO194" s="76"/>
      <c r="AP194" s="76"/>
      <c r="BV194" s="78"/>
      <c r="BW194" s="78"/>
      <c r="BX194" s="78"/>
      <c r="BY194" s="78"/>
      <c r="BZ194" s="78"/>
      <c r="CA194" s="78"/>
      <c r="CB194" s="78"/>
      <c r="CC194" s="78"/>
      <c r="CD194" s="78"/>
      <c r="CE194" s="79" t="str">
        <f t="shared" si="46"/>
        <v/>
      </c>
      <c r="CF194" s="80" t="str">
        <f t="shared" si="47"/>
        <v/>
      </c>
      <c r="CG194" s="80" t="str">
        <f t="shared" si="48"/>
        <v/>
      </c>
      <c r="CH194" s="80" t="str">
        <f t="shared" si="49"/>
        <v/>
      </c>
      <c r="CI194" s="80" t="str">
        <f t="shared" si="50"/>
        <v/>
      </c>
      <c r="CJ194" s="80" t="str">
        <f t="shared" si="51"/>
        <v/>
      </c>
      <c r="CK194" s="81" t="str">
        <f t="shared" si="52"/>
        <v/>
      </c>
      <c r="CL194" s="199" t="str">
        <f t="shared" si="53"/>
        <v/>
      </c>
      <c r="CM194" s="78"/>
      <c r="CN194" s="78"/>
      <c r="CR194" s="78"/>
      <c r="CV194" s="77" t="str">
        <f t="shared" si="54"/>
        <v/>
      </c>
    </row>
    <row r="195" spans="1:100" s="77" customFormat="1" ht="51" customHeight="1">
      <c r="A195" s="35" t="str">
        <f t="shared" si="59"/>
        <v/>
      </c>
      <c r="B195" s="36"/>
      <c r="C195" s="36"/>
      <c r="D195" s="48"/>
      <c r="E195" s="227" t="str">
        <f t="shared" si="55"/>
        <v/>
      </c>
      <c r="F195" s="48"/>
      <c r="G195" s="48"/>
      <c r="H195" s="37"/>
      <c r="I195" s="37"/>
      <c r="J195" s="74" t="str">
        <f t="shared" si="45"/>
        <v/>
      </c>
      <c r="K195" s="82" t="str">
        <f t="shared" si="56"/>
        <v/>
      </c>
      <c r="L195" s="82" t="str">
        <f t="shared" si="57"/>
        <v/>
      </c>
      <c r="M195" s="82" t="str">
        <f t="shared" si="58"/>
        <v/>
      </c>
      <c r="N195" s="39"/>
      <c r="O195" s="121"/>
      <c r="P195" s="39"/>
      <c r="Q195" s="121"/>
      <c r="R195" s="154"/>
      <c r="S195" s="121"/>
      <c r="T195" s="39"/>
      <c r="U195" s="48"/>
      <c r="V195" s="39"/>
      <c r="W195" s="39"/>
      <c r="X195" s="48"/>
      <c r="Y195" s="36"/>
      <c r="Z195" s="36"/>
      <c r="AA195" s="39"/>
      <c r="AB195" s="39"/>
      <c r="AC195" s="40"/>
      <c r="AD195" s="41"/>
      <c r="AE195" s="48"/>
      <c r="AF195" s="39"/>
      <c r="AG195" s="39"/>
      <c r="AH195" s="39"/>
      <c r="AI195" s="39"/>
      <c r="AJ195" s="39"/>
      <c r="AK195" s="39"/>
      <c r="AL195" s="39"/>
      <c r="AM195" s="42"/>
      <c r="AN195" s="38"/>
      <c r="AO195" s="76"/>
      <c r="AP195" s="76"/>
      <c r="BV195" s="78"/>
      <c r="BW195" s="78"/>
      <c r="BX195" s="78"/>
      <c r="BY195" s="78"/>
      <c r="BZ195" s="78"/>
      <c r="CA195" s="78"/>
      <c r="CB195" s="78"/>
      <c r="CC195" s="78"/>
      <c r="CD195" s="78"/>
      <c r="CE195" s="79" t="str">
        <f t="shared" si="46"/>
        <v/>
      </c>
      <c r="CF195" s="80" t="str">
        <f t="shared" si="47"/>
        <v/>
      </c>
      <c r="CG195" s="80" t="str">
        <f t="shared" si="48"/>
        <v/>
      </c>
      <c r="CH195" s="80" t="str">
        <f t="shared" si="49"/>
        <v/>
      </c>
      <c r="CI195" s="80" t="str">
        <f t="shared" si="50"/>
        <v/>
      </c>
      <c r="CJ195" s="80" t="str">
        <f t="shared" si="51"/>
        <v/>
      </c>
      <c r="CK195" s="81" t="str">
        <f t="shared" si="52"/>
        <v/>
      </c>
      <c r="CL195" s="199" t="str">
        <f t="shared" si="53"/>
        <v/>
      </c>
      <c r="CM195" s="78"/>
      <c r="CN195" s="78"/>
      <c r="CR195" s="78"/>
      <c r="CV195" s="77" t="str">
        <f t="shared" si="54"/>
        <v/>
      </c>
    </row>
    <row r="196" spans="1:100" s="77" customFormat="1" ht="51" customHeight="1">
      <c r="A196" s="35" t="str">
        <f t="shared" si="59"/>
        <v/>
      </c>
      <c r="B196" s="36"/>
      <c r="C196" s="36"/>
      <c r="D196" s="48"/>
      <c r="E196" s="227" t="str">
        <f t="shared" si="55"/>
        <v/>
      </c>
      <c r="F196" s="48"/>
      <c r="G196" s="48"/>
      <c r="H196" s="37"/>
      <c r="I196" s="37"/>
      <c r="J196" s="74" t="str">
        <f t="shared" si="45"/>
        <v/>
      </c>
      <c r="K196" s="82" t="str">
        <f t="shared" si="56"/>
        <v/>
      </c>
      <c r="L196" s="82" t="str">
        <f t="shared" si="57"/>
        <v/>
      </c>
      <c r="M196" s="82" t="str">
        <f t="shared" si="58"/>
        <v/>
      </c>
      <c r="N196" s="39"/>
      <c r="O196" s="121"/>
      <c r="P196" s="39"/>
      <c r="Q196" s="121"/>
      <c r="R196" s="154"/>
      <c r="S196" s="121"/>
      <c r="T196" s="39"/>
      <c r="U196" s="48"/>
      <c r="V196" s="39"/>
      <c r="W196" s="39"/>
      <c r="X196" s="48"/>
      <c r="Y196" s="36"/>
      <c r="Z196" s="36"/>
      <c r="AA196" s="39"/>
      <c r="AB196" s="39"/>
      <c r="AC196" s="40"/>
      <c r="AD196" s="41"/>
      <c r="AE196" s="48"/>
      <c r="AF196" s="39"/>
      <c r="AG196" s="39"/>
      <c r="AH196" s="39"/>
      <c r="AI196" s="39"/>
      <c r="AJ196" s="39"/>
      <c r="AK196" s="39"/>
      <c r="AL196" s="39"/>
      <c r="AM196" s="42"/>
      <c r="AN196" s="38"/>
      <c r="AO196" s="76"/>
      <c r="AP196" s="76"/>
      <c r="BV196" s="78"/>
      <c r="BW196" s="78"/>
      <c r="BX196" s="78"/>
      <c r="BY196" s="78"/>
      <c r="BZ196" s="78"/>
      <c r="CA196" s="78"/>
      <c r="CB196" s="78"/>
      <c r="CC196" s="78"/>
      <c r="CD196" s="78"/>
      <c r="CE196" s="79" t="str">
        <f t="shared" si="46"/>
        <v/>
      </c>
      <c r="CF196" s="80" t="str">
        <f t="shared" si="47"/>
        <v/>
      </c>
      <c r="CG196" s="80" t="str">
        <f t="shared" si="48"/>
        <v/>
      </c>
      <c r="CH196" s="80" t="str">
        <f t="shared" si="49"/>
        <v/>
      </c>
      <c r="CI196" s="80" t="str">
        <f t="shared" si="50"/>
        <v/>
      </c>
      <c r="CJ196" s="80" t="str">
        <f t="shared" si="51"/>
        <v/>
      </c>
      <c r="CK196" s="81" t="str">
        <f t="shared" si="52"/>
        <v/>
      </c>
      <c r="CL196" s="199" t="str">
        <f t="shared" si="53"/>
        <v/>
      </c>
      <c r="CM196" s="78"/>
      <c r="CN196" s="78"/>
      <c r="CR196" s="78"/>
      <c r="CV196" s="77" t="str">
        <f t="shared" si="54"/>
        <v/>
      </c>
    </row>
    <row r="197" spans="1:100" s="77" customFormat="1" ht="51" customHeight="1">
      <c r="A197" s="35" t="str">
        <f t="shared" si="59"/>
        <v/>
      </c>
      <c r="B197" s="36"/>
      <c r="C197" s="36"/>
      <c r="D197" s="48"/>
      <c r="E197" s="227" t="str">
        <f t="shared" si="55"/>
        <v/>
      </c>
      <c r="F197" s="48"/>
      <c r="G197" s="48"/>
      <c r="H197" s="37"/>
      <c r="I197" s="37"/>
      <c r="J197" s="74" t="str">
        <f t="shared" si="45"/>
        <v/>
      </c>
      <c r="K197" s="82" t="str">
        <f t="shared" si="56"/>
        <v/>
      </c>
      <c r="L197" s="82" t="str">
        <f t="shared" si="57"/>
        <v/>
      </c>
      <c r="M197" s="82" t="str">
        <f t="shared" si="58"/>
        <v/>
      </c>
      <c r="N197" s="39"/>
      <c r="O197" s="121"/>
      <c r="P197" s="39"/>
      <c r="Q197" s="121"/>
      <c r="R197" s="154"/>
      <c r="S197" s="121"/>
      <c r="T197" s="39"/>
      <c r="U197" s="48"/>
      <c r="V197" s="39"/>
      <c r="W197" s="39"/>
      <c r="X197" s="48"/>
      <c r="Y197" s="36"/>
      <c r="Z197" s="36"/>
      <c r="AA197" s="39"/>
      <c r="AB197" s="39"/>
      <c r="AC197" s="40"/>
      <c r="AD197" s="41"/>
      <c r="AE197" s="48"/>
      <c r="AF197" s="39"/>
      <c r="AG197" s="39"/>
      <c r="AH197" s="39"/>
      <c r="AI197" s="39"/>
      <c r="AJ197" s="39"/>
      <c r="AK197" s="39"/>
      <c r="AL197" s="39"/>
      <c r="AM197" s="42"/>
      <c r="AN197" s="38"/>
      <c r="AO197" s="76"/>
      <c r="AP197" s="76"/>
      <c r="BV197" s="78"/>
      <c r="BW197" s="78"/>
      <c r="BX197" s="78"/>
      <c r="BY197" s="78"/>
      <c r="BZ197" s="78"/>
      <c r="CA197" s="78"/>
      <c r="CB197" s="78"/>
      <c r="CC197" s="78"/>
      <c r="CD197" s="78"/>
      <c r="CE197" s="79" t="str">
        <f t="shared" si="46"/>
        <v/>
      </c>
      <c r="CF197" s="80" t="str">
        <f t="shared" si="47"/>
        <v/>
      </c>
      <c r="CG197" s="80" t="str">
        <f t="shared" si="48"/>
        <v/>
      </c>
      <c r="CH197" s="80" t="str">
        <f t="shared" si="49"/>
        <v/>
      </c>
      <c r="CI197" s="80" t="str">
        <f t="shared" si="50"/>
        <v/>
      </c>
      <c r="CJ197" s="80" t="str">
        <f t="shared" si="51"/>
        <v/>
      </c>
      <c r="CK197" s="81" t="str">
        <f t="shared" si="52"/>
        <v/>
      </c>
      <c r="CL197" s="199" t="str">
        <f t="shared" si="53"/>
        <v/>
      </c>
      <c r="CM197" s="78"/>
      <c r="CN197" s="78"/>
      <c r="CR197" s="78"/>
      <c r="CV197" s="77" t="str">
        <f t="shared" si="54"/>
        <v/>
      </c>
    </row>
    <row r="198" spans="1:100" s="77" customFormat="1" ht="51" customHeight="1">
      <c r="A198" s="35" t="str">
        <f t="shared" si="59"/>
        <v/>
      </c>
      <c r="B198" s="36"/>
      <c r="C198" s="36"/>
      <c r="D198" s="48"/>
      <c r="E198" s="227" t="str">
        <f t="shared" ref="E198:E201" si="60">IFERROR(VLOOKUP(D198,PEEO_SCHOOL,3,0),"")</f>
        <v/>
      </c>
      <c r="F198" s="48"/>
      <c r="G198" s="48"/>
      <c r="H198" s="37"/>
      <c r="I198" s="37"/>
      <c r="J198" s="74" t="str">
        <f t="shared" si="45"/>
        <v/>
      </c>
      <c r="K198" s="82" t="str">
        <f t="shared" si="56"/>
        <v/>
      </c>
      <c r="L198" s="82" t="str">
        <f t="shared" si="57"/>
        <v/>
      </c>
      <c r="M198" s="82" t="str">
        <f t="shared" si="58"/>
        <v/>
      </c>
      <c r="N198" s="39"/>
      <c r="O198" s="121"/>
      <c r="P198" s="39"/>
      <c r="Q198" s="121"/>
      <c r="R198" s="154"/>
      <c r="S198" s="121"/>
      <c r="T198" s="39"/>
      <c r="U198" s="48"/>
      <c r="V198" s="39"/>
      <c r="W198" s="39"/>
      <c r="X198" s="48"/>
      <c r="Y198" s="36"/>
      <c r="Z198" s="36"/>
      <c r="AA198" s="39"/>
      <c r="AB198" s="39"/>
      <c r="AC198" s="40"/>
      <c r="AD198" s="41"/>
      <c r="AE198" s="48"/>
      <c r="AF198" s="39"/>
      <c r="AG198" s="39"/>
      <c r="AH198" s="39"/>
      <c r="AI198" s="39"/>
      <c r="AJ198" s="39"/>
      <c r="AK198" s="39"/>
      <c r="AL198" s="39"/>
      <c r="AM198" s="42"/>
      <c r="AN198" s="38"/>
      <c r="AO198" s="76"/>
      <c r="AP198" s="76"/>
      <c r="BV198" s="78"/>
      <c r="BW198" s="78"/>
      <c r="BX198" s="78"/>
      <c r="BY198" s="78"/>
      <c r="BZ198" s="78"/>
      <c r="CA198" s="78"/>
      <c r="CB198" s="78"/>
      <c r="CC198" s="78"/>
      <c r="CD198" s="78"/>
      <c r="CE198" s="79" t="str">
        <f t="shared" si="46"/>
        <v/>
      </c>
      <c r="CF198" s="80" t="str">
        <f t="shared" si="47"/>
        <v/>
      </c>
      <c r="CG198" s="80" t="str">
        <f t="shared" si="48"/>
        <v/>
      </c>
      <c r="CH198" s="80" t="str">
        <f t="shared" si="49"/>
        <v/>
      </c>
      <c r="CI198" s="80" t="str">
        <f t="shared" si="50"/>
        <v/>
      </c>
      <c r="CJ198" s="80" t="str">
        <f t="shared" si="51"/>
        <v/>
      </c>
      <c r="CK198" s="81" t="str">
        <f t="shared" si="52"/>
        <v/>
      </c>
      <c r="CL198" s="199" t="str">
        <f t="shared" si="53"/>
        <v/>
      </c>
      <c r="CM198" s="78"/>
      <c r="CN198" s="78"/>
      <c r="CR198" s="78"/>
      <c r="CV198" s="77" t="str">
        <f t="shared" si="54"/>
        <v/>
      </c>
    </row>
    <row r="199" spans="1:100" s="77" customFormat="1" ht="51" customHeight="1">
      <c r="A199" s="35" t="str">
        <f t="shared" ref="A199:A201" si="61">IFERROR(IF(AND(B199="",C199="",F199="",I199=""),"",A198+1),"")</f>
        <v/>
      </c>
      <c r="B199" s="36"/>
      <c r="C199" s="36"/>
      <c r="D199" s="48"/>
      <c r="E199" s="227" t="str">
        <f t="shared" si="60"/>
        <v/>
      </c>
      <c r="F199" s="48"/>
      <c r="G199" s="48"/>
      <c r="H199" s="37"/>
      <c r="I199" s="37"/>
      <c r="J199" s="74" t="str">
        <f>IFERROR(IF(CK199="","",CK199),"")</f>
        <v/>
      </c>
      <c r="K199" s="82" t="str">
        <f t="shared" si="56"/>
        <v/>
      </c>
      <c r="L199" s="82" t="str">
        <f t="shared" si="57"/>
        <v/>
      </c>
      <c r="M199" s="82" t="str">
        <f t="shared" si="58"/>
        <v/>
      </c>
      <c r="N199" s="39"/>
      <c r="O199" s="121"/>
      <c r="P199" s="39"/>
      <c r="Q199" s="121"/>
      <c r="R199" s="154"/>
      <c r="S199" s="121"/>
      <c r="T199" s="39"/>
      <c r="U199" s="48"/>
      <c r="V199" s="39"/>
      <c r="W199" s="39"/>
      <c r="X199" s="48"/>
      <c r="Y199" s="36"/>
      <c r="Z199" s="36"/>
      <c r="AA199" s="39"/>
      <c r="AB199" s="39"/>
      <c r="AC199" s="40"/>
      <c r="AD199" s="41"/>
      <c r="AE199" s="48"/>
      <c r="AF199" s="39"/>
      <c r="AG199" s="39"/>
      <c r="AH199" s="39"/>
      <c r="AI199" s="39"/>
      <c r="AJ199" s="39"/>
      <c r="AK199" s="39"/>
      <c r="AL199" s="39"/>
      <c r="AM199" s="42"/>
      <c r="AN199" s="38"/>
      <c r="AO199" s="76"/>
      <c r="AP199" s="76"/>
      <c r="BV199" s="78"/>
      <c r="BW199" s="78"/>
      <c r="BX199" s="78"/>
      <c r="BY199" s="78"/>
      <c r="BZ199" s="78"/>
      <c r="CA199" s="78"/>
      <c r="CB199" s="78"/>
      <c r="CC199" s="78"/>
      <c r="CD199" s="78"/>
      <c r="CE199" s="79" t="str">
        <f>IFERROR(IF(I199="","",YEAR(I199)),"")</f>
        <v/>
      </c>
      <c r="CF199" s="80" t="str">
        <f>IFERROR(IF(I199="","",MONTH(I199)),"")</f>
        <v/>
      </c>
      <c r="CG199" s="80" t="str">
        <f>IFERROR(IF(I199="","",DAY(I199)),"")</f>
        <v/>
      </c>
      <c r="CH199" s="80" t="str">
        <f t="shared" ref="CH199:CH201" si="62">IF(CE199=1961,"NINETEEN SIXTY ONE",IF(CE199=1962,"NINETEEN SIXTY TWO",IF(CE199=1963,"NINETEEN SIXTY THREE",IF(CE199=1964,"NINETEEN SIXTY FOUR",IF(CE199=1965,"NINETEEN SIXTY FIVE",IF(CE199=1966,"NINETEEN SIXTY SIX",IF(CE199=1967,"NINETEEN SIXTY SEVEN",IF(CE199=1968,"NINETEEN SIXTY EIGHT",IF(CE199=1969,"NINETEEN SIXTY NINE",IF(CE199=1970,"NINETEEN SEVENTY",IF(CE199=1971,"NINETEEN SEVENTY ONE",IF(CE199=1972,"NINETEEN SEVENTY TWO",IF(CE199=1973,"NINETEEN SEVENTY THREE",IF(CE199=1974,"NINETEEN SEVENTY FOUR",IF(CE199=1975,"NINETEEN SEVENTY FIVE",IF(CE199=1976,"NINETEEN SEVENTY SIX",IF(CE199=1977,"NINETEEN SEVENTY SEVEN",IF(CE199=1978,"NINETEEN SEVENTY EIGHT",IF(CE199=1979,"NINETEEN SEVENTY NINE",IF(CE199=1980,"NINETEEN EIGHTY",IF(CE199=1981,"NINETEEN EIGHTY ONE",IF(CE199=1982,"NINETEEN EIGHTY TWO",IF(CE199=1983,"NINETEEN EIGHTY THREE",IF(CE199=1984,"NINETEEN EIGHTY FOUR",IF(CE199=1985,"NINETEEN EIGHTY FIVE",IF(CE199=1986,"NINETEEN EIGHTY SIX",IF(CE199=1987,"NINETEEN EIGHTY SEVEN",IF(CE199=1988,"NINETEEN EIGHTY EIGHT",IF(CE199=1989,"NINETEEN EIGHTY NINE",IF(CE199=1990,"NINETEEN NINETY",IF(CE199=1991,"NINETEEN NINETY ONE",IF(CE199=1992,"NINETEEN NINETY TWO",IF(CE199=1993,"NINETEEN NINETY THREE",IF(CE199=1994,"NINETEEN NINETY FOUR",IF(CE199=1995,"NINETEEN NINETY FIVE",IF(CE199=1996,"NINETEEN NINETY SIX",IF(CE199=1997,"NINETEEN NINETY SEVEN",IF(CE199=1998,"NINETEEN NINETY EIGHT",IF(CE199=1999,"NINETEEN NINETY NINE",IF(CE199=2000,"TWO THOUSAND",IF(CE199=2001,"TWO THOUSAND ONE",IF(CE199=2002,"TWO THOUSAND TWO",IF(CE199=2003,"TWO THOUSAND THREE",IF(CE199=2004,"TWO THOUSAND FOUR",IF(CE199=2005,"TWO THOUSAND FIVE",IF(CE199=2006,"TWO THOUSAND SIX",IF(CE199=2007,"TWO THOUSAND SEVEN",IF(CE199=2008,"TWO THOUSAND EIGHT",IF(CE199=2009,"TWO THOUSAND NINE",IF(CE199=2010,"TWO THOUSAND TEN",IF(CE199=2011,"TWO THOUSAND ELEVEN",IF(CE199=2012,"TWO THOUSAND TWELVE",IF(CE199=2013,"TWO THOUSAND THIRTEEN",IF(CE199=2014,"TWO THOUSAND FOURTEEN",IF(CE199=2015,"TWO THOUSAND FIFTEEN",IF(CE199=2016,"TWO THOUSAND SIXTEEN",IF(CE199=2017,"TWO THOUSAND SEVENTEEN",IF(CE199=2018,"TWO THOUSAND EIGHTEEN",IF(CE199=2019,"TWO THOUSAND NINETEEN",IF(CE199=2020,"TWO THOUSAND TWENTY",IF(CE199=2021,"TWO THOUSAND TWENTY ONE",IF(CE199=2022,"TWO THOUSAND TWENTY TWO",IF(CE199=2023,"TWO THOUSAND TWENTY THREE",IF(CE199=2024,"TWO THOUSAND TWENTY FOUR",IF(CE199=2025,"TWO THOUSAND TWENTY FIVE","")))))))))))))))))))))))))))))))))))))))))))))))))))))))))))))))))</f>
        <v/>
      </c>
      <c r="CI199" s="80" t="str">
        <f t="shared" ref="CI199:CI201" si="63">IF(CF199=1,"JANUARY",IF(CF199=2,"FEBUARY", IF(CF199=3,"MARCH",IF(CF199=4,"APRIL",IF(CF199=5,"MAY",IF(CF199=6,"JUNE",IF(CF199=7,"JULY",IF(CF199=8,"AUGUST",IF(CF199=9,"SEPTEMBER",IF(CF199=10,"OCTOBER",IF(CF199=11,"NOVEMBER",IF(CF199=12,"DECEMBER",""))))))))))))</f>
        <v/>
      </c>
      <c r="CJ199" s="80" t="str">
        <f t="shared" ref="CJ199:CJ201" si="64">IF(CG199=1,"1ST",IF(CG199=2,"2ND", IF(CG199=3,"3RD",IF(CG199=4,"FOURTH",IF(CG199=5,"FIFTH",IF(CG199=6,"SIXTH",IF(CG199=7,"7TH",IF(CG199=8,"8TH",IF(CG199=9,"9TH",IF(CG199=10,"10TH",IF(CG199=11,"11TH",IF(CG199=12,"12TH",IF(CG199=13,"13TH",IF(CG199=14,"14TH",IF(CG199=15,"FIFTEEN",IF(CG199=16,"SIXTEEN",IF(CG199=17,"SEVENTEEN",IF(CG199=18,"EIGHTEEN",IF(CG199=19,"NINETEEN",IF(CG199=20,"TWENTY",IF(CG199=21,"TWENTY FIRST",IF(CG199=22,"TWENTY SECOND",IF(CG199=23,"TWENTY THIRD",IF(CG199=24,"TWENTY FOURTH",IF(CG199=25,"TWENTY FIFTH",IF(CG199=26,"TWENTY SIX",IF(CG199=27,"TWENTY SEVEN",IF(CG199=28,"TWENTY EIGHT",IF(CG199=29,"TWENTY NINE",IF(CG199=30,"THIRTY",IF(CG199=31,"THIRTY FIRST","")))))))))))))))))))))))))))))))</f>
        <v/>
      </c>
      <c r="CK199" s="81" t="str">
        <f t="shared" ref="CK199:CK201" si="65">IFERROR(IF(AND(CH199="",CI199="",CJ199=""),"",CONCATENATE(CI199," ",CJ199,",  ",CH199)),"")</f>
        <v/>
      </c>
      <c r="CL199" s="199" t="str">
        <f t="shared" ref="CL199:CL201" si="66">IF(F199="","",IF(F199="3rd Grade L-1","YES",""))</f>
        <v/>
      </c>
      <c r="CM199" s="78"/>
      <c r="CN199" s="78"/>
      <c r="CR199" s="78"/>
      <c r="CV199" s="77" t="str">
        <f t="shared" ref="CV199:CV201" si="67">IF(F199="","",IF(F199=$CN$6,"3rd Grade L-1",IF(F199=$CN$7,"3rd Grade L-2",IF(F199=$CN$8,"2nd Grade",IF(F199=$CN$9,"1st Grade (Lecturer)",IF(F199=$CN$10,"Lab. Ass.",IF(F199=$CN$11,"3rd Grade P.E.T.","")))))))</f>
        <v/>
      </c>
    </row>
    <row r="200" spans="1:100" s="77" customFormat="1" ht="51" customHeight="1">
      <c r="A200" s="35" t="str">
        <f t="shared" si="61"/>
        <v/>
      </c>
      <c r="B200" s="36"/>
      <c r="C200" s="36"/>
      <c r="D200" s="48"/>
      <c r="E200" s="227" t="str">
        <f t="shared" si="60"/>
        <v/>
      </c>
      <c r="F200" s="48"/>
      <c r="G200" s="48"/>
      <c r="H200" s="37"/>
      <c r="I200" s="37"/>
      <c r="J200" s="74" t="str">
        <f>IFERROR(IF(CK200="","",CK200),"")</f>
        <v/>
      </c>
      <c r="K200" s="82" t="str">
        <f t="shared" si="56"/>
        <v/>
      </c>
      <c r="L200" s="82" t="str">
        <f t="shared" si="57"/>
        <v/>
      </c>
      <c r="M200" s="82" t="str">
        <f t="shared" si="58"/>
        <v/>
      </c>
      <c r="N200" s="39"/>
      <c r="O200" s="121"/>
      <c r="P200" s="39"/>
      <c r="Q200" s="121"/>
      <c r="R200" s="154"/>
      <c r="S200" s="121"/>
      <c r="T200" s="39"/>
      <c r="U200" s="48"/>
      <c r="V200" s="39"/>
      <c r="W200" s="39"/>
      <c r="X200" s="48"/>
      <c r="Y200" s="36"/>
      <c r="Z200" s="36"/>
      <c r="AA200" s="39"/>
      <c r="AB200" s="39"/>
      <c r="AC200" s="40"/>
      <c r="AD200" s="41"/>
      <c r="AE200" s="48"/>
      <c r="AF200" s="39"/>
      <c r="AG200" s="39"/>
      <c r="AH200" s="39"/>
      <c r="AI200" s="39"/>
      <c r="AJ200" s="39"/>
      <c r="AK200" s="39"/>
      <c r="AL200" s="39"/>
      <c r="AM200" s="42"/>
      <c r="AN200" s="38"/>
      <c r="AO200" s="76"/>
      <c r="AP200" s="76"/>
      <c r="BV200" s="78"/>
      <c r="BW200" s="78"/>
      <c r="BX200" s="78"/>
      <c r="BY200" s="78"/>
      <c r="BZ200" s="78"/>
      <c r="CA200" s="78"/>
      <c r="CB200" s="78"/>
      <c r="CC200" s="78"/>
      <c r="CD200" s="78"/>
      <c r="CE200" s="79" t="str">
        <f>IFERROR(IF(I200="","",YEAR(I200)),"")</f>
        <v/>
      </c>
      <c r="CF200" s="80" t="str">
        <f>IFERROR(IF(I200="","",MONTH(I200)),"")</f>
        <v/>
      </c>
      <c r="CG200" s="80" t="str">
        <f>IFERROR(IF(I200="","",DAY(I200)),"")</f>
        <v/>
      </c>
      <c r="CH200" s="80" t="str">
        <f t="shared" si="62"/>
        <v/>
      </c>
      <c r="CI200" s="80" t="str">
        <f t="shared" si="63"/>
        <v/>
      </c>
      <c r="CJ200" s="80" t="str">
        <f t="shared" si="64"/>
        <v/>
      </c>
      <c r="CK200" s="81" t="str">
        <f t="shared" si="65"/>
        <v/>
      </c>
      <c r="CL200" s="199" t="str">
        <f t="shared" si="66"/>
        <v/>
      </c>
      <c r="CM200" s="78"/>
      <c r="CN200" s="78"/>
      <c r="CR200" s="78"/>
      <c r="CV200" s="77" t="str">
        <f t="shared" si="67"/>
        <v/>
      </c>
    </row>
    <row r="201" spans="1:100" s="77" customFormat="1" ht="51" customHeight="1">
      <c r="A201" s="35" t="str">
        <f t="shared" si="61"/>
        <v/>
      </c>
      <c r="B201" s="36"/>
      <c r="C201" s="36"/>
      <c r="D201" s="48"/>
      <c r="E201" s="227" t="str">
        <f t="shared" si="60"/>
        <v/>
      </c>
      <c r="F201" s="48"/>
      <c r="G201" s="48"/>
      <c r="H201" s="37"/>
      <c r="I201" s="37"/>
      <c r="J201" s="74" t="str">
        <f>IFERROR(IF(CK201="","",CK201),"")</f>
        <v/>
      </c>
      <c r="K201" s="82" t="str">
        <f t="shared" si="56"/>
        <v/>
      </c>
      <c r="L201" s="82" t="str">
        <f t="shared" si="57"/>
        <v/>
      </c>
      <c r="M201" s="82" t="str">
        <f t="shared" si="58"/>
        <v/>
      </c>
      <c r="N201" s="39"/>
      <c r="O201" s="121"/>
      <c r="P201" s="39"/>
      <c r="Q201" s="121"/>
      <c r="R201" s="154"/>
      <c r="S201" s="121"/>
      <c r="T201" s="39"/>
      <c r="U201" s="48"/>
      <c r="V201" s="39"/>
      <c r="W201" s="39"/>
      <c r="X201" s="48"/>
      <c r="Y201" s="36"/>
      <c r="Z201" s="36"/>
      <c r="AA201" s="39"/>
      <c r="AB201" s="39"/>
      <c r="AC201" s="40"/>
      <c r="AD201" s="41"/>
      <c r="AE201" s="48"/>
      <c r="AF201" s="39"/>
      <c r="AG201" s="39"/>
      <c r="AH201" s="39"/>
      <c r="AI201" s="39"/>
      <c r="AJ201" s="39"/>
      <c r="AK201" s="39"/>
      <c r="AL201" s="39"/>
      <c r="AM201" s="42"/>
      <c r="AN201" s="38"/>
      <c r="AO201" s="76"/>
      <c r="AP201" s="76"/>
      <c r="BV201" s="78"/>
      <c r="BW201" s="78"/>
      <c r="BX201" s="78"/>
      <c r="BY201" s="78"/>
      <c r="BZ201" s="78"/>
      <c r="CA201" s="78"/>
      <c r="CB201" s="78"/>
      <c r="CC201" s="78"/>
      <c r="CD201" s="78"/>
      <c r="CE201" s="79" t="str">
        <f>IFERROR(IF(I201="","",YEAR(I201)),"")</f>
        <v/>
      </c>
      <c r="CF201" s="80" t="str">
        <f>IFERROR(IF(I201="","",MONTH(I201)),"")</f>
        <v/>
      </c>
      <c r="CG201" s="80" t="str">
        <f>IFERROR(IF(I201="","",DAY(I201)),"")</f>
        <v/>
      </c>
      <c r="CH201" s="80" t="str">
        <f t="shared" si="62"/>
        <v/>
      </c>
      <c r="CI201" s="80" t="str">
        <f t="shared" si="63"/>
        <v/>
      </c>
      <c r="CJ201" s="80" t="str">
        <f t="shared" si="64"/>
        <v/>
      </c>
      <c r="CK201" s="81" t="str">
        <f t="shared" si="65"/>
        <v/>
      </c>
      <c r="CL201" s="199" t="str">
        <f t="shared" si="66"/>
        <v/>
      </c>
      <c r="CM201" s="78"/>
      <c r="CN201" s="78"/>
      <c r="CR201" s="78"/>
      <c r="CV201" s="77" t="str">
        <f t="shared" si="67"/>
        <v/>
      </c>
    </row>
    <row r="202" spans="1:100" ht="24" customHeight="1">
      <c r="A202" s="76"/>
      <c r="B202" s="76"/>
      <c r="C202" s="76"/>
      <c r="D202" s="76"/>
      <c r="E202" s="76"/>
      <c r="F202" s="76"/>
      <c r="G202" s="68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  <c r="AA202" s="76"/>
      <c r="AB202" s="76"/>
      <c r="AC202" s="76"/>
      <c r="AD202" s="76"/>
      <c r="AE202" s="76"/>
      <c r="AF202" s="76"/>
      <c r="AG202" s="76"/>
      <c r="AH202" s="76"/>
      <c r="AI202" s="76"/>
      <c r="AJ202" s="34"/>
      <c r="AK202" s="34"/>
      <c r="AL202" s="34"/>
      <c r="AM202" s="76"/>
      <c r="AN202" s="76"/>
      <c r="AO202" s="76"/>
      <c r="AP202" s="76"/>
    </row>
    <row r="203" spans="1:100" ht="22.5" customHeight="1">
      <c r="A203" s="76"/>
      <c r="B203" s="76"/>
      <c r="C203" s="76"/>
      <c r="D203" s="76"/>
      <c r="E203" s="76"/>
      <c r="F203" s="76"/>
      <c r="G203" s="68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  <c r="AA203" s="76"/>
      <c r="AB203" s="76"/>
      <c r="AC203" s="76"/>
      <c r="AD203" s="76"/>
      <c r="AE203" s="76"/>
      <c r="AF203" s="76"/>
      <c r="AG203" s="76"/>
      <c r="AH203" s="76"/>
      <c r="AI203" s="76"/>
      <c r="AJ203" s="34"/>
      <c r="AK203" s="34"/>
      <c r="AL203" s="34"/>
      <c r="AM203" s="76"/>
      <c r="AN203" s="76"/>
      <c r="AO203" s="76"/>
      <c r="AP203" s="76"/>
    </row>
    <row r="204" spans="1:100" hidden="1"/>
    <row r="205" spans="1:100" hidden="1"/>
    <row r="206" spans="1:100" hidden="1"/>
    <row r="207" spans="1:100" hidden="1"/>
    <row r="208" spans="1:100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 hidden="1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 hidden="1"/>
    <row r="998" hidden="1"/>
    <row r="999" hidden="1"/>
    <row r="1000" hidden="1"/>
    <row r="1001" hidden="1"/>
    <row r="1002" hidden="1"/>
    <row r="1003" hidden="1"/>
    <row r="1004" hidden="1"/>
    <row r="1005" hidden="1"/>
    <row r="1006" hidden="1"/>
    <row r="1007" hidden="1"/>
    <row r="1008" hidden="1"/>
    <row r="1009" hidden="1"/>
    <row r="1010" hidden="1"/>
    <row r="1011" hidden="1"/>
    <row r="1012" hidden="1"/>
    <row r="1013" hidden="1"/>
    <row r="1014" hidden="1"/>
    <row r="1015" hidden="1"/>
    <row r="1016" hidden="1"/>
    <row r="1017" hidden="1"/>
    <row r="1018" hidden="1"/>
    <row r="1019" hidden="1"/>
    <row r="1020" hidden="1"/>
    <row r="1021" hidden="1"/>
    <row r="1022" hidden="1"/>
    <row r="1023" hidden="1"/>
    <row r="1024" hidden="1"/>
    <row r="1025" hidden="1"/>
    <row r="1026" hidden="1"/>
    <row r="1027" hidden="1"/>
    <row r="1028" hidden="1"/>
    <row r="1029" hidden="1"/>
    <row r="1030" hidden="1"/>
    <row r="1031" hidden="1"/>
    <row r="1032" hidden="1"/>
    <row r="1033" hidden="1"/>
    <row r="1034" hidden="1"/>
    <row r="1035" hidden="1"/>
    <row r="1036" hidden="1"/>
    <row r="1037" hidden="1"/>
    <row r="1038" hidden="1"/>
    <row r="1039" hidden="1"/>
    <row r="1040" hidden="1"/>
    <row r="1041" hidden="1"/>
    <row r="1042" hidden="1"/>
    <row r="1043" hidden="1"/>
    <row r="1044" hidden="1"/>
    <row r="1045" hidden="1"/>
    <row r="1046" hidden="1"/>
    <row r="1047" hidden="1"/>
    <row r="1048" hidden="1"/>
    <row r="1049" hidden="1"/>
    <row r="1050" hidden="1"/>
    <row r="1051" hidden="1"/>
    <row r="1052" hidden="1"/>
    <row r="1053" hidden="1"/>
    <row r="1054" hidden="1"/>
    <row r="1055" hidden="1"/>
    <row r="1056" hidden="1"/>
    <row r="1057" hidden="1"/>
    <row r="1058" hidden="1"/>
    <row r="1059" hidden="1"/>
    <row r="1060" hidden="1"/>
    <row r="1061" hidden="1"/>
    <row r="1062" hidden="1"/>
    <row r="1063" hidden="1"/>
    <row r="1064" hidden="1"/>
    <row r="1065" hidden="1"/>
    <row r="1066" hidden="1"/>
    <row r="1067" hidden="1"/>
    <row r="1068" hidden="1"/>
    <row r="1069" hidden="1"/>
    <row r="1070" hidden="1"/>
    <row r="1071" hidden="1"/>
    <row r="1072" hidden="1"/>
    <row r="1073" hidden="1"/>
    <row r="1074" hidden="1"/>
    <row r="1075" hidden="1"/>
    <row r="1076" hidden="1"/>
    <row r="1077" hidden="1"/>
    <row r="1078" hidden="1"/>
    <row r="1079" hidden="1"/>
    <row r="1080" hidden="1"/>
    <row r="1081" hidden="1"/>
    <row r="1082" hidden="1"/>
    <row r="1083" hidden="1"/>
    <row r="1084" hidden="1"/>
    <row r="1085" hidden="1"/>
    <row r="1086" hidden="1"/>
    <row r="1087" hidden="1"/>
    <row r="1088" hidden="1"/>
    <row r="1089" hidden="1"/>
    <row r="1090" hidden="1"/>
    <row r="1091" hidden="1"/>
    <row r="1092" hidden="1"/>
    <row r="1093" hidden="1"/>
    <row r="1094" hidden="1"/>
    <row r="1095" hidden="1"/>
    <row r="1096" hidden="1"/>
    <row r="1097" hidden="1"/>
    <row r="1098" hidden="1"/>
    <row r="1099" hidden="1"/>
    <row r="1100" hidden="1"/>
    <row r="1101" hidden="1"/>
    <row r="1102" hidden="1"/>
    <row r="1103" hidden="1"/>
    <row r="1104" hidden="1"/>
    <row r="1105" hidden="1"/>
    <row r="1106" hidden="1"/>
    <row r="1107" hidden="1"/>
    <row r="1108" hidden="1"/>
    <row r="1109" hidden="1"/>
    <row r="1110" hidden="1"/>
    <row r="1111" hidden="1"/>
    <row r="1112" hidden="1"/>
    <row r="1113" hidden="1"/>
    <row r="1114" hidden="1"/>
    <row r="1115" hidden="1"/>
    <row r="1116" hidden="1"/>
    <row r="1117" hidden="1"/>
    <row r="1118" hidden="1"/>
    <row r="1119" hidden="1"/>
    <row r="1120" hidden="1"/>
    <row r="1121" hidden="1"/>
    <row r="1122" hidden="1"/>
    <row r="1123" hidden="1"/>
    <row r="1124" hidden="1"/>
    <row r="1125" hidden="1"/>
    <row r="1126" hidden="1"/>
    <row r="1127" hidden="1"/>
    <row r="1128" hidden="1"/>
    <row r="1129" hidden="1"/>
    <row r="1130" hidden="1"/>
    <row r="1131" hidden="1"/>
    <row r="1132" hidden="1"/>
    <row r="1133" hidden="1"/>
    <row r="1134" hidden="1"/>
    <row r="1135" hidden="1"/>
    <row r="1136" hidden="1"/>
    <row r="1137" hidden="1"/>
    <row r="1138" hidden="1"/>
    <row r="1139" hidden="1"/>
    <row r="1140" hidden="1"/>
    <row r="1141" hidden="1"/>
    <row r="1142" hidden="1"/>
    <row r="1143" hidden="1"/>
    <row r="1144" hidden="1"/>
    <row r="1145" hidden="1"/>
    <row r="1146" hidden="1"/>
    <row r="1147" hidden="1"/>
    <row r="1148" hidden="1"/>
    <row r="1149" hidden="1"/>
    <row r="1150" hidden="1"/>
    <row r="1151" hidden="1"/>
    <row r="1152" hidden="1"/>
    <row r="1153" hidden="1"/>
    <row r="1154" hidden="1"/>
    <row r="1155" hidden="1"/>
    <row r="1156" hidden="1"/>
    <row r="1157" hidden="1"/>
    <row r="1158" hidden="1"/>
    <row r="1159" hidden="1"/>
    <row r="1160" hidden="1"/>
    <row r="1161" hidden="1"/>
    <row r="1162" hidden="1"/>
    <row r="1163" hidden="1"/>
    <row r="1164" hidden="1"/>
    <row r="1165" hidden="1"/>
    <row r="1166" hidden="1"/>
    <row r="1167" hidden="1"/>
    <row r="1168" hidden="1"/>
    <row r="1169" hidden="1"/>
    <row r="1170" hidden="1"/>
    <row r="1171" hidden="1"/>
    <row r="1172" hidden="1"/>
    <row r="1173" hidden="1"/>
    <row r="1174" hidden="1"/>
    <row r="1175" hidden="1"/>
    <row r="1176" hidden="1"/>
    <row r="1177" hidden="1"/>
    <row r="1178" hidden="1"/>
    <row r="1179" hidden="1"/>
    <row r="1180" hidden="1"/>
    <row r="1181" hidden="1"/>
    <row r="1182" hidden="1"/>
    <row r="1183" hidden="1"/>
    <row r="1184" hidden="1"/>
    <row r="1185" hidden="1"/>
    <row r="1186" hidden="1"/>
    <row r="1187" hidden="1"/>
    <row r="1188" hidden="1"/>
    <row r="1189" hidden="1"/>
    <row r="1190" hidden="1"/>
    <row r="1191" hidden="1"/>
    <row r="1192" hidden="1"/>
    <row r="1193" hidden="1"/>
    <row r="1194" hidden="1"/>
    <row r="1195" hidden="1"/>
    <row r="1196" hidden="1"/>
    <row r="1197" hidden="1"/>
    <row r="1198" hidden="1"/>
    <row r="1199" hidden="1"/>
    <row r="1200" hidden="1"/>
    <row r="1201" hidden="1"/>
    <row r="1202" hidden="1"/>
    <row r="1203" hidden="1"/>
    <row r="1204" hidden="1"/>
    <row r="1205" hidden="1"/>
    <row r="1206" hidden="1"/>
    <row r="1207" hidden="1"/>
    <row r="1208" hidden="1"/>
    <row r="1209" hidden="1"/>
    <row r="1210" hidden="1"/>
    <row r="1211" hidden="1"/>
    <row r="1212" hidden="1"/>
    <row r="1213" hidden="1"/>
    <row r="1214" hidden="1"/>
    <row r="1215" hidden="1"/>
    <row r="1216" hidden="1"/>
    <row r="1217" hidden="1"/>
    <row r="1218" hidden="1"/>
    <row r="1219" hidden="1"/>
    <row r="1220" hidden="1"/>
    <row r="1221" hidden="1"/>
    <row r="1222" hidden="1"/>
    <row r="1223" hidden="1"/>
    <row r="1224" hidden="1"/>
    <row r="1225" hidden="1"/>
    <row r="1226" hidden="1"/>
    <row r="1227" hidden="1"/>
    <row r="1228" hidden="1"/>
    <row r="1229" hidden="1"/>
    <row r="1230" hidden="1"/>
    <row r="1231" hidden="1"/>
    <row r="1232" hidden="1"/>
    <row r="1233" hidden="1"/>
    <row r="1234" hidden="1"/>
    <row r="1235" hidden="1"/>
    <row r="1236" hidden="1"/>
    <row r="1237" hidden="1"/>
    <row r="1238" hidden="1"/>
    <row r="1239" hidden="1"/>
    <row r="1240" hidden="1"/>
    <row r="1241" hidden="1"/>
    <row r="1242" hidden="1"/>
    <row r="1243" hidden="1"/>
    <row r="1244" hidden="1"/>
    <row r="1245" hidden="1"/>
    <row r="1246" hidden="1"/>
    <row r="1247" hidden="1"/>
    <row r="1248" hidden="1"/>
    <row r="1249" hidden="1"/>
    <row r="1250" hidden="1"/>
    <row r="1251" hidden="1"/>
    <row r="1252" hidden="1"/>
    <row r="1253" hidden="1"/>
    <row r="1254" hidden="1"/>
    <row r="1255" hidden="1"/>
    <row r="1256" hidden="1"/>
    <row r="1257" hidden="1"/>
    <row r="1258" hidden="1"/>
    <row r="1259" hidden="1"/>
    <row r="1260" hidden="1"/>
    <row r="1261" hidden="1"/>
    <row r="1262" hidden="1"/>
    <row r="1263" hidden="1"/>
    <row r="1264" hidden="1"/>
    <row r="1265" hidden="1"/>
    <row r="1266" hidden="1"/>
    <row r="1267" hidden="1"/>
    <row r="1268" hidden="1"/>
    <row r="1269" hidden="1"/>
    <row r="1270" hidden="1"/>
    <row r="1271" hidden="1"/>
    <row r="1272" hidden="1"/>
    <row r="1273" hidden="1"/>
    <row r="1274" hidden="1"/>
    <row r="1275" hidden="1"/>
    <row r="1276" hidden="1"/>
    <row r="1277" hidden="1"/>
    <row r="1278" hidden="1"/>
    <row r="1279" hidden="1"/>
    <row r="1280" hidden="1"/>
    <row r="1281" hidden="1"/>
    <row r="1282" hidden="1"/>
    <row r="1283" hidden="1"/>
    <row r="1284" hidden="1"/>
    <row r="1285" hidden="1"/>
    <row r="1286" hidden="1"/>
    <row r="1287" hidden="1"/>
    <row r="1288" hidden="1"/>
    <row r="1289" hidden="1"/>
    <row r="1290" hidden="1"/>
    <row r="1291" hidden="1"/>
    <row r="1292" hidden="1"/>
    <row r="1293" hidden="1"/>
    <row r="1294" hidden="1"/>
    <row r="1295" hidden="1"/>
    <row r="1296" hidden="1"/>
    <row r="1297" hidden="1"/>
    <row r="1298" hidden="1"/>
    <row r="1299" hidden="1"/>
    <row r="1300" hidden="1"/>
    <row r="1301" hidden="1"/>
    <row r="1302" hidden="1"/>
    <row r="1303" hidden="1"/>
    <row r="1304" hidden="1"/>
    <row r="1305" hidden="1"/>
    <row r="1306" hidden="1"/>
    <row r="1307" hidden="1"/>
    <row r="1308" hidden="1"/>
    <row r="1309" hidden="1"/>
    <row r="1310" hidden="1"/>
    <row r="1311" hidden="1"/>
    <row r="1312" hidden="1"/>
    <row r="1313" hidden="1"/>
    <row r="1314" hidden="1"/>
    <row r="1315" hidden="1"/>
    <row r="1316" hidden="1"/>
    <row r="1317" hidden="1"/>
    <row r="1318" hidden="1"/>
    <row r="1319" hidden="1"/>
    <row r="1320" hidden="1"/>
    <row r="1321" hidden="1"/>
    <row r="1322" hidden="1"/>
    <row r="1323" hidden="1"/>
    <row r="1324" hidden="1"/>
    <row r="1325" hidden="1"/>
    <row r="1326" hidden="1"/>
    <row r="1327" hidden="1"/>
    <row r="1328" hidden="1"/>
    <row r="1329" hidden="1"/>
    <row r="1330" hidden="1"/>
    <row r="1331" hidden="1"/>
    <row r="1332" hidden="1"/>
    <row r="1333" hidden="1"/>
    <row r="1334" hidden="1"/>
    <row r="1335" hidden="1"/>
    <row r="1336" hidden="1"/>
    <row r="1337" hidden="1"/>
    <row r="1338" hidden="1"/>
    <row r="1339" hidden="1"/>
    <row r="1340" hidden="1"/>
    <row r="1341" hidden="1"/>
    <row r="1342" hidden="1"/>
    <row r="1343" hidden="1"/>
    <row r="1344" hidden="1"/>
    <row r="1345" hidden="1"/>
    <row r="1346" hidden="1"/>
    <row r="1347" hidden="1"/>
    <row r="1348" hidden="1"/>
    <row r="1349" hidden="1"/>
    <row r="1350" hidden="1"/>
    <row r="1351" hidden="1"/>
    <row r="1352" hidden="1"/>
    <row r="1353" hidden="1"/>
    <row r="1354" hidden="1"/>
    <row r="1355" hidden="1"/>
    <row r="1356" hidden="1"/>
    <row r="1357" hidden="1"/>
    <row r="1358" hidden="1"/>
    <row r="1359" hidden="1"/>
    <row r="1360" hidden="1"/>
    <row r="1361" hidden="1"/>
    <row r="1362" hidden="1"/>
    <row r="1363" hidden="1"/>
    <row r="1364" hidden="1"/>
    <row r="1365" hidden="1"/>
    <row r="1366" hidden="1"/>
    <row r="1367" hidden="1"/>
    <row r="1368" hidden="1"/>
    <row r="1369" hidden="1"/>
    <row r="1370" hidden="1"/>
    <row r="1371" hidden="1"/>
    <row r="1372" hidden="1"/>
    <row r="1373" hidden="1"/>
    <row r="1374" hidden="1"/>
    <row r="1375" hidden="1"/>
    <row r="1376" hidden="1"/>
    <row r="1377" hidden="1"/>
    <row r="1378" hidden="1"/>
    <row r="1379" hidden="1"/>
    <row r="1380" hidden="1"/>
    <row r="1381" hidden="1"/>
    <row r="1382" hidden="1"/>
    <row r="1383" hidden="1"/>
    <row r="1384" hidden="1"/>
    <row r="1385" hidden="1"/>
    <row r="1386" hidden="1"/>
    <row r="1387" hidden="1"/>
    <row r="1388" hidden="1"/>
    <row r="1389" hidden="1"/>
    <row r="1390" hidden="1"/>
    <row r="1391" hidden="1"/>
    <row r="1392" hidden="1"/>
    <row r="1393" hidden="1"/>
    <row r="1394" hidden="1"/>
    <row r="1395" hidden="1"/>
    <row r="1396" hidden="1"/>
    <row r="1397" hidden="1"/>
    <row r="1398" hidden="1"/>
    <row r="1399" hidden="1"/>
    <row r="1400" hidden="1"/>
    <row r="1401" hidden="1"/>
    <row r="1402" hidden="1"/>
    <row r="1403" hidden="1"/>
    <row r="1404" hidden="1"/>
    <row r="1405" hidden="1"/>
    <row r="1406" hidden="1"/>
    <row r="1407" hidden="1"/>
    <row r="1408" hidden="1"/>
    <row r="1409" hidden="1"/>
    <row r="1410" hidden="1"/>
    <row r="1411" hidden="1"/>
    <row r="1412" hidden="1"/>
    <row r="1413" hidden="1"/>
    <row r="1414" hidden="1"/>
    <row r="1415" hidden="1"/>
    <row r="1416" hidden="1"/>
    <row r="1417" hidden="1"/>
    <row r="1418" hidden="1"/>
    <row r="1419" hidden="1"/>
    <row r="1420" hidden="1"/>
    <row r="1421" hidden="1"/>
    <row r="1422" hidden="1"/>
    <row r="1423" hidden="1"/>
    <row r="1424" hidden="1"/>
    <row r="1425" hidden="1"/>
    <row r="1426" hidden="1"/>
    <row r="1427" hidden="1"/>
    <row r="1428" hidden="1"/>
    <row r="1429" hidden="1"/>
    <row r="1430" hidden="1"/>
    <row r="1431" hidden="1"/>
    <row r="1432" hidden="1"/>
    <row r="1433" hidden="1"/>
    <row r="1434" hidden="1"/>
    <row r="1435" hidden="1"/>
    <row r="1436" hidden="1"/>
    <row r="1437" hidden="1"/>
    <row r="1438" hidden="1"/>
    <row r="1439" hidden="1"/>
    <row r="1440" hidden="1"/>
    <row r="1441" hidden="1"/>
    <row r="1442" hidden="1"/>
    <row r="1443" hidden="1"/>
    <row r="1444" hidden="1"/>
    <row r="1445" hidden="1"/>
    <row r="1446" hidden="1"/>
    <row r="1447" hidden="1"/>
    <row r="1448" hidden="1"/>
    <row r="1449" hidden="1"/>
    <row r="1450" hidden="1"/>
    <row r="1451" hidden="1"/>
    <row r="1452" hidden="1"/>
    <row r="1453" hidden="1"/>
    <row r="1454" hidden="1"/>
    <row r="1455" hidden="1"/>
    <row r="1456" hidden="1"/>
    <row r="1457" hidden="1"/>
    <row r="1458" hidden="1"/>
    <row r="1459" hidden="1"/>
    <row r="1460" hidden="1"/>
    <row r="1461" hidden="1"/>
    <row r="1462" hidden="1"/>
    <row r="1463" hidden="1"/>
    <row r="1464" hidden="1"/>
    <row r="1465" hidden="1"/>
    <row r="1466" hidden="1"/>
    <row r="1467" hidden="1"/>
    <row r="1468" hidden="1"/>
    <row r="1469" hidden="1"/>
    <row r="1470" hidden="1"/>
    <row r="1471" hidden="1"/>
    <row r="1472" hidden="1"/>
    <row r="1473" hidden="1"/>
    <row r="1474" hidden="1"/>
    <row r="1475" hidden="1"/>
    <row r="1476" hidden="1"/>
    <row r="1477" hidden="1"/>
    <row r="1478" hidden="1"/>
    <row r="1479" hidden="1"/>
    <row r="1480" hidden="1"/>
    <row r="1481" hidden="1"/>
    <row r="1482" hidden="1"/>
    <row r="1483" hidden="1"/>
    <row r="1484" hidden="1"/>
    <row r="1485" hidden="1"/>
    <row r="1486" hidden="1"/>
    <row r="1487" hidden="1"/>
    <row r="1488" hidden="1"/>
    <row r="1489" hidden="1"/>
    <row r="1490" hidden="1"/>
    <row r="1491" hidden="1"/>
    <row r="1492" hidden="1"/>
    <row r="1493" hidden="1"/>
    <row r="1494" hidden="1"/>
    <row r="1495" hidden="1"/>
    <row r="1496" hidden="1"/>
    <row r="1497" hidden="1"/>
    <row r="1498" hidden="1"/>
    <row r="1499" hidden="1"/>
    <row r="1500" hidden="1"/>
    <row r="1501" hidden="1"/>
    <row r="1502" hidden="1"/>
    <row r="1503" hidden="1"/>
    <row r="1504" hidden="1"/>
    <row r="1505" hidden="1"/>
    <row r="1506" hidden="1"/>
    <row r="1507" hidden="1"/>
    <row r="1508" hidden="1"/>
  </sheetData>
  <sheetProtection password="9420" sheet="1" objects="1" scenarios="1" formatCells="0" formatColumns="0" formatRows="0" selectLockedCells="1"/>
  <mergeCells count="30">
    <mergeCell ref="N4:U4"/>
    <mergeCell ref="AG4:AG5"/>
    <mergeCell ref="AJ4:AM4"/>
    <mergeCell ref="A1:M1"/>
    <mergeCell ref="X4:X5"/>
    <mergeCell ref="Y4:Y5"/>
    <mergeCell ref="Z4:Z5"/>
    <mergeCell ref="AA4:AA5"/>
    <mergeCell ref="AB4:AB5"/>
    <mergeCell ref="A2:I2"/>
    <mergeCell ref="A4:A5"/>
    <mergeCell ref="F3:H3"/>
    <mergeCell ref="G4:G5"/>
    <mergeCell ref="D4:D5"/>
    <mergeCell ref="AN4:AN5"/>
    <mergeCell ref="K4:M4"/>
    <mergeCell ref="I3:J3"/>
    <mergeCell ref="B4:B5"/>
    <mergeCell ref="C4:C5"/>
    <mergeCell ref="E4:E5"/>
    <mergeCell ref="I4:I5"/>
    <mergeCell ref="J4:J5"/>
    <mergeCell ref="V4:V5"/>
    <mergeCell ref="W4:W5"/>
    <mergeCell ref="AD4:AD5"/>
    <mergeCell ref="AE4:AE5"/>
    <mergeCell ref="AF4:AF5"/>
    <mergeCell ref="F4:F5"/>
    <mergeCell ref="H4:H5"/>
    <mergeCell ref="AC4:AC5"/>
  </mergeCells>
  <conditionalFormatting sqref="AG6:AG201">
    <cfRule type="expression" dxfId="17" priority="4" stopIfTrue="1">
      <formula>$AF6=""</formula>
    </cfRule>
    <cfRule type="expression" dxfId="16" priority="8" stopIfTrue="1">
      <formula>$AF6="YES"</formula>
    </cfRule>
    <cfRule type="expression" dxfId="15" priority="9" stopIfTrue="1">
      <formula>$AF6="NO"</formula>
    </cfRule>
  </conditionalFormatting>
  <conditionalFormatting sqref="G6:G201">
    <cfRule type="expression" dxfId="14" priority="1">
      <formula>$F6="3rd Grade L-1"</formula>
    </cfRule>
  </conditionalFormatting>
  <dataValidations count="23">
    <dataValidation type="list" allowBlank="1" showInputMessage="1" showErrorMessage="1" sqref="AF204:AF1048576 AF6:AF201">
      <formula1>"YES, NO"</formula1>
    </dataValidation>
    <dataValidation type="list" allowBlank="1" showInputMessage="1" showErrorMessage="1" sqref="AI204:AI1048576 AI6:AI201">
      <formula1>"NA, NATIONAL, STATE, DISTRICT"</formula1>
    </dataValidation>
    <dataValidation type="list" allowBlank="1" showInputMessage="1" showErrorMessage="1" sqref="AH204:AH1048576 AH6:AH201">
      <formula1>"NA, NCC, NSS, SCOUT, GUID, CUB, BULBUL"</formula1>
    </dataValidation>
    <dataValidation type="list" allowBlank="1" showInputMessage="1" showErrorMessage="1" sqref="X204:X1048576">
      <formula1>"MALE, FEMALE, TRANSGENDER"</formula1>
    </dataValidation>
    <dataValidation type="list" allowBlank="1" showInputMessage="1" showErrorMessage="1" sqref="W204:W1048576">
      <formula1>$BV$5:$BV$9</formula1>
    </dataValidation>
    <dataValidation type="custom" allowBlank="1" showInputMessage="1" showErrorMessage="1" sqref="AN6:AN201">
      <formula1>#REF!="YES"</formula1>
    </dataValidation>
    <dataValidation type="custom" allowBlank="1" showInputMessage="1" showErrorMessage="1" errorTitle="You can't write here" error="CWSN में NO सेलेक्ट करने पर आप इस कॉलम में एंट्री नहीं कर सकते " sqref="AG6:AG201">
      <formula1>$AF6="YES"</formula1>
    </dataValidation>
    <dataValidation type="list" allowBlank="1" showInputMessage="1" showErrorMessage="1" sqref="U6:U201 G6:G201">
      <formula1>INDIRECT(F6)</formula1>
    </dataValidation>
    <dataValidation type="custom" allowBlank="1" showInputMessage="1" showErrorMessage="1" sqref="AE1">
      <formula1>COUNTIF(AE:AE,AE1)=1</formula1>
    </dataValidation>
    <dataValidation type="custom" allowBlank="1" showInputMessage="1" showErrorMessage="1" sqref="AD1">
      <formula1>COUNTIF(AD9:AD201,AD1)=1</formula1>
    </dataValidation>
    <dataValidation type="custom" allowBlank="1" showInputMessage="1" showErrorMessage="1" errorTitle="Fill here A./ C. No." error="write here  Bank Account No. in Digit" sqref="AM6:AM201">
      <formula1>ISNUMBER(AM6)=TRUE</formula1>
    </dataValidation>
    <dataValidation type="textLength" allowBlank="1" showInputMessage="1" showErrorMessage="1" errorTitle="Write JAN_Aadhar No." error="विद्यार्थी के परिवार का जनाधार नंबर 10 अंको में लिखना हैं I" sqref="AE6:AE201">
      <formula1>10</formula1>
      <formula2>11</formula2>
    </dataValidation>
    <dataValidation type="list" allowBlank="1" showInputMessage="1" showErrorMessage="1" sqref="T6:T201">
      <formula1>DIST.</formula1>
    </dataValidation>
    <dataValidation type="textLength" operator="equal" allowBlank="1" showInputMessage="1" showErrorMessage="1" errorTitle="Hello Bhai" error="यहाँ पर 12 अंको में आधार नंबर लिखने है " sqref="AD6:AD201">
      <formula1>12</formula1>
    </dataValidation>
    <dataValidation type="list" allowBlank="1" showInputMessage="1" showErrorMessage="1" sqref="W6:W201">
      <formula1>$BV$5:$BV$11</formula1>
    </dataValidation>
    <dataValidation type="list" allowBlank="1" showInputMessage="1" showErrorMessage="1" sqref="V6:V201">
      <formula1>$CB$5:$CB$11</formula1>
    </dataValidation>
    <dataValidation type="textLength" operator="equal" allowBlank="1" showInputMessage="1" showErrorMessage="1" errorTitle="Write Here 10 Digit Mobile No." error="सर जी यहाँ पर 10 अंको में ही मोबाइल नंबर लिख सकते है " sqref="AA6:AB201">
      <formula1>10</formula1>
    </dataValidation>
    <dataValidation type="list" allowBlank="1" showInputMessage="1" showErrorMessage="1" sqref="X6:X201">
      <formula1>"MALE,FEMALE"</formula1>
    </dataValidation>
    <dataValidation type="list" allowBlank="1" showInputMessage="1" showErrorMessage="1" sqref="N6:N201">
      <formula1>"12th , UG , PG , OTHER"</formula1>
    </dataValidation>
    <dataValidation type="list" allowBlank="1" showInputMessage="1" showErrorMessage="1" sqref="P6:P201">
      <formula1>"B.S.T.C. (D.EI.Ed.), B.ed , C.P.Ed., B.P.Ed., OTHER"</formula1>
    </dataValidation>
    <dataValidation type="list" allowBlank="1" showInputMessage="1" showErrorMessage="1" sqref="F6:F201">
      <formula1>subject</formula1>
    </dataValidation>
    <dataValidation type="custom" allowBlank="1" showInputMessage="1" showErrorMessage="1" sqref="B6:C201 E6:E201">
      <formula1>ISTEXT(B6)=TRUE</formula1>
    </dataValidation>
    <dataValidation type="list" allowBlank="1" showInputMessage="1" showErrorMessage="1" sqref="D6:D201">
      <formula1>code</formula1>
    </dataValidation>
  </dataValidations>
  <hyperlinks>
    <hyperlink ref="B3" r:id="rId1"/>
  </hyperlinks>
  <pageMargins left="0.7" right="0.7" top="0.75" bottom="0.75" header="0.3" footer="0.3"/>
  <pageSetup orientation="portrait"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5"/>
  <dimension ref="A1:EX212"/>
  <sheetViews>
    <sheetView showGridLines="0" topLeftCell="B1" workbookViewId="0">
      <selection activeCell="R1" sqref="R1:XFD1048576"/>
    </sheetView>
  </sheetViews>
  <sheetFormatPr defaultColWidth="0" defaultRowHeight="15"/>
  <cols>
    <col min="1" max="1" width="7" hidden="1" customWidth="1"/>
    <col min="2" max="2" width="9" customWidth="1"/>
    <col min="3" max="3" width="25.75" customWidth="1"/>
    <col min="4" max="4" width="27.625" customWidth="1"/>
    <col min="5" max="5" width="10.375" bestFit="1" customWidth="1"/>
    <col min="6" max="6" width="11.5" customWidth="1"/>
    <col min="7" max="7" width="13.75" customWidth="1"/>
    <col min="8" max="8" width="11.625" customWidth="1"/>
    <col min="9" max="9" width="9" customWidth="1"/>
    <col min="10" max="10" width="11.75" customWidth="1"/>
    <col min="11" max="15" width="9" customWidth="1"/>
    <col min="16" max="16" width="14.875" customWidth="1"/>
    <col min="17" max="17" width="9" customWidth="1"/>
    <col min="18" max="78" width="9" hidden="1"/>
    <col min="79" max="79" width="7" hidden="1"/>
    <col min="80" max="80" width="9" hidden="1"/>
    <col min="81" max="81" width="25.75" hidden="1"/>
    <col min="82" max="82" width="27.625" hidden="1"/>
    <col min="83" max="83" width="10.375" hidden="1"/>
    <col min="84" max="84" width="9.375" hidden="1"/>
    <col min="85" max="85" width="13.75" hidden="1"/>
    <col min="86" max="86" width="11.625" hidden="1"/>
    <col min="87" max="87" width="9" hidden="1"/>
    <col min="88" max="88" width="11.75" hidden="1"/>
    <col min="89" max="105" width="9" hidden="1"/>
    <col min="106" max="106" width="7" hidden="1"/>
    <col min="107" max="107" width="9" hidden="1"/>
    <col min="108" max="108" width="25.75" hidden="1"/>
    <col min="109" max="109" width="27.625" hidden="1"/>
    <col min="110" max="110" width="10.375" hidden="1"/>
    <col min="111" max="111" width="9.375" hidden="1"/>
    <col min="112" max="112" width="13.75" hidden="1"/>
    <col min="113" max="113" width="11.625" hidden="1"/>
    <col min="114" max="114" width="9" hidden="1"/>
    <col min="115" max="115" width="11.75" hidden="1"/>
    <col min="116" max="117" width="9" hidden="1"/>
    <col min="118" max="118" width="13.75" hidden="1"/>
    <col min="119" max="122" width="9" hidden="1"/>
    <col min="123" max="123" width="11.875" hidden="1"/>
    <col min="124" max="131" width="9" hidden="1"/>
    <col min="132" max="132" width="7" hidden="1"/>
    <col min="133" max="133" width="9" hidden="1"/>
    <col min="134" max="134" width="25.75" hidden="1"/>
    <col min="135" max="135" width="27.625" hidden="1"/>
    <col min="136" max="136" width="10.375" hidden="1"/>
    <col min="137" max="137" width="9.375" hidden="1"/>
    <col min="138" max="138" width="13.75" hidden="1"/>
    <col min="139" max="139" width="11.625" hidden="1"/>
    <col min="140" max="140" width="9" hidden="1"/>
    <col min="141" max="141" width="11.75" hidden="1"/>
    <col min="142" max="143" width="9" hidden="1"/>
    <col min="144" max="144" width="13.75" hidden="1"/>
    <col min="145" max="16384" width="9" hidden="1"/>
  </cols>
  <sheetData>
    <row r="1" spans="1:154" ht="18">
      <c r="B1" s="278" t="s">
        <v>0</v>
      </c>
      <c r="C1" s="278"/>
      <c r="D1" s="278"/>
      <c r="E1" s="278"/>
      <c r="F1" s="278"/>
      <c r="CB1" s="278" t="s">
        <v>0</v>
      </c>
      <c r="CC1" s="278"/>
      <c r="CD1" s="278"/>
      <c r="CE1" s="278"/>
      <c r="CF1" s="278"/>
      <c r="DC1" s="278" t="s">
        <v>0</v>
      </c>
      <c r="DD1" s="278"/>
      <c r="DE1" s="278"/>
      <c r="DF1" s="278"/>
      <c r="DG1" s="278"/>
      <c r="EC1" s="278" t="s">
        <v>0</v>
      </c>
      <c r="ED1" s="278"/>
      <c r="EE1" s="278"/>
      <c r="EF1" s="278"/>
      <c r="EG1" s="278"/>
    </row>
    <row r="2" spans="1:154" ht="18">
      <c r="B2" s="8"/>
      <c r="C2" s="279" t="s">
        <v>520</v>
      </c>
      <c r="D2" s="279"/>
      <c r="E2" s="8"/>
      <c r="F2" s="8"/>
      <c r="CB2" s="138"/>
      <c r="CC2" s="279" t="s">
        <v>520</v>
      </c>
      <c r="CD2" s="279"/>
      <c r="CE2" s="138"/>
      <c r="CF2" s="138"/>
      <c r="DC2" s="167"/>
      <c r="DD2" s="279" t="s">
        <v>520</v>
      </c>
      <c r="DE2" s="279"/>
      <c r="DF2" s="167"/>
      <c r="DG2" s="167"/>
      <c r="EC2" s="187"/>
      <c r="ED2" s="279" t="s">
        <v>520</v>
      </c>
      <c r="EE2" s="279"/>
      <c r="EF2" s="187"/>
      <c r="EG2" s="187"/>
    </row>
    <row r="3" spans="1:154" ht="6.75" customHeight="1">
      <c r="B3" s="8"/>
      <c r="C3" s="9"/>
      <c r="D3" s="9"/>
      <c r="E3" s="8"/>
      <c r="F3" s="8"/>
      <c r="CB3" s="138"/>
      <c r="CC3" s="139"/>
      <c r="CD3" s="139"/>
      <c r="CE3" s="138"/>
      <c r="CF3" s="138"/>
      <c r="DC3" s="167"/>
      <c r="DD3" s="168"/>
      <c r="DE3" s="168"/>
      <c r="DF3" s="167"/>
      <c r="DG3" s="167"/>
      <c r="EC3" s="187"/>
      <c r="ED3" s="188"/>
      <c r="EE3" s="188"/>
      <c r="EF3" s="187"/>
      <c r="EG3" s="187"/>
    </row>
    <row r="4" spans="1:154" ht="20.25" customHeight="1">
      <c r="B4" s="8"/>
      <c r="C4" s="9" t="s">
        <v>1</v>
      </c>
      <c r="D4" s="10" t="str">
        <f>IF('Candidate Received form'!D5="","",'Candidate Received form'!D5)</f>
        <v>All Post</v>
      </c>
      <c r="E4" s="8"/>
      <c r="F4" s="8"/>
      <c r="AB4">
        <v>1</v>
      </c>
      <c r="AC4">
        <v>2</v>
      </c>
      <c r="AD4">
        <v>3</v>
      </c>
      <c r="AE4">
        <v>4</v>
      </c>
      <c r="AF4">
        <v>5</v>
      </c>
      <c r="AG4">
        <v>6</v>
      </c>
      <c r="AH4">
        <v>7</v>
      </c>
      <c r="AI4">
        <v>8</v>
      </c>
      <c r="AJ4">
        <v>9</v>
      </c>
      <c r="AK4">
        <v>10</v>
      </c>
      <c r="AL4">
        <v>11</v>
      </c>
      <c r="AM4">
        <v>12</v>
      </c>
      <c r="AN4">
        <v>13</v>
      </c>
      <c r="AO4">
        <v>14</v>
      </c>
      <c r="AP4">
        <v>15</v>
      </c>
      <c r="AQ4">
        <v>16</v>
      </c>
      <c r="AR4">
        <v>17</v>
      </c>
      <c r="AS4">
        <v>18</v>
      </c>
      <c r="AT4">
        <v>19</v>
      </c>
      <c r="AU4">
        <v>20</v>
      </c>
      <c r="AV4">
        <v>21</v>
      </c>
      <c r="AW4">
        <v>22</v>
      </c>
      <c r="AX4">
        <v>23</v>
      </c>
      <c r="AY4">
        <v>24</v>
      </c>
      <c r="AZ4">
        <v>25</v>
      </c>
      <c r="BA4">
        <v>26</v>
      </c>
      <c r="BB4">
        <v>27</v>
      </c>
      <c r="BC4">
        <v>28</v>
      </c>
      <c r="BD4">
        <v>29</v>
      </c>
      <c r="BE4">
        <v>30</v>
      </c>
      <c r="BF4">
        <v>31</v>
      </c>
      <c r="BG4">
        <v>32</v>
      </c>
      <c r="BH4">
        <v>33</v>
      </c>
      <c r="CB4" s="138"/>
      <c r="CC4" s="139" t="s">
        <v>1</v>
      </c>
      <c r="CD4" s="10" t="str">
        <f>IF('Merit List postwise'!D4="","",'Merit List postwise'!D4)</f>
        <v>3rd Grade L-1</v>
      </c>
      <c r="CE4" s="138"/>
      <c r="CF4" s="138"/>
      <c r="DC4" s="167"/>
      <c r="DD4" s="168" t="s">
        <v>1</v>
      </c>
      <c r="DE4" s="10">
        <f>IF('Schoolwise suchi'!D4="","",'Schoolwise suchi'!D4)</f>
        <v>333333</v>
      </c>
      <c r="DF4" s="167"/>
      <c r="DG4" s="167"/>
      <c r="EC4" s="187"/>
      <c r="ED4" s="188" t="s">
        <v>696</v>
      </c>
      <c r="EE4" s="10" t="str">
        <f>IF('subjectwise Merit list'!K5="","",'subjectwise Merit list'!K5)</f>
        <v>Compulsory Hindi</v>
      </c>
      <c r="EF4" s="196" t="s">
        <v>506</v>
      </c>
      <c r="EG4" s="278" t="str">
        <f>IF('subjectwise Merit list'!E5="","",'subjectwise Merit list'!E5)</f>
        <v>First_Grade_School_Lecturer</v>
      </c>
      <c r="EH4" s="278"/>
    </row>
    <row r="5" spans="1:154" ht="8.25" customHeight="1">
      <c r="B5" s="5"/>
      <c r="C5" s="6"/>
      <c r="D5" s="6"/>
      <c r="E5" s="5"/>
      <c r="F5" s="5"/>
      <c r="CB5" s="5"/>
      <c r="CC5" s="6"/>
      <c r="CD5" s="6"/>
      <c r="CE5" s="5"/>
      <c r="CF5" s="5"/>
      <c r="DC5" s="5"/>
      <c r="DD5" s="6"/>
      <c r="DE5" s="6"/>
      <c r="DF5" s="5"/>
      <c r="DG5" s="5"/>
      <c r="EC5" s="5"/>
      <c r="ED5" s="6"/>
      <c r="EE5" s="6"/>
      <c r="EF5" s="5"/>
      <c r="EG5" s="5"/>
    </row>
    <row r="6" spans="1:154" ht="30.75" customHeight="1">
      <c r="B6" s="130" t="s">
        <v>102</v>
      </c>
      <c r="C6" s="128" t="s">
        <v>518</v>
      </c>
      <c r="D6" s="130" t="s">
        <v>519</v>
      </c>
      <c r="E6" s="130" t="s">
        <v>517</v>
      </c>
      <c r="F6" s="127" t="s">
        <v>512</v>
      </c>
      <c r="G6" s="129" t="s">
        <v>513</v>
      </c>
      <c r="H6" s="129" t="s">
        <v>514</v>
      </c>
      <c r="I6" s="129" t="s">
        <v>492</v>
      </c>
      <c r="J6" s="129" t="s">
        <v>515</v>
      </c>
      <c r="K6" s="129" t="s">
        <v>574</v>
      </c>
      <c r="L6" s="129" t="s">
        <v>575</v>
      </c>
      <c r="M6" s="152" t="s">
        <v>576</v>
      </c>
      <c r="N6" s="129" t="s">
        <v>577</v>
      </c>
      <c r="O6" s="129" t="s">
        <v>578</v>
      </c>
      <c r="P6" s="202" t="s">
        <v>693</v>
      </c>
      <c r="Z6" s="1" t="s">
        <v>476</v>
      </c>
      <c r="AB6" s="101" t="s">
        <v>119</v>
      </c>
      <c r="AC6" s="101" t="s">
        <v>129</v>
      </c>
      <c r="AD6" s="101" t="s">
        <v>143</v>
      </c>
      <c r="AE6" s="101" t="s">
        <v>152</v>
      </c>
      <c r="AF6" s="101" t="s">
        <v>159</v>
      </c>
      <c r="AG6" s="101" t="s">
        <v>174</v>
      </c>
      <c r="AH6" s="101" t="s">
        <v>184</v>
      </c>
      <c r="AI6" s="101" t="s">
        <v>196</v>
      </c>
      <c r="AJ6" s="101" t="s">
        <v>203</v>
      </c>
      <c r="AK6" s="101" t="s">
        <v>207</v>
      </c>
      <c r="AL6" s="101" t="s">
        <v>240</v>
      </c>
      <c r="AM6" s="101" t="s">
        <v>247</v>
      </c>
      <c r="AN6" s="101" t="s">
        <v>258</v>
      </c>
      <c r="AO6" s="101" t="s">
        <v>264</v>
      </c>
      <c r="AP6" s="101" t="s">
        <v>282</v>
      </c>
      <c r="AQ6" s="101" t="s">
        <v>289</v>
      </c>
      <c r="AR6" s="101" t="s">
        <v>310</v>
      </c>
      <c r="AS6" s="101" t="s">
        <v>318</v>
      </c>
      <c r="AT6" s="101" t="s">
        <v>327</v>
      </c>
      <c r="AU6" s="101" t="s">
        <v>337</v>
      </c>
      <c r="AV6" s="101" t="s">
        <v>348</v>
      </c>
      <c r="AW6" s="101" t="s">
        <v>370</v>
      </c>
      <c r="AX6" s="101" t="s">
        <v>378</v>
      </c>
      <c r="AY6" s="101" t="s">
        <v>384</v>
      </c>
      <c r="AZ6" s="101" t="s">
        <v>107</v>
      </c>
      <c r="BA6" s="101" t="s">
        <v>407</v>
      </c>
      <c r="BB6" s="101" t="s">
        <v>415</v>
      </c>
      <c r="BC6" s="101" t="s">
        <v>423</v>
      </c>
      <c r="BD6" s="101" t="s">
        <v>430</v>
      </c>
      <c r="BE6" s="101" t="s">
        <v>443</v>
      </c>
      <c r="BF6" s="101" t="s">
        <v>311</v>
      </c>
      <c r="BG6" s="101" t="s">
        <v>448</v>
      </c>
      <c r="BH6" s="101" t="s">
        <v>455</v>
      </c>
      <c r="CB6" s="130" t="s">
        <v>102</v>
      </c>
      <c r="CC6" s="128" t="s">
        <v>518</v>
      </c>
      <c r="CD6" s="130" t="s">
        <v>519</v>
      </c>
      <c r="CE6" s="130" t="s">
        <v>517</v>
      </c>
      <c r="CF6" s="127" t="s">
        <v>512</v>
      </c>
      <c r="CG6" s="129" t="s">
        <v>513</v>
      </c>
      <c r="CH6" s="129" t="s">
        <v>514</v>
      </c>
      <c r="CI6" s="129" t="s">
        <v>492</v>
      </c>
      <c r="CJ6" s="129" t="s">
        <v>515</v>
      </c>
      <c r="CK6" s="129" t="s">
        <v>574</v>
      </c>
      <c r="CL6" s="129" t="s">
        <v>575</v>
      </c>
      <c r="CM6" s="152" t="s">
        <v>576</v>
      </c>
      <c r="CN6" s="129" t="s">
        <v>577</v>
      </c>
      <c r="CO6" s="129" t="s">
        <v>578</v>
      </c>
      <c r="CP6" s="129" t="s">
        <v>516</v>
      </c>
      <c r="CQ6" s="129" t="s">
        <v>693</v>
      </c>
      <c r="DC6" s="130" t="s">
        <v>102</v>
      </c>
      <c r="DD6" s="128" t="s">
        <v>518</v>
      </c>
      <c r="DE6" s="130" t="s">
        <v>519</v>
      </c>
      <c r="DF6" s="130" t="s">
        <v>517</v>
      </c>
      <c r="DG6" s="127" t="s">
        <v>512</v>
      </c>
      <c r="DH6" s="129" t="s">
        <v>513</v>
      </c>
      <c r="DI6" s="129" t="s">
        <v>514</v>
      </c>
      <c r="DJ6" s="129" t="s">
        <v>492</v>
      </c>
      <c r="DK6" s="129" t="s">
        <v>515</v>
      </c>
      <c r="DL6" s="129" t="s">
        <v>574</v>
      </c>
      <c r="DM6" s="129" t="s">
        <v>575</v>
      </c>
      <c r="DN6" s="152" t="s">
        <v>576</v>
      </c>
      <c r="DO6" s="152" t="s">
        <v>607</v>
      </c>
      <c r="DP6" s="129" t="s">
        <v>577</v>
      </c>
      <c r="DQ6" s="129" t="s">
        <v>578</v>
      </c>
      <c r="DR6" s="129" t="s">
        <v>516</v>
      </c>
      <c r="DS6" s="129" t="s">
        <v>693</v>
      </c>
      <c r="EC6" s="130" t="s">
        <v>102</v>
      </c>
      <c r="ED6" s="128" t="s">
        <v>518</v>
      </c>
      <c r="EE6" s="130" t="s">
        <v>519</v>
      </c>
      <c r="EF6" s="130" t="s">
        <v>517</v>
      </c>
      <c r="EG6" s="127" t="s">
        <v>512</v>
      </c>
      <c r="EH6" s="129" t="s">
        <v>513</v>
      </c>
      <c r="EI6" s="129" t="s">
        <v>514</v>
      </c>
      <c r="EJ6" s="129" t="s">
        <v>492</v>
      </c>
      <c r="EK6" s="129" t="s">
        <v>515</v>
      </c>
      <c r="EL6" s="129" t="s">
        <v>574</v>
      </c>
      <c r="EM6" s="129" t="s">
        <v>575</v>
      </c>
      <c r="EN6" s="152" t="s">
        <v>576</v>
      </c>
      <c r="EO6" s="152" t="s">
        <v>607</v>
      </c>
      <c r="EP6" s="129" t="s">
        <v>577</v>
      </c>
      <c r="EQ6" s="129" t="s">
        <v>578</v>
      </c>
      <c r="ER6" s="129" t="s">
        <v>516</v>
      </c>
      <c r="ES6" s="129" t="s">
        <v>693</v>
      </c>
    </row>
    <row r="7" spans="1:154">
      <c r="A7">
        <f>IF(S7=0,"",S7)</f>
        <v>1</v>
      </c>
      <c r="B7" s="2">
        <v>1</v>
      </c>
      <c r="C7" s="3" t="str">
        <f>IF('DATA ENTRY'!CV6="","",IF('DATA ENTRY'!B6="","",IF($D$4="All Post",'DATA ENTRY'!B6,IF(AND($D$4='DATA ENTRY'!CV6),'DATA ENTRY'!B6,""))))</f>
        <v>JHHG</v>
      </c>
      <c r="D7" s="3" t="str">
        <f>IF('DATA ENTRY'!CV6="","",IF('DATA ENTRY'!C6="","",IF($D$4="All Post",'DATA ENTRY'!C6,IF(AND($D$4='DATA ENTRY'!CV6),'DATA ENTRY'!C6,""))))</f>
        <v>KJJKJ</v>
      </c>
      <c r="E7" s="4">
        <f>IF('DATA ENTRY'!CV6="","",IF('DATA ENTRY'!I6="","",IF($D$4="All Post",'DATA ENTRY'!I6,IF(AND($D$4='DATA ENTRY'!CV6),'DATA ENTRY'!I6,""))))</f>
        <v>31179</v>
      </c>
      <c r="F7" s="4" t="str">
        <f>IF('DATA ENTRY'!CV6="","",IF('DATA ENTRY'!CV6="","",IF($D$4="All Post",'DATA ENTRY'!CV6,IF(AND($D$4='DATA ENTRY'!CV6),'DATA ENTRY'!CV6,""))))</f>
        <v>3rd Grade L-1</v>
      </c>
      <c r="G7" s="3" t="str">
        <f>IF('DATA ENTRY'!CV6="","",IF('DATA ENTRY'!N6="","",IF($D$4="All Post",'DATA ENTRY'!N6,IF(AND($D$4='DATA ENTRY'!CV6),'DATA ENTRY'!N6,""))))</f>
        <v xml:space="preserve">12th </v>
      </c>
      <c r="H7" s="132">
        <f>IF('DATA ENTRY'!CV6="","",IF('DATA ENTRY'!O6="","",IF($D$4="All Post",'DATA ENTRY'!O6,IF(AND($D$4='DATA ENTRY'!CV6),'DATA ENTRY'!O6,""))))</f>
        <v>0.7</v>
      </c>
      <c r="I7" s="3" t="str">
        <f>IF('DATA ENTRY'!CV6="","",IF('DATA ENTRY'!P6="","",IF($D$4="All Post",'DATA ENTRY'!P6,IF(AND($D$4='DATA ENTRY'!CV6),'DATA ENTRY'!P6,""))))</f>
        <v>B.S.T.C. (D.EI.Ed.)</v>
      </c>
      <c r="J7" s="132">
        <f>IF('DATA ENTRY'!CV6="","",IF('DATA ENTRY'!Q6="","",IF($D$4="All Post",'DATA ENTRY'!Q6,IF(AND($D$4='DATA ENTRY'!CV6),'DATA ENTRY'!Q6,""))))</f>
        <v>0.8</v>
      </c>
      <c r="K7" s="3">
        <f>IF('DATA ENTRY'!CV6="","",IF('DATA ENTRY'!R6="","",IF($D$4="All Post",'DATA ENTRY'!R6,IF(AND($D$4='DATA ENTRY'!CV6),'DATA ENTRY'!R6,""))))</f>
        <v>2016</v>
      </c>
      <c r="L7" s="3">
        <f>IF('DATA ENTRY'!CV6="","",IF('DATA ENTRY'!S6="","",IF($D$4="All Post",'DATA ENTRY'!S6,IF(AND($D$4='DATA ENTRY'!CV6),'DATA ENTRY'!S6,""))))</f>
        <v>0.75</v>
      </c>
      <c r="M7" s="3" t="str">
        <f>IF('DATA ENTRY'!CV6="","",IF('DATA ENTRY'!E6="","",IF($D$4="All Post",'DATA ENTRY'!E6,IF(AND($D$4='DATA ENTRY'!CV6),'DATA ENTRY'!E6,""))))</f>
        <v xml:space="preserve">GUPS NO. 01 </v>
      </c>
      <c r="N7" s="3" t="str">
        <f>IF('DATA ENTRY'!CV6="","",IF('DATA ENTRY'!W6="","",IF($D$4="All Post",'DATA ENTRY'!W6,IF(AND($D$4='DATA ENTRY'!CV6),'DATA ENTRY'!W6,""))))</f>
        <v>GEN</v>
      </c>
      <c r="O7" s="3" t="str">
        <f>IF('DATA ENTRY'!CV6="","",IF('DATA ENTRY'!X6="","",IF($D$4="All Post",'DATA ENTRY'!X6,IF(AND($D$4='DATA ENTRY'!CV6),'DATA ENTRY'!X6,""))))</f>
        <v>MALE</v>
      </c>
      <c r="P7" s="3" t="str">
        <f>IF('DATA ENTRY'!CV6="","",IF('DATA ENTRY'!G6="","",IF($D$4="All Post",'DATA ENTRY'!G6,IF(AND($D$4='DATA ENTRY'!CV6),'DATA ENTRY'!G6,""))))</f>
        <v>NA</v>
      </c>
      <c r="S7">
        <f>IF($D$4=F7,1,IF(T7="All Post",1,0))</f>
        <v>1</v>
      </c>
      <c r="T7" t="str">
        <f>IF(AND(C7="",F7=""),"","All Post")</f>
        <v>All Post</v>
      </c>
      <c r="Z7" s="102" t="s">
        <v>119</v>
      </c>
      <c r="AA7">
        <v>1</v>
      </c>
      <c r="AB7" t="s">
        <v>217</v>
      </c>
      <c r="AC7" t="s">
        <v>128</v>
      </c>
      <c r="AD7" t="s">
        <v>144</v>
      </c>
      <c r="AE7" t="s">
        <v>153</v>
      </c>
      <c r="AF7" t="s">
        <v>225</v>
      </c>
      <c r="AG7" t="s">
        <v>179</v>
      </c>
      <c r="AH7" t="s">
        <v>185</v>
      </c>
      <c r="AI7" t="s">
        <v>196</v>
      </c>
      <c r="AJ7" t="s">
        <v>203</v>
      </c>
      <c r="AK7" t="s">
        <v>209</v>
      </c>
      <c r="AL7" t="s">
        <v>241</v>
      </c>
      <c r="AM7" t="s">
        <v>248</v>
      </c>
      <c r="AN7" t="s">
        <v>259</v>
      </c>
      <c r="AO7" t="s">
        <v>265</v>
      </c>
      <c r="AP7" t="s">
        <v>283</v>
      </c>
      <c r="AQ7" t="s">
        <v>290</v>
      </c>
      <c r="AR7" t="s">
        <v>312</v>
      </c>
      <c r="AS7" t="s">
        <v>319</v>
      </c>
      <c r="AT7" t="s">
        <v>329</v>
      </c>
      <c r="AU7" t="s">
        <v>338</v>
      </c>
      <c r="AV7" t="s">
        <v>349</v>
      </c>
      <c r="AW7" t="s">
        <v>371</v>
      </c>
      <c r="AX7" t="s">
        <v>379</v>
      </c>
      <c r="AY7" t="s">
        <v>386</v>
      </c>
      <c r="AZ7" t="s">
        <v>399</v>
      </c>
      <c r="BA7" t="s">
        <v>408</v>
      </c>
      <c r="BB7" t="s">
        <v>416</v>
      </c>
      <c r="BC7" t="s">
        <v>424</v>
      </c>
      <c r="BD7" t="s">
        <v>431</v>
      </c>
      <c r="BE7" t="s">
        <v>444</v>
      </c>
      <c r="BF7" t="s">
        <v>274</v>
      </c>
      <c r="BG7" t="s">
        <v>449</v>
      </c>
      <c r="BH7" t="s">
        <v>456</v>
      </c>
      <c r="BZ7">
        <f>IF(CE7="","",RANK(CE7,$CE$7:$CE$211,1))</f>
        <v>2</v>
      </c>
      <c r="CA7">
        <f>IF(CW7=0,"",CW7)</f>
        <v>1</v>
      </c>
      <c r="CB7" s="141">
        <v>1</v>
      </c>
      <c r="CC7" s="3" t="str">
        <f>IF('DATA ENTRY'!CV6="","",IF('DATA ENTRY'!B6="","",IF(AND($CD$4='DATA ENTRY'!CV6),'DATA ENTRY'!B6,"")))</f>
        <v>JHHG</v>
      </c>
      <c r="CD7" s="3" t="str">
        <f>IF('DATA ENTRY'!CV6="","",IF('DATA ENTRY'!C6="","",IF(AND($CD$4='DATA ENTRY'!CV6),'DATA ENTRY'!C6,"")))</f>
        <v>KJJKJ</v>
      </c>
      <c r="CE7" s="4">
        <f>IF('DATA ENTRY'!CV6="","",IF('DATA ENTRY'!I6="","",IF(AND($CD$4='DATA ENTRY'!CV6),'DATA ENTRY'!I6,"")))</f>
        <v>31179</v>
      </c>
      <c r="CF7" s="4" t="str">
        <f>IF('DATA ENTRY'!CV6="","",IF('DATA ENTRY'!CV6="","",IF(AND($CD$4='DATA ENTRY'!CV6),'DATA ENTRY'!CV6,"")))</f>
        <v>3rd Grade L-1</v>
      </c>
      <c r="CG7" s="3" t="str">
        <f>IF('DATA ENTRY'!CV6="","",IF('DATA ENTRY'!N6="","",IF(AND($CD$4='DATA ENTRY'!CV6),'DATA ENTRY'!N6,"")))</f>
        <v xml:space="preserve">12th </v>
      </c>
      <c r="CH7" s="132">
        <f>IF('DATA ENTRY'!CV6="","",IF('DATA ENTRY'!O6="","",IF(AND($CD$4='DATA ENTRY'!CV6),'DATA ENTRY'!O6,"")))</f>
        <v>0.7</v>
      </c>
      <c r="CI7" s="3" t="str">
        <f>IF('DATA ENTRY'!CV6="","",IF('DATA ENTRY'!P6="","",IF(AND($CD$4='DATA ENTRY'!CV6),'DATA ENTRY'!P6,"")))</f>
        <v>B.S.T.C. (D.EI.Ed.)</v>
      </c>
      <c r="CJ7" s="132">
        <f>IF('DATA ENTRY'!CV6="","",IF('DATA ENTRY'!Q6="","",IF(AND($CD$4='DATA ENTRY'!CV6),'DATA ENTRY'!Q6,"")))</f>
        <v>0.8</v>
      </c>
      <c r="CK7" s="3">
        <f>IF('DATA ENTRY'!CV6="","",IF('DATA ENTRY'!R6="","",IF(AND($CD$4='DATA ENTRY'!CV6),'DATA ENTRY'!R6,"")))</f>
        <v>2016</v>
      </c>
      <c r="CL7" s="3">
        <f>IF('DATA ENTRY'!CV6="","",IF('DATA ENTRY'!S6="","",IF(AND($CD$4='DATA ENTRY'!CV6),'DATA ENTRY'!S6,"")))</f>
        <v>0.75</v>
      </c>
      <c r="CM7" s="3" t="str">
        <f>IF('DATA ENTRY'!CV6="","",IF('DATA ENTRY'!E6="","",IF(AND($CD$4='DATA ENTRY'!CV6),'DATA ENTRY'!E6,"")))</f>
        <v xml:space="preserve">GUPS NO. 01 </v>
      </c>
      <c r="CN7" s="3" t="str">
        <f>IF('DATA ENTRY'!CV6="","",IF('DATA ENTRY'!W6="","",IF(AND($CD$4='DATA ENTRY'!CV6),'DATA ENTRY'!W6,"")))</f>
        <v>GEN</v>
      </c>
      <c r="CO7" s="3" t="str">
        <f>IF('DATA ENTRY'!CV6="","",IF('DATA ENTRY'!X6="","",IF(AND($CD$4='DATA ENTRY'!CV6),'DATA ENTRY'!X6,"")))</f>
        <v>MALE</v>
      </c>
      <c r="CP7" s="133">
        <f>IFERROR(IF(CF7="","",SUM(CH7*75%+CJ7*25%)),"")</f>
        <v>0.72499999999999987</v>
      </c>
      <c r="CQ7" s="133" t="str">
        <f>IF('DATA ENTRY'!CV6="","",IF('DATA ENTRY'!G6="","",IF(AND($CD$4='DATA ENTRY'!CV6),'DATA ENTRY'!G6,"")))</f>
        <v>NA</v>
      </c>
      <c r="CR7">
        <f>SUMPRODUCT((CP7&lt;$CP$7:$CP$211)/COUNTIF($CP$7:$CP$211,$CP$7:$CP$211))</f>
        <v>2.0000000000000009</v>
      </c>
      <c r="CS7">
        <f>SUMPRODUCT((CE7&lt;$CE$7:$CE$211)/COUNTIF($CE$7:$CE$211,$CE$7:$CE$211))</f>
        <v>2.0000000000000009</v>
      </c>
      <c r="CU7" s="165"/>
      <c r="CW7">
        <f>IF($CD$4=CF7,1,0)</f>
        <v>1</v>
      </c>
      <c r="DA7">
        <f>IF(DF7="","",RANK(DF7,$DF$7:$DF$211,1))</f>
        <v>3</v>
      </c>
      <c r="DB7">
        <f>IF(DX7=0,"",DX7)</f>
        <v>1</v>
      </c>
      <c r="DC7" s="170">
        <v>1</v>
      </c>
      <c r="DD7" s="3" t="str">
        <f>IF('DATA ENTRY'!CV6="","",IF('DATA ENTRY'!B6="","",IF(AND($DE$4='DATA ENTRY'!D6),'DATA ENTRY'!B6,"")))</f>
        <v>JHHG</v>
      </c>
      <c r="DE7" s="3" t="str">
        <f>IF('DATA ENTRY'!CV6="","",IF('DATA ENTRY'!C6="","",IF(AND($DE$4='DATA ENTRY'!D6),'DATA ENTRY'!C6,"")))</f>
        <v>KJJKJ</v>
      </c>
      <c r="DF7" s="4">
        <f>IF('DATA ENTRY'!CV6="","",IF('DATA ENTRY'!I6="","",IF(AND($DE$4='DATA ENTRY'!D6),'DATA ENTRY'!I6,"")))</f>
        <v>31179</v>
      </c>
      <c r="DG7" s="4" t="str">
        <f>IF('DATA ENTRY'!CV6="","",IF('DATA ENTRY'!CV6="","",IF(AND($DE$4='DATA ENTRY'!D6),'DATA ENTRY'!CV6,"")))</f>
        <v>3rd Grade L-1</v>
      </c>
      <c r="DH7" s="3" t="str">
        <f>IF('DATA ENTRY'!CV6="","",IF('DATA ENTRY'!N6="","",IF(AND($DE$4='DATA ENTRY'!D6),'DATA ENTRY'!N6,"")))</f>
        <v xml:space="preserve">12th </v>
      </c>
      <c r="DI7" s="132">
        <f>IF('DATA ENTRY'!CV6="","",IF('DATA ENTRY'!O6="","",IF(AND($DE$4='DATA ENTRY'!D6),'DATA ENTRY'!O6,"")))</f>
        <v>0.7</v>
      </c>
      <c r="DJ7" s="3" t="str">
        <f>IF('DATA ENTRY'!CV6="","",IF('DATA ENTRY'!P6="","",IF(AND($DE$4='DATA ENTRY'!D6),'DATA ENTRY'!P6,"")))</f>
        <v>B.S.T.C. (D.EI.Ed.)</v>
      </c>
      <c r="DK7" s="132">
        <f>IF('DATA ENTRY'!CV6="","",IF('DATA ENTRY'!Q6="","",IF(AND($DE$4='DATA ENTRY'!D6),'DATA ENTRY'!Q6,"")))</f>
        <v>0.8</v>
      </c>
      <c r="DL7" s="3">
        <f>IF('DATA ENTRY'!CV6="","",IF('DATA ENTRY'!R6="","",IF(AND($DE$4='DATA ENTRY'!D6),'DATA ENTRY'!R6,"")))</f>
        <v>2016</v>
      </c>
      <c r="DM7" s="132">
        <f>IF('DATA ENTRY'!CV6="","",IF('DATA ENTRY'!S6="","",IF(AND($DE$4='DATA ENTRY'!D6),'DATA ENTRY'!S6,"")))</f>
        <v>0.75</v>
      </c>
      <c r="DN7" s="3" t="str">
        <f>IF('DATA ENTRY'!CV6="","",IF('DATA ENTRY'!E6="","",IF(AND($DE$4='DATA ENTRY'!D6),'DATA ENTRY'!E6,"")))</f>
        <v xml:space="preserve">GUPS NO. 01 </v>
      </c>
      <c r="DO7" s="3">
        <f>IF('DATA ENTRY'!CV6="","",IF('DATA ENTRY'!D6="","",IF(AND($DE$4='DATA ENTRY'!D6),'DATA ENTRY'!D6,"")))</f>
        <v>333333</v>
      </c>
      <c r="DP7" s="3" t="str">
        <f>IF('DATA ENTRY'!CV6="","",IF('DATA ENTRY'!W6="","",IF(AND($DE$4='DATA ENTRY'!D6),'DATA ENTRY'!W6,"")))</f>
        <v>GEN</v>
      </c>
      <c r="DQ7" s="3" t="str">
        <f>IF('DATA ENTRY'!CV6="","",IF('DATA ENTRY'!X6="","",IF(AND($DE$4='DATA ENTRY'!D6),'DATA ENTRY'!X6,"")))</f>
        <v>MALE</v>
      </c>
      <c r="DR7" s="133">
        <f>IFERROR(IF(DG7="","",SUM(DI7*75%+DK7*25%)),"")</f>
        <v>0.72499999999999987</v>
      </c>
      <c r="DS7" s="133" t="str">
        <f>IF('DATA ENTRY'!CV6="","",IF('DATA ENTRY'!D6="","",IF(AND($DE$4='DATA ENTRY'!D6),'DATA ENTRY'!G6,"")))</f>
        <v>NA</v>
      </c>
      <c r="DX7">
        <f>IF($DE$4="",0,IF($DE$4=DO7,1,0))</f>
        <v>1</v>
      </c>
      <c r="EA7" t="str">
        <f>IF(EF7="","",RANK(EF7,$EF$7:$EF$211,1))</f>
        <v/>
      </c>
      <c r="EB7" t="str">
        <f>IF(EX7=0,"",EX7)</f>
        <v/>
      </c>
      <c r="EC7" s="192">
        <v>1</v>
      </c>
      <c r="ED7" s="3" t="str">
        <f>IF('DATA ENTRY'!CV6="","",IF('DATA ENTRY'!B6="","",IF(AND($EE$4='DATA ENTRY'!G6,$EG$4='DATA ENTRY'!F6),'DATA ENTRY'!B6,"")))</f>
        <v/>
      </c>
      <c r="EE7" s="3" t="str">
        <f>IF('DATA ENTRY'!CV6="","",IF('DATA ENTRY'!C6="","",IF(AND($EE$4='DATA ENTRY'!G6,$EG$4='DATA ENTRY'!F6),'DATA ENTRY'!C6,"")))</f>
        <v/>
      </c>
      <c r="EF7" s="4" t="str">
        <f>IF('DATA ENTRY'!CV6="","",IF('DATA ENTRY'!I6="","",IF(AND($EE$4='DATA ENTRY'!G6,$EG$4='DATA ENTRY'!F6),'DATA ENTRY'!I6,"")))</f>
        <v/>
      </c>
      <c r="EG7" s="4" t="str">
        <f>IF('DATA ENTRY'!CV6="","",IF('DATA ENTRY'!CV6="","",IF(AND($EE$4='DATA ENTRY'!G6,$EG$4='DATA ENTRY'!F6),'DATA ENTRY'!CV6,"")))</f>
        <v/>
      </c>
      <c r="EH7" s="3" t="str">
        <f>IF('DATA ENTRY'!CV6="","",IF('DATA ENTRY'!N6="","",IF(AND($EE$4='DATA ENTRY'!G6,$EG$4='DATA ENTRY'!F6),'DATA ENTRY'!N6,"")))</f>
        <v/>
      </c>
      <c r="EI7" s="132" t="str">
        <f>IF('DATA ENTRY'!CV6="","",IF('DATA ENTRY'!O6="","",IF(AND($EE$4='DATA ENTRY'!G6,$EG$4='DATA ENTRY'!F6),'DATA ENTRY'!O6,"")))</f>
        <v/>
      </c>
      <c r="EJ7" s="3" t="str">
        <f>IF('DATA ENTRY'!CV6="","",IF('DATA ENTRY'!P6="","",IF(AND($EE$4='DATA ENTRY'!G6,$EG$4='DATA ENTRY'!F6),'DATA ENTRY'!P6,"")))</f>
        <v/>
      </c>
      <c r="EK7" s="132" t="str">
        <f>IF('DATA ENTRY'!CV6="","",IF('DATA ENTRY'!Q6="","",IF(AND($EE$4='DATA ENTRY'!G6,$EG$4='DATA ENTRY'!F6),'DATA ENTRY'!Q6,"")))</f>
        <v/>
      </c>
      <c r="EL7" s="3" t="str">
        <f>IF('DATA ENTRY'!CV6="","",IF('DATA ENTRY'!R6="","",IF(AND($EE$4='DATA ENTRY'!G6,$EG$4='DATA ENTRY'!F6),'DATA ENTRY'!R6,"")))</f>
        <v/>
      </c>
      <c r="EM7" s="132" t="str">
        <f>IF('DATA ENTRY'!CV6="","",IF('DATA ENTRY'!S6="","",IF(AND($EE$4='DATA ENTRY'!G6,$EG$4='DATA ENTRY'!F6),'DATA ENTRY'!S6,"")))</f>
        <v/>
      </c>
      <c r="EN7" s="3" t="str">
        <f>IF('DATA ENTRY'!CV6="","",IF('DATA ENTRY'!E6="","",IF(AND($EE$4='DATA ENTRY'!G6,$EG$4='DATA ENTRY'!F6),'DATA ENTRY'!E6,"")))</f>
        <v/>
      </c>
      <c r="EO7" s="3" t="str">
        <f>IF('DATA ENTRY'!CV6="","",IF('DATA ENTRY'!D6="","",IF(AND($EE$4='DATA ENTRY'!G6,$EG$4='DATA ENTRY'!F6),'DATA ENTRY'!D6,"")))</f>
        <v/>
      </c>
      <c r="EP7" s="3" t="str">
        <f>IF('DATA ENTRY'!CV6="","",IF('DATA ENTRY'!W6="","",IF(AND($EE$4='DATA ENTRY'!G6,$EG$4='DATA ENTRY'!F6),'DATA ENTRY'!W6,"")))</f>
        <v/>
      </c>
      <c r="EQ7" s="3" t="str">
        <f>IF('DATA ENTRY'!CV6="","",IF('DATA ENTRY'!X6="","",IF(AND($EE$4='DATA ENTRY'!G6,$EG$4='DATA ENTRY'!F6),'DATA ENTRY'!X6,"")))</f>
        <v/>
      </c>
      <c r="ER7" s="133" t="str">
        <f>IFERROR(IF(EG7="","",SUM(EI7*75%+EK7*25%)),"")</f>
        <v/>
      </c>
      <c r="ES7" s="133" t="str">
        <f>IF('DATA ENTRY'!CV6="","",IF('DATA ENTRY'!D6="","",IF(AND($EE$4='DATA ENTRY'!G6,$EG$4='DATA ENTRY'!F6),'DATA ENTRY'!G6,"")))</f>
        <v/>
      </c>
      <c r="EX7">
        <f>IF($DE$4="",0,IF($DE$4=EO7,1,0))</f>
        <v>0</v>
      </c>
    </row>
    <row r="8" spans="1:154">
      <c r="A8">
        <f>IF(S8=0,"",1+(MAX($A$7:A7)))</f>
        <v>2</v>
      </c>
      <c r="B8" s="2">
        <v>2</v>
      </c>
      <c r="C8" s="3" t="str">
        <f>IF('DATA ENTRY'!CV7="","",IF('DATA ENTRY'!B7="","",IF($D$4="All Post",'DATA ENTRY'!B7,IF(AND($D$4='DATA ENTRY'!CV7),'DATA ENTRY'!B7,""))))</f>
        <v>HHJHJH</v>
      </c>
      <c r="D8" s="3" t="str">
        <f>IF('DATA ENTRY'!CV7="","",IF('DATA ENTRY'!C7="","",IF($D$4="All Post",'DATA ENTRY'!C7,IF(AND($D$4='DATA ENTRY'!CV7),'DATA ENTRY'!C7,""))))</f>
        <v>KJKJJJ</v>
      </c>
      <c r="E8" s="4">
        <f>IF('DATA ENTRY'!CV7="","",IF('DATA ENTRY'!I7="","",IF($D$4="All Post",'DATA ENTRY'!I7,IF(AND($D$4='DATA ENTRY'!CV7),'DATA ENTRY'!I7,""))))</f>
        <v>31331</v>
      </c>
      <c r="F8" s="4" t="str">
        <f>IF('DATA ENTRY'!CV7="","",IF('DATA ENTRY'!CV7="","",IF($D$4="All Post",'DATA ENTRY'!CV7,IF(AND($D$4='DATA ENTRY'!CV7),'DATA ENTRY'!CV7,""))))</f>
        <v>3rd Grade L-1</v>
      </c>
      <c r="G8" s="3" t="str">
        <f>IF('DATA ENTRY'!CV7="","",IF('DATA ENTRY'!N7="","",IF($D$4="All Post",'DATA ENTRY'!N7,IF(AND($D$4='DATA ENTRY'!CV7),'DATA ENTRY'!N7,""))))</f>
        <v xml:space="preserve">12th </v>
      </c>
      <c r="H8" s="132">
        <f>IF('DATA ENTRY'!CV7="","",IF('DATA ENTRY'!O7="","",IF($D$4="All Post",'DATA ENTRY'!O7,IF(AND($D$4='DATA ENTRY'!CV7),'DATA ENTRY'!O7,""))))</f>
        <v>0.74</v>
      </c>
      <c r="I8" s="3" t="str">
        <f>IF('DATA ENTRY'!CV7="","",IF('DATA ENTRY'!P7="","",IF($D$4="All Post",'DATA ENTRY'!P7,IF(AND($D$4='DATA ENTRY'!CV7),'DATA ENTRY'!P7,""))))</f>
        <v>B.S.T.C. (D.EI.Ed.)</v>
      </c>
      <c r="J8" s="132">
        <f>IF('DATA ENTRY'!CV7="","",IF('DATA ENTRY'!Q7="","",IF($D$4="All Post",'DATA ENTRY'!Q7,IF(AND($D$4='DATA ENTRY'!CV7),'DATA ENTRY'!Q7,""))))</f>
        <v>0.81</v>
      </c>
      <c r="K8" s="3">
        <f>IF('DATA ENTRY'!CV7="","",IF('DATA ENTRY'!R7="","",IF($D$4="All Post",'DATA ENTRY'!R7,IF(AND($D$4='DATA ENTRY'!CV7),'DATA ENTRY'!R7,""))))</f>
        <v>2015</v>
      </c>
      <c r="L8" s="3">
        <f>IF('DATA ENTRY'!CV7="","",IF('DATA ENTRY'!S7="","",IF($D$4="All Post",'DATA ENTRY'!S7,IF(AND($D$4='DATA ENTRY'!CV7),'DATA ENTRY'!S7,""))))</f>
        <v>0.74</v>
      </c>
      <c r="M8" s="3" t="str">
        <f>IF('DATA ENTRY'!CV7="","",IF('DATA ENTRY'!E7="","",IF($D$4="All Post",'DATA ENTRY'!E7,IF(AND($D$4='DATA ENTRY'!CV7),'DATA ENTRY'!E7,""))))</f>
        <v>GUPS NO. 05</v>
      </c>
      <c r="N8" s="3" t="str">
        <f>IF('DATA ENTRY'!CV7="","",IF('DATA ENTRY'!W7="","",IF($D$4="All Post",'DATA ENTRY'!W7,IF(AND($D$4='DATA ENTRY'!CV7),'DATA ENTRY'!W7,""))))</f>
        <v>ST</v>
      </c>
      <c r="O8" s="3" t="str">
        <f>IF('DATA ENTRY'!CV7="","",IF('DATA ENTRY'!X7="","",IF($D$4="All Post",'DATA ENTRY'!X7,IF(AND($D$4='DATA ENTRY'!CV7),'DATA ENTRY'!X7,""))))</f>
        <v>MALE</v>
      </c>
      <c r="P8" s="3" t="str">
        <f>IF('DATA ENTRY'!CV7="","",IF('DATA ENTRY'!G7="","",IF($D$4="All Post",'DATA ENTRY'!G7,IF(AND($D$4='DATA ENTRY'!CV7),'DATA ENTRY'!G7,""))))</f>
        <v>NA</v>
      </c>
      <c r="S8">
        <f t="shared" ref="S8:S71" si="0">IF($D$4=F8,1,IF(T8="All Post",1,0))</f>
        <v>1</v>
      </c>
      <c r="T8" t="str">
        <f t="shared" ref="T8:T71" si="1">IF(AND(C8="",F8=""),"","All Post")</f>
        <v>All Post</v>
      </c>
      <c r="Z8" s="102" t="s">
        <v>129</v>
      </c>
      <c r="AA8">
        <v>2</v>
      </c>
      <c r="AB8" t="s">
        <v>120</v>
      </c>
      <c r="AC8" t="s">
        <v>130</v>
      </c>
      <c r="AD8" t="s">
        <v>145</v>
      </c>
      <c r="AE8" t="s">
        <v>154</v>
      </c>
      <c r="AF8" t="s">
        <v>160</v>
      </c>
      <c r="AG8" t="s">
        <v>231</v>
      </c>
      <c r="AH8" t="s">
        <v>186</v>
      </c>
      <c r="AI8" t="s">
        <v>236</v>
      </c>
      <c r="AJ8" t="s">
        <v>204</v>
      </c>
      <c r="AK8" t="s">
        <v>208</v>
      </c>
      <c r="AL8" t="s">
        <v>242</v>
      </c>
      <c r="AM8" t="s">
        <v>249</v>
      </c>
      <c r="AN8" t="s">
        <v>260</v>
      </c>
      <c r="AO8" t="s">
        <v>266</v>
      </c>
      <c r="AP8" t="s">
        <v>282</v>
      </c>
      <c r="AQ8" t="s">
        <v>291</v>
      </c>
      <c r="AR8" t="s">
        <v>313</v>
      </c>
      <c r="AS8" t="s">
        <v>320</v>
      </c>
      <c r="AT8" t="s">
        <v>330</v>
      </c>
      <c r="AU8" t="s">
        <v>339</v>
      </c>
      <c r="AV8" t="s">
        <v>350</v>
      </c>
      <c r="AW8" t="s">
        <v>370</v>
      </c>
      <c r="AX8" t="s">
        <v>380</v>
      </c>
      <c r="AY8" t="s">
        <v>385</v>
      </c>
      <c r="AZ8" t="s">
        <v>400</v>
      </c>
      <c r="BA8" t="s">
        <v>409</v>
      </c>
      <c r="BB8" t="s">
        <v>417</v>
      </c>
      <c r="BC8" t="s">
        <v>425</v>
      </c>
      <c r="BD8" t="s">
        <v>432</v>
      </c>
      <c r="BE8" t="s">
        <v>445</v>
      </c>
      <c r="BF8" t="s">
        <v>275</v>
      </c>
      <c r="BG8" t="s">
        <v>450</v>
      </c>
      <c r="BH8" t="s">
        <v>457</v>
      </c>
      <c r="BZ8">
        <f t="shared" ref="BZ8:BZ71" si="2">IF(CE8="","",RANK(CE8,$CE$7:$CE$211,1))</f>
        <v>3</v>
      </c>
      <c r="CA8">
        <f>IF(CW8=0,"",1+(MAX($CA$7:CA7)))</f>
        <v>2</v>
      </c>
      <c r="CB8" s="141">
        <v>2</v>
      </c>
      <c r="CC8" s="3" t="str">
        <f>IF('DATA ENTRY'!CV7="","",IF('DATA ENTRY'!B7="","",IF(AND($CD$4='DATA ENTRY'!CV7),'DATA ENTRY'!B7,"")))</f>
        <v>HHJHJH</v>
      </c>
      <c r="CD8" s="3" t="str">
        <f>IF('DATA ENTRY'!CV7="","",IF('DATA ENTRY'!C7="","",IF(AND($CD$4='DATA ENTRY'!CV7),'DATA ENTRY'!C7,"")))</f>
        <v>KJKJJJ</v>
      </c>
      <c r="CE8" s="4">
        <f>IF('DATA ENTRY'!CV7="","",IF('DATA ENTRY'!I7="","",IF(AND($CD$4='DATA ENTRY'!CV7),'DATA ENTRY'!I7,"")))</f>
        <v>31331</v>
      </c>
      <c r="CF8" s="4" t="str">
        <f>IF('DATA ENTRY'!CV7="","",IF('DATA ENTRY'!CV7="","",IF(AND($CD$4='DATA ENTRY'!CV7),'DATA ENTRY'!CV7,"")))</f>
        <v>3rd Grade L-1</v>
      </c>
      <c r="CG8" s="3" t="str">
        <f>IF('DATA ENTRY'!CV7="","",IF('DATA ENTRY'!N7="","",IF(AND($CD$4='DATA ENTRY'!CV7),'DATA ENTRY'!N7,"")))</f>
        <v xml:space="preserve">12th </v>
      </c>
      <c r="CH8" s="132">
        <f>IF('DATA ENTRY'!CV7="","",IF('DATA ENTRY'!O7="","",IF(AND($CD$4='DATA ENTRY'!CV7),'DATA ENTRY'!O7,"")))</f>
        <v>0.74</v>
      </c>
      <c r="CI8" s="3" t="str">
        <f>IF('DATA ENTRY'!CV7="","",IF('DATA ENTRY'!P7="","",IF(AND($CD$4='DATA ENTRY'!CV7),'DATA ENTRY'!P7,"")))</f>
        <v>B.S.T.C. (D.EI.Ed.)</v>
      </c>
      <c r="CJ8" s="132">
        <f>IF('DATA ENTRY'!CV7="","",IF('DATA ENTRY'!Q7="","",IF(AND($CD$4='DATA ENTRY'!CV7),'DATA ENTRY'!Q7,"")))</f>
        <v>0.81</v>
      </c>
      <c r="CK8" s="3">
        <f>IF('DATA ENTRY'!CV7="","",IF('DATA ENTRY'!R7="","",IF(AND($CD$4='DATA ENTRY'!CV7),'DATA ENTRY'!R7,"")))</f>
        <v>2015</v>
      </c>
      <c r="CL8" s="3">
        <f>IF('DATA ENTRY'!CV7="","",IF('DATA ENTRY'!S7="","",IF(AND($CD$4='DATA ENTRY'!CV7),'DATA ENTRY'!S7,"")))</f>
        <v>0.74</v>
      </c>
      <c r="CM8" s="3" t="str">
        <f>IF('DATA ENTRY'!CV7="","",IF('DATA ENTRY'!E7="","",IF(AND($CD$4='DATA ENTRY'!CV7),'DATA ENTRY'!E7,"")))</f>
        <v>GUPS NO. 05</v>
      </c>
      <c r="CN8" s="3" t="str">
        <f>IF('DATA ENTRY'!CV7="","",IF('DATA ENTRY'!W7="","",IF(AND($CD$4='DATA ENTRY'!CV7),'DATA ENTRY'!W7,"")))</f>
        <v>ST</v>
      </c>
      <c r="CO8" s="3" t="str">
        <f>IF('DATA ENTRY'!CV7="","",IF('DATA ENTRY'!X7="","",IF(AND($CD$4='DATA ENTRY'!CV7),'DATA ENTRY'!X7,"")))</f>
        <v>MALE</v>
      </c>
      <c r="CP8" s="133">
        <f t="shared" ref="CP8:CP71" si="3">IFERROR(IF(CF8="","",SUM(CH8*75%+CJ8*25%)),"")</f>
        <v>0.75749999999999995</v>
      </c>
      <c r="CQ8" s="133" t="str">
        <f>IF('DATA ENTRY'!CV7="","",IF('DATA ENTRY'!G7="","",IF(AND($CD$4='DATA ENTRY'!CV7),'DATA ENTRY'!G7,"")))</f>
        <v>NA</v>
      </c>
      <c r="CR8">
        <f t="shared" ref="CR8:CR71" si="4">SUMPRODUCT((CP8&lt;$CP$7:$CP$211)/COUNTIF($CP$7:$CP$211,$CP$7:$CP$211))</f>
        <v>1.0000000000000007</v>
      </c>
      <c r="CS8">
        <f t="shared" ref="CS8:CS71" si="5">SUMPRODUCT((CE8&lt;$CE$7:$CE$211)/COUNTIF($CE$7:$CE$211,$CE$7:$CE$211))</f>
        <v>1.0000000000000007</v>
      </c>
      <c r="CW8">
        <f>IF($CD$4=CF8,1,0)</f>
        <v>1</v>
      </c>
      <c r="DA8" t="str">
        <f t="shared" ref="DA8:DA71" si="6">IF(DF8="","",RANK(DF8,$DF$7:$DF$211,1))</f>
        <v/>
      </c>
      <c r="DB8" t="str">
        <f>IF(DX8=0,"",1+(MAX($DB$7:DB7)))</f>
        <v/>
      </c>
      <c r="DC8" s="170">
        <v>2</v>
      </c>
      <c r="DD8" s="3" t="str">
        <f>IF('DATA ENTRY'!CV7="","",IF('DATA ENTRY'!B7="","",IF(AND($DE$4='DATA ENTRY'!D7),'DATA ENTRY'!B7,"")))</f>
        <v/>
      </c>
      <c r="DE8" s="3" t="str">
        <f>IF('DATA ENTRY'!CV7="","",IF('DATA ENTRY'!C7="","",IF(AND($DE$4='DATA ENTRY'!D7),'DATA ENTRY'!C7,"")))</f>
        <v/>
      </c>
      <c r="DF8" s="4" t="str">
        <f>IF('DATA ENTRY'!CV7="","",IF('DATA ENTRY'!I7="","",IF(AND($DE$4='DATA ENTRY'!D7),'DATA ENTRY'!I7,"")))</f>
        <v/>
      </c>
      <c r="DG8" s="4" t="str">
        <f>IF('DATA ENTRY'!CV7="","",IF('DATA ENTRY'!CV7="","",IF(AND($DE$4='DATA ENTRY'!D7),'DATA ENTRY'!CV7,"")))</f>
        <v/>
      </c>
      <c r="DH8" s="3" t="str">
        <f>IF('DATA ENTRY'!CV7="","",IF('DATA ENTRY'!N7="","",IF(AND($DE$4='DATA ENTRY'!D7),'DATA ENTRY'!N7,"")))</f>
        <v/>
      </c>
      <c r="DI8" s="132" t="str">
        <f>IF('DATA ENTRY'!CV7="","",IF('DATA ENTRY'!O7="","",IF(AND($DE$4='DATA ENTRY'!D7),'DATA ENTRY'!O7,"")))</f>
        <v/>
      </c>
      <c r="DJ8" s="3" t="str">
        <f>IF('DATA ENTRY'!CV7="","",IF('DATA ENTRY'!P7="","",IF(AND($DE$4='DATA ENTRY'!D7),'DATA ENTRY'!P7,"")))</f>
        <v/>
      </c>
      <c r="DK8" s="132" t="str">
        <f>IF('DATA ENTRY'!CV7="","",IF('DATA ENTRY'!Q7="","",IF(AND($DE$4='DATA ENTRY'!D7),'DATA ENTRY'!Q7,"")))</f>
        <v/>
      </c>
      <c r="DL8" s="3" t="str">
        <f>IF('DATA ENTRY'!CV7="","",IF('DATA ENTRY'!R7="","",IF(AND($DE$4='DATA ENTRY'!D7),'DATA ENTRY'!R7,"")))</f>
        <v/>
      </c>
      <c r="DM8" s="132" t="str">
        <f>IF('DATA ENTRY'!CV7="","",IF('DATA ENTRY'!S7="","",IF(AND($DE$4='DATA ENTRY'!D7),'DATA ENTRY'!S7,"")))</f>
        <v/>
      </c>
      <c r="DN8" s="3" t="str">
        <f>IF('DATA ENTRY'!CV7="","",IF('DATA ENTRY'!E7="","",IF(AND($DE$4='DATA ENTRY'!D7),'DATA ENTRY'!E7,"")))</f>
        <v/>
      </c>
      <c r="DO8" s="3" t="str">
        <f>IF('DATA ENTRY'!CV7="","",IF('DATA ENTRY'!D7="","",IF(AND($DE$4='DATA ENTRY'!D7),'DATA ENTRY'!D7,"")))</f>
        <v/>
      </c>
      <c r="DP8" s="3" t="str">
        <f>IF('DATA ENTRY'!CV7="","",IF('DATA ENTRY'!W7="","",IF(AND($DE$4='DATA ENTRY'!D7),'DATA ENTRY'!W7,"")))</f>
        <v/>
      </c>
      <c r="DQ8" s="3" t="str">
        <f>IF('DATA ENTRY'!CV7="","",IF('DATA ENTRY'!X7="","",IF(AND($DE$4='DATA ENTRY'!D7),'DATA ENTRY'!X7,"")))</f>
        <v/>
      </c>
      <c r="DR8" s="133" t="str">
        <f t="shared" ref="DR8:DR71" si="7">IFERROR(IF(DG8="","",SUM(DI8*75%+DK8*25%)),"")</f>
        <v/>
      </c>
      <c r="DS8" s="133" t="str">
        <f>IF('DATA ENTRY'!CV7="","",IF('DATA ENTRY'!D7="","",IF(AND($DE$4='DATA ENTRY'!D7),'DATA ENTRY'!G7,"")))</f>
        <v/>
      </c>
      <c r="DX8">
        <f t="shared" ref="DX8:DX71" si="8">IF($DE$4="",0,IF($DE$4=DO8,1,0))</f>
        <v>0</v>
      </c>
      <c r="EA8" t="str">
        <f t="shared" ref="EA8:EA71" si="9">IF(EF8="","",RANK(EF8,$EF$7:$EF$211,1))</f>
        <v/>
      </c>
      <c r="EB8" t="str">
        <f>IF(EX8=0,"",1+(MAX($EB$7:EB7)))</f>
        <v/>
      </c>
      <c r="EC8" s="192">
        <v>2</v>
      </c>
      <c r="ED8" s="3" t="str">
        <f>IF('DATA ENTRY'!CV7="","",IF('DATA ENTRY'!B7="","",IF(AND($EE$4='DATA ENTRY'!G7,$EG$4='DATA ENTRY'!F7),'DATA ENTRY'!B7,"")))</f>
        <v/>
      </c>
      <c r="EE8" s="3" t="str">
        <f>IF('DATA ENTRY'!CV7="","",IF('DATA ENTRY'!C7="","",IF(AND($EE$4='DATA ENTRY'!G7,$EG$4='DATA ENTRY'!F7),'DATA ENTRY'!C7,"")))</f>
        <v/>
      </c>
      <c r="EF8" s="4" t="str">
        <f>IF('DATA ENTRY'!CV7="","",IF('DATA ENTRY'!I7="","",IF(AND($EE$4='DATA ENTRY'!G7,$EG$4='DATA ENTRY'!F7),'DATA ENTRY'!I7,"")))</f>
        <v/>
      </c>
      <c r="EG8" s="4" t="str">
        <f>IF('DATA ENTRY'!CV7="","",IF('DATA ENTRY'!CV7="","",IF(AND($EE$4='DATA ENTRY'!G7,$EG$4='DATA ENTRY'!F7),'DATA ENTRY'!CV7,"")))</f>
        <v/>
      </c>
      <c r="EH8" s="3" t="str">
        <f>IF('DATA ENTRY'!CV7="","",IF('DATA ENTRY'!N7="","",IF(AND($EE$4='DATA ENTRY'!G7,$EG$4='DATA ENTRY'!F7),'DATA ENTRY'!N7,"")))</f>
        <v/>
      </c>
      <c r="EI8" s="132" t="str">
        <f>IF('DATA ENTRY'!CV7="","",IF('DATA ENTRY'!O7="","",IF(AND($EE$4='DATA ENTRY'!G7,$EG$4='DATA ENTRY'!F7),'DATA ENTRY'!O7,"")))</f>
        <v/>
      </c>
      <c r="EJ8" s="3" t="str">
        <f>IF('DATA ENTRY'!CV7="","",IF('DATA ENTRY'!P7="","",IF(AND($EE$4='DATA ENTRY'!G7,$EG$4='DATA ENTRY'!F7),'DATA ENTRY'!P7,"")))</f>
        <v/>
      </c>
      <c r="EK8" s="132" t="str">
        <f>IF('DATA ENTRY'!CV7="","",IF('DATA ENTRY'!Q7="","",IF(AND($EE$4='DATA ENTRY'!G7,$EG$4='DATA ENTRY'!F7),'DATA ENTRY'!Q7,"")))</f>
        <v/>
      </c>
      <c r="EL8" s="3" t="str">
        <f>IF('DATA ENTRY'!CV7="","",IF('DATA ENTRY'!R7="","",IF(AND($EE$4='DATA ENTRY'!G7,$EG$4='DATA ENTRY'!F7),'DATA ENTRY'!R7,"")))</f>
        <v/>
      </c>
      <c r="EM8" s="132" t="str">
        <f>IF('DATA ENTRY'!CV7="","",IF('DATA ENTRY'!S7="","",IF(AND($EE$4='DATA ENTRY'!G7,$EG$4='DATA ENTRY'!F7),'DATA ENTRY'!S7,"")))</f>
        <v/>
      </c>
      <c r="EN8" s="3" t="str">
        <f>IF('DATA ENTRY'!CV7="","",IF('DATA ENTRY'!E7="","",IF(AND($EE$4='DATA ENTRY'!G7,$EG$4='DATA ENTRY'!F7),'DATA ENTRY'!E7,"")))</f>
        <v/>
      </c>
      <c r="EO8" s="3" t="str">
        <f>IF('DATA ENTRY'!CV7="","",IF('DATA ENTRY'!D6="","",IF(AND($EE$4='DATA ENTRY'!G7,$EG$4='DATA ENTRY'!F7),'DATA ENTRY'!D6,"")))</f>
        <v/>
      </c>
      <c r="EP8" s="3" t="str">
        <f>IF('DATA ENTRY'!CV7="","",IF('DATA ENTRY'!W7="","",IF(AND($EE$4='DATA ENTRY'!G7,$EG$4='DATA ENTRY'!F7),'DATA ENTRY'!W7,"")))</f>
        <v/>
      </c>
      <c r="EQ8" s="3" t="str">
        <f>IF('DATA ENTRY'!CV7="","",IF('DATA ENTRY'!X7="","",IF(AND($EE$4='DATA ENTRY'!G7,$EG$4='DATA ENTRY'!F7),'DATA ENTRY'!X7,"")))</f>
        <v/>
      </c>
      <c r="ER8" s="133" t="str">
        <f t="shared" ref="ER8:ER71" si="10">IFERROR(IF(EG8="","",SUM(EI8*75%+EK8*25%)),"")</f>
        <v/>
      </c>
      <c r="ES8" s="133" t="str">
        <f>IF('DATA ENTRY'!CV7="","",IF('DATA ENTRY'!D6="","",IF(AND($EE$4='DATA ENTRY'!G7,$EG$4='DATA ENTRY'!F7),'DATA ENTRY'!G7,"")))</f>
        <v/>
      </c>
      <c r="EX8">
        <f t="shared" ref="EX8:EX71" si="11">IF($DE$4="",0,IF($DE$4=EO8,1,0))</f>
        <v>0</v>
      </c>
    </row>
    <row r="9" spans="1:154">
      <c r="A9">
        <f>IF(S9=0,"",1+(MAX($A$7:A8)))</f>
        <v>3</v>
      </c>
      <c r="B9" s="2">
        <v>3</v>
      </c>
      <c r="C9" s="3" t="str">
        <f>IF('DATA ENTRY'!CV8="","",IF('DATA ENTRY'!B8="","",IF($D$4="All Post",'DATA ENTRY'!B8,IF(AND($D$4='DATA ENTRY'!CV8),'DATA ENTRY'!B8,""))))</f>
        <v>GGHG</v>
      </c>
      <c r="D9" s="3" t="str">
        <f>IF('DATA ENTRY'!CV8="","",IF('DATA ENTRY'!C8="","",IF($D$4="All Post",'DATA ENTRY'!C8,IF(AND($D$4='DATA ENTRY'!CV8),'DATA ENTRY'!C8,""))))</f>
        <v>DSGF</v>
      </c>
      <c r="E9" s="4">
        <f>IF('DATA ENTRY'!CV8="","",IF('DATA ENTRY'!I8="","",IF($D$4="All Post",'DATA ENTRY'!I8,IF(AND($D$4='DATA ENTRY'!CV8),'DATA ENTRY'!I8,""))))</f>
        <v>29587</v>
      </c>
      <c r="F9" s="4" t="str">
        <f>IF('DATA ENTRY'!CV8="","",IF('DATA ENTRY'!CV8="","",IF($D$4="All Post",'DATA ENTRY'!CV8,IF(AND($D$4='DATA ENTRY'!CV8),'DATA ENTRY'!CV8,""))))</f>
        <v>3rd Grade L-1</v>
      </c>
      <c r="G9" s="3" t="str">
        <f>IF('DATA ENTRY'!CV8="","",IF('DATA ENTRY'!N8="","",IF($D$4="All Post",'DATA ENTRY'!N8,IF(AND($D$4='DATA ENTRY'!CV8),'DATA ENTRY'!N8,""))))</f>
        <v xml:space="preserve">12th </v>
      </c>
      <c r="H9" s="132">
        <f>IF('DATA ENTRY'!CV8="","",IF('DATA ENTRY'!O8="","",IF($D$4="All Post",'DATA ENTRY'!O8,IF(AND($D$4='DATA ENTRY'!CV8),'DATA ENTRY'!O8,""))))</f>
        <v>0.74</v>
      </c>
      <c r="I9" s="3" t="str">
        <f>IF('DATA ENTRY'!CV8="","",IF('DATA ENTRY'!P8="","",IF($D$4="All Post",'DATA ENTRY'!P8,IF(AND($D$4='DATA ENTRY'!CV8),'DATA ENTRY'!P8,""))))</f>
        <v>B.S.T.C. (D.EI.Ed.)</v>
      </c>
      <c r="J9" s="132">
        <f>IF('DATA ENTRY'!CV8="","",IF('DATA ENTRY'!Q8="","",IF($D$4="All Post",'DATA ENTRY'!Q8,IF(AND($D$4='DATA ENTRY'!CV8),'DATA ENTRY'!Q8,""))))</f>
        <v>0.81</v>
      </c>
      <c r="K9" s="3" t="str">
        <f>IF('DATA ENTRY'!CV8="","",IF('DATA ENTRY'!R8="","",IF($D$4="All Post",'DATA ENTRY'!R8,IF(AND($D$4='DATA ENTRY'!CV8),'DATA ENTRY'!R8,""))))</f>
        <v/>
      </c>
      <c r="L9" s="3" t="str">
        <f>IF('DATA ENTRY'!CV8="","",IF('DATA ENTRY'!S8="","",IF($D$4="All Post",'DATA ENTRY'!S8,IF(AND($D$4='DATA ENTRY'!CV8),'DATA ENTRY'!S8,""))))</f>
        <v/>
      </c>
      <c r="M9" s="3" t="str">
        <f>IF('DATA ENTRY'!CV8="","",IF('DATA ENTRY'!E8="","",IF($D$4="All Post",'DATA ENTRY'!E8,IF(AND($D$4='DATA ENTRY'!CV8),'DATA ENTRY'!E8,""))))</f>
        <v xml:space="preserve">GUPS NO. 01 </v>
      </c>
      <c r="N9" s="3" t="str">
        <f>IF('DATA ENTRY'!CV8="","",IF('DATA ENTRY'!W8="","",IF($D$4="All Post",'DATA ENTRY'!W8,IF(AND($D$4='DATA ENTRY'!CV8),'DATA ENTRY'!W8,""))))</f>
        <v>SC</v>
      </c>
      <c r="O9" s="3" t="str">
        <f>IF('DATA ENTRY'!CV8="","",IF('DATA ENTRY'!X8="","",IF($D$4="All Post",'DATA ENTRY'!X8,IF(AND($D$4='DATA ENTRY'!CV8),'DATA ENTRY'!X8,""))))</f>
        <v>FEMALE</v>
      </c>
      <c r="P9" s="3" t="str">
        <f>IF('DATA ENTRY'!CV8="","",IF('DATA ENTRY'!G8="","",IF($D$4="All Post",'DATA ENTRY'!G8,IF(AND($D$4='DATA ENTRY'!CV8),'DATA ENTRY'!G8,""))))</f>
        <v>NA</v>
      </c>
      <c r="S9">
        <f t="shared" si="0"/>
        <v>1</v>
      </c>
      <c r="T9" t="str">
        <f t="shared" si="1"/>
        <v>All Post</v>
      </c>
      <c r="Z9" s="102" t="s">
        <v>143</v>
      </c>
      <c r="AA9">
        <v>3</v>
      </c>
      <c r="AB9" t="s">
        <v>121</v>
      </c>
      <c r="AC9" t="s">
        <v>220</v>
      </c>
      <c r="AD9" t="s">
        <v>146</v>
      </c>
      <c r="AE9" t="s">
        <v>152</v>
      </c>
      <c r="AF9" t="s">
        <v>161</v>
      </c>
      <c r="AG9" t="s">
        <v>175</v>
      </c>
      <c r="AH9" t="s">
        <v>234</v>
      </c>
      <c r="AI9" t="s">
        <v>197</v>
      </c>
      <c r="AJ9" t="s">
        <v>238</v>
      </c>
      <c r="AK9" t="s">
        <v>239</v>
      </c>
      <c r="AL9" t="s">
        <v>138</v>
      </c>
      <c r="AM9" t="s">
        <v>250</v>
      </c>
      <c r="AN9" t="s">
        <v>258</v>
      </c>
      <c r="AO9" t="s">
        <v>267</v>
      </c>
      <c r="AP9" t="s">
        <v>284</v>
      </c>
      <c r="AQ9" t="s">
        <v>292</v>
      </c>
      <c r="AR9" t="s">
        <v>314</v>
      </c>
      <c r="AS9" t="s">
        <v>321</v>
      </c>
      <c r="AT9" t="s">
        <v>331</v>
      </c>
      <c r="AU9" t="s">
        <v>340</v>
      </c>
      <c r="AV9" t="s">
        <v>351</v>
      </c>
      <c r="AW9" t="s">
        <v>372</v>
      </c>
      <c r="AX9" t="s">
        <v>381</v>
      </c>
      <c r="AY9" t="s">
        <v>387</v>
      </c>
      <c r="AZ9" t="s">
        <v>401</v>
      </c>
      <c r="BA9" t="s">
        <v>410</v>
      </c>
      <c r="BB9" t="s">
        <v>418</v>
      </c>
      <c r="BC9" t="s">
        <v>426</v>
      </c>
      <c r="BD9" t="s">
        <v>433</v>
      </c>
      <c r="BE9" t="s">
        <v>446</v>
      </c>
      <c r="BF9" t="s">
        <v>276</v>
      </c>
      <c r="BG9" t="s">
        <v>451</v>
      </c>
      <c r="BH9" t="s">
        <v>458</v>
      </c>
      <c r="BZ9">
        <f t="shared" si="2"/>
        <v>1</v>
      </c>
      <c r="CA9">
        <f>IF(CW9=0,"",1+(MAX($CA$7:CA8)))</f>
        <v>3</v>
      </c>
      <c r="CB9" s="141">
        <v>3</v>
      </c>
      <c r="CC9" s="3" t="str">
        <f>IF('DATA ENTRY'!CV8="","",IF('DATA ENTRY'!B8="","",IF(AND($CD$4='DATA ENTRY'!CV8),'DATA ENTRY'!B8,"")))</f>
        <v>GGHG</v>
      </c>
      <c r="CD9" s="3" t="str">
        <f>IF('DATA ENTRY'!CV8="","",IF('DATA ENTRY'!C8="","",IF(AND($CD$4='DATA ENTRY'!CV8),'DATA ENTRY'!C8,"")))</f>
        <v>DSGF</v>
      </c>
      <c r="CE9" s="4">
        <f>IF('DATA ENTRY'!CV8="","",IF('DATA ENTRY'!I8="","",IF(AND($CD$4='DATA ENTRY'!CV8),'DATA ENTRY'!I8,"")))</f>
        <v>29587</v>
      </c>
      <c r="CF9" s="4" t="str">
        <f>IF('DATA ENTRY'!CV8="","",IF('DATA ENTRY'!CV8="","",IF(AND($CD$4='DATA ENTRY'!CV8),'DATA ENTRY'!CV8,"")))</f>
        <v>3rd Grade L-1</v>
      </c>
      <c r="CG9" s="3" t="str">
        <f>IF('DATA ENTRY'!CV8="","",IF('DATA ENTRY'!N8="","",IF(AND($CD$4='DATA ENTRY'!CV8),'DATA ENTRY'!N8,"")))</f>
        <v xml:space="preserve">12th </v>
      </c>
      <c r="CH9" s="132">
        <f>IF('DATA ENTRY'!CV8="","",IF('DATA ENTRY'!O8="","",IF(AND($CD$4='DATA ENTRY'!CV8),'DATA ENTRY'!O8,"")))</f>
        <v>0.74</v>
      </c>
      <c r="CI9" s="3" t="str">
        <f>IF('DATA ENTRY'!CV8="","",IF('DATA ENTRY'!P8="","",IF(AND($CD$4='DATA ENTRY'!CV8),'DATA ENTRY'!P8,"")))</f>
        <v>B.S.T.C. (D.EI.Ed.)</v>
      </c>
      <c r="CJ9" s="132">
        <f>IF('DATA ENTRY'!CV8="","",IF('DATA ENTRY'!Q8="","",IF(AND($CD$4='DATA ENTRY'!CV8),'DATA ENTRY'!Q8,"")))</f>
        <v>0.81</v>
      </c>
      <c r="CK9" s="3" t="str">
        <f>IF('DATA ENTRY'!CV8="","",IF('DATA ENTRY'!R8="","",IF(AND($CD$4='DATA ENTRY'!CV8),'DATA ENTRY'!R8,"")))</f>
        <v/>
      </c>
      <c r="CL9" s="3" t="str">
        <f>IF('DATA ENTRY'!CV8="","",IF('DATA ENTRY'!S8="","",IF(AND($CD$4='DATA ENTRY'!CV8),'DATA ENTRY'!S8,"")))</f>
        <v/>
      </c>
      <c r="CM9" s="3" t="str">
        <f>IF('DATA ENTRY'!CV8="","",IF('DATA ENTRY'!E8="","",IF(AND($CD$4='DATA ENTRY'!CV8),'DATA ENTRY'!E8,"")))</f>
        <v xml:space="preserve">GUPS NO. 01 </v>
      </c>
      <c r="CN9" s="3" t="str">
        <f>IF('DATA ENTRY'!CV8="","",IF('DATA ENTRY'!W8="","",IF(AND($CD$4='DATA ENTRY'!CV8),'DATA ENTRY'!W8,"")))</f>
        <v>SC</v>
      </c>
      <c r="CO9" s="3" t="str">
        <f>IF('DATA ENTRY'!CV8="","",IF('DATA ENTRY'!X8="","",IF(AND($CD$4='DATA ENTRY'!CV8),'DATA ENTRY'!X8,"")))</f>
        <v>FEMALE</v>
      </c>
      <c r="CP9" s="133">
        <f t="shared" si="3"/>
        <v>0.75749999999999995</v>
      </c>
      <c r="CQ9" s="133" t="str">
        <f>IF('DATA ENTRY'!CV8="","",IF('DATA ENTRY'!G8="","",IF(AND($CD$4='DATA ENTRY'!CV8),'DATA ENTRY'!G8,"")))</f>
        <v>NA</v>
      </c>
      <c r="CR9">
        <f t="shared" si="4"/>
        <v>1.0000000000000007</v>
      </c>
      <c r="CS9">
        <f t="shared" si="5"/>
        <v>3.0000000000000009</v>
      </c>
      <c r="CW9">
        <f t="shared" ref="CW9:CW72" si="12">IF($CD$4=CF9,1,0)</f>
        <v>1</v>
      </c>
      <c r="DA9">
        <f t="shared" si="6"/>
        <v>1</v>
      </c>
      <c r="DB9">
        <f>IF(DX9=0,"",1+(MAX($DB$7:DB8)))</f>
        <v>2</v>
      </c>
      <c r="DC9" s="170">
        <v>3</v>
      </c>
      <c r="DD9" s="3" t="str">
        <f>IF('DATA ENTRY'!CV8="","",IF('DATA ENTRY'!B8="","",IF(AND($DE$4='DATA ENTRY'!D8),'DATA ENTRY'!B8,"")))</f>
        <v>GGHG</v>
      </c>
      <c r="DE9" s="3" t="str">
        <f>IF('DATA ENTRY'!CV8="","",IF('DATA ENTRY'!C8="","",IF(AND($DE$4='DATA ENTRY'!D8),'DATA ENTRY'!C8,"")))</f>
        <v>DSGF</v>
      </c>
      <c r="DF9" s="4">
        <f>IF('DATA ENTRY'!CV8="","",IF('DATA ENTRY'!I8="","",IF(AND($DE$4='DATA ENTRY'!D8),'DATA ENTRY'!I8,"")))</f>
        <v>29587</v>
      </c>
      <c r="DG9" s="4" t="str">
        <f>IF('DATA ENTRY'!CV8="","",IF('DATA ENTRY'!CV8="","",IF(AND($DE$4='DATA ENTRY'!D8),'DATA ENTRY'!CV8,"")))</f>
        <v>3rd Grade L-1</v>
      </c>
      <c r="DH9" s="3" t="str">
        <f>IF('DATA ENTRY'!CV8="","",IF('DATA ENTRY'!N8="","",IF(AND($DE$4='DATA ENTRY'!D8),'DATA ENTRY'!N8,"")))</f>
        <v xml:space="preserve">12th </v>
      </c>
      <c r="DI9" s="132">
        <f>IF('DATA ENTRY'!CV8="","",IF('DATA ENTRY'!O8="","",IF(AND($DE$4='DATA ENTRY'!D8),'DATA ENTRY'!O8,"")))</f>
        <v>0.74</v>
      </c>
      <c r="DJ9" s="3" t="str">
        <f>IF('DATA ENTRY'!CV8="","",IF('DATA ENTRY'!P8="","",IF(AND($DE$4='DATA ENTRY'!D8),'DATA ENTRY'!P8,"")))</f>
        <v>B.S.T.C. (D.EI.Ed.)</v>
      </c>
      <c r="DK9" s="132">
        <f>IF('DATA ENTRY'!CV8="","",IF('DATA ENTRY'!Q8="","",IF(AND($DE$4='DATA ENTRY'!D8),'DATA ENTRY'!Q8,"")))</f>
        <v>0.81</v>
      </c>
      <c r="DL9" s="3" t="str">
        <f>IF('DATA ENTRY'!CV8="","",IF('DATA ENTRY'!R8="","",IF(AND($DE$4='DATA ENTRY'!D8),'DATA ENTRY'!R8,"")))</f>
        <v/>
      </c>
      <c r="DM9" s="132" t="str">
        <f>IF('DATA ENTRY'!CV8="","",IF('DATA ENTRY'!S8="","",IF(AND($DE$4='DATA ENTRY'!D8),'DATA ENTRY'!S8,"")))</f>
        <v/>
      </c>
      <c r="DN9" s="3" t="str">
        <f>IF('DATA ENTRY'!CV8="","",IF('DATA ENTRY'!E8="","",IF(AND($DE$4='DATA ENTRY'!D8),'DATA ENTRY'!E8,"")))</f>
        <v xml:space="preserve">GUPS NO. 01 </v>
      </c>
      <c r="DO9" s="3">
        <f>IF('DATA ENTRY'!CV8="","",IF('DATA ENTRY'!D8="","",IF(AND($DE$4='DATA ENTRY'!D8),'DATA ENTRY'!D8,"")))</f>
        <v>333333</v>
      </c>
      <c r="DP9" s="3" t="str">
        <f>IF('DATA ENTRY'!CV8="","",IF('DATA ENTRY'!W8="","",IF(AND($DE$4='DATA ENTRY'!D8),'DATA ENTRY'!W8,"")))</f>
        <v>SC</v>
      </c>
      <c r="DQ9" s="3" t="str">
        <f>IF('DATA ENTRY'!CV8="","",IF('DATA ENTRY'!X8="","",IF(AND($DE$4='DATA ENTRY'!D8),'DATA ENTRY'!X8,"")))</f>
        <v>FEMALE</v>
      </c>
      <c r="DR9" s="133">
        <f t="shared" si="7"/>
        <v>0.75749999999999995</v>
      </c>
      <c r="DS9" s="133" t="str">
        <f>IF('DATA ENTRY'!CV8="","",IF('DATA ENTRY'!D8="","",IF(AND($DE$4='DATA ENTRY'!D8),'DATA ENTRY'!G8,"")))</f>
        <v>NA</v>
      </c>
      <c r="DX9">
        <f t="shared" si="8"/>
        <v>1</v>
      </c>
      <c r="EA9" t="str">
        <f t="shared" si="9"/>
        <v/>
      </c>
      <c r="EB9" t="str">
        <f>IF(EX9=0,"",1+(MAX($EB$7:EB8)))</f>
        <v/>
      </c>
      <c r="EC9" s="192">
        <v>3</v>
      </c>
      <c r="ED9" s="3" t="str">
        <f>IF('DATA ENTRY'!CV8="","",IF('DATA ENTRY'!B8="","",IF(AND($EE$4='DATA ENTRY'!G8,$EG$4='DATA ENTRY'!F8),'DATA ENTRY'!B8,"")))</f>
        <v/>
      </c>
      <c r="EE9" s="3" t="str">
        <f>IF('DATA ENTRY'!CV8="","",IF('DATA ENTRY'!C8="","",IF(AND($EE$4='DATA ENTRY'!G8,$EG$4='DATA ENTRY'!F8),'DATA ENTRY'!C8,"")))</f>
        <v/>
      </c>
      <c r="EF9" s="4" t="str">
        <f>IF('DATA ENTRY'!CV8="","",IF('DATA ENTRY'!I8="","",IF(AND($EE$4='DATA ENTRY'!G8,$EG$4='DATA ENTRY'!F8),'DATA ENTRY'!I8,"")))</f>
        <v/>
      </c>
      <c r="EG9" s="4" t="str">
        <f>IF('DATA ENTRY'!CV8="","",IF('DATA ENTRY'!CV8="","",IF(AND($EE$4='DATA ENTRY'!G8,$EG$4='DATA ENTRY'!F8),'DATA ENTRY'!CV8,"")))</f>
        <v/>
      </c>
      <c r="EH9" s="3" t="str">
        <f>IF('DATA ENTRY'!CV8="","",IF('DATA ENTRY'!N8="","",IF(AND($EE$4='DATA ENTRY'!G8,$EG$4='DATA ENTRY'!F8),'DATA ENTRY'!N8,"")))</f>
        <v/>
      </c>
      <c r="EI9" s="132" t="str">
        <f>IF('DATA ENTRY'!CV8="","",IF('DATA ENTRY'!O8="","",IF(AND($EE$4='DATA ENTRY'!G8,$EG$4='DATA ENTRY'!F8),'DATA ENTRY'!O8,"")))</f>
        <v/>
      </c>
      <c r="EJ9" s="3" t="str">
        <f>IF('DATA ENTRY'!CV8="","",IF('DATA ENTRY'!P8="","",IF(AND($EE$4='DATA ENTRY'!G8,$EG$4='DATA ENTRY'!F8),'DATA ENTRY'!P8,"")))</f>
        <v/>
      </c>
      <c r="EK9" s="132" t="str">
        <f>IF('DATA ENTRY'!CV8="","",IF('DATA ENTRY'!Q8="","",IF(AND($EE$4='DATA ENTRY'!G8,$EG$4='DATA ENTRY'!F8),'DATA ENTRY'!Q8,"")))</f>
        <v/>
      </c>
      <c r="EL9" s="3" t="str">
        <f>IF('DATA ENTRY'!CV8="","",IF('DATA ENTRY'!R8="","",IF(AND($EE$4='DATA ENTRY'!G8,$EG$4='DATA ENTRY'!F8),'DATA ENTRY'!R8,"")))</f>
        <v/>
      </c>
      <c r="EM9" s="132" t="str">
        <f>IF('DATA ENTRY'!CV8="","",IF('DATA ENTRY'!S8="","",IF(AND($EE$4='DATA ENTRY'!G8,$EG$4='DATA ENTRY'!F8),'DATA ENTRY'!S8,"")))</f>
        <v/>
      </c>
      <c r="EN9" s="3" t="str">
        <f>IF('DATA ENTRY'!CV8="","",IF('DATA ENTRY'!E8="","",IF(AND($EE$4='DATA ENTRY'!G8,$EG$4='DATA ENTRY'!F8),'DATA ENTRY'!E8,"")))</f>
        <v/>
      </c>
      <c r="EO9" s="3" t="str">
        <f>IF('DATA ENTRY'!CV8="","",IF('DATA ENTRY'!D6="","",IF(AND($EE$4='DATA ENTRY'!G8,$EG$4='DATA ENTRY'!F8),'DATA ENTRY'!D6,"")))</f>
        <v/>
      </c>
      <c r="EP9" s="3" t="str">
        <f>IF('DATA ENTRY'!CV8="","",IF('DATA ENTRY'!W8="","",IF(AND($EE$4='DATA ENTRY'!G8,$EG$4='DATA ENTRY'!F8),'DATA ENTRY'!W8,"")))</f>
        <v/>
      </c>
      <c r="EQ9" s="3" t="str">
        <f>IF('DATA ENTRY'!CV8="","",IF('DATA ENTRY'!X8="","",IF(AND($EE$4='DATA ENTRY'!G8,$EG$4='DATA ENTRY'!F8),'DATA ENTRY'!X8,"")))</f>
        <v/>
      </c>
      <c r="ER9" s="133" t="str">
        <f t="shared" si="10"/>
        <v/>
      </c>
      <c r="ES9" s="133" t="str">
        <f>IF('DATA ENTRY'!CV8="","",IF('DATA ENTRY'!D6="","",IF(AND($EE$4='DATA ENTRY'!G8,$EG$4='DATA ENTRY'!F8),'DATA ENTRY'!G8,"")))</f>
        <v/>
      </c>
      <c r="EX9">
        <f t="shared" si="11"/>
        <v>0</v>
      </c>
    </row>
    <row r="10" spans="1:154">
      <c r="A10">
        <f>IF(S10=0,"",1+(MAX($A$7:A9)))</f>
        <v>4</v>
      </c>
      <c r="B10" s="2">
        <v>4</v>
      </c>
      <c r="C10" s="3" t="str">
        <f>IF('DATA ENTRY'!CV9="","",IF('DATA ENTRY'!B9="","",IF($D$4="All Post",'DATA ENTRY'!B9,IF(AND($D$4='DATA ENTRY'!CV9),'DATA ENTRY'!B9,""))))</f>
        <v>BNBNB</v>
      </c>
      <c r="D10" s="3" t="str">
        <f>IF('DATA ENTRY'!CV9="","",IF('DATA ENTRY'!C9="","",IF($D$4="All Post",'DATA ENTRY'!C9,IF(AND($D$4='DATA ENTRY'!CV9),'DATA ENTRY'!C9,""))))</f>
        <v>CVXC</v>
      </c>
      <c r="E10" s="4">
        <f>IF('DATA ENTRY'!CV9="","",IF('DATA ENTRY'!I9="","",IF($D$4="All Post",'DATA ENTRY'!I9,IF(AND($D$4='DATA ENTRY'!CV9),'DATA ENTRY'!I9,""))))</f>
        <v>28676</v>
      </c>
      <c r="F10" s="4" t="str">
        <f>IF('DATA ENTRY'!CV9="","",IF('DATA ENTRY'!CV9="","",IF($D$4="All Post",'DATA ENTRY'!CV9,IF(AND($D$4='DATA ENTRY'!CV9),'DATA ENTRY'!CV9,""))))</f>
        <v>3rd Grade L-2</v>
      </c>
      <c r="G10" s="3" t="str">
        <f>IF('DATA ENTRY'!CV9="","",IF('DATA ENTRY'!N9="","",IF($D$4="All Post",'DATA ENTRY'!N9,IF(AND($D$4='DATA ENTRY'!CV9),'DATA ENTRY'!N9,""))))</f>
        <v xml:space="preserve">12th </v>
      </c>
      <c r="H10" s="132">
        <f>IF('DATA ENTRY'!CV9="","",IF('DATA ENTRY'!O9="","",IF($D$4="All Post",'DATA ENTRY'!O9,IF(AND($D$4='DATA ENTRY'!CV9),'DATA ENTRY'!O9,""))))</f>
        <v>0.74</v>
      </c>
      <c r="I10" s="3" t="str">
        <f>IF('DATA ENTRY'!CV9="","",IF('DATA ENTRY'!P9="","",IF($D$4="All Post",'DATA ENTRY'!P9,IF(AND($D$4='DATA ENTRY'!CV9),'DATA ENTRY'!P9,""))))</f>
        <v>B.S.T.C. (D.EI.Ed.)</v>
      </c>
      <c r="J10" s="132">
        <f>IF('DATA ENTRY'!CV9="","",IF('DATA ENTRY'!Q9="","",IF($D$4="All Post",'DATA ENTRY'!Q9,IF(AND($D$4='DATA ENTRY'!CV9),'DATA ENTRY'!Q9,""))))</f>
        <v>0.81</v>
      </c>
      <c r="K10" s="3" t="str">
        <f>IF('DATA ENTRY'!CV9="","",IF('DATA ENTRY'!R9="","",IF($D$4="All Post",'DATA ENTRY'!R9,IF(AND($D$4='DATA ENTRY'!CV9),'DATA ENTRY'!R9,""))))</f>
        <v/>
      </c>
      <c r="L10" s="3" t="str">
        <f>IF('DATA ENTRY'!CV9="","",IF('DATA ENTRY'!S9="","",IF($D$4="All Post",'DATA ENTRY'!S9,IF(AND($D$4='DATA ENTRY'!CV9),'DATA ENTRY'!S9,""))))</f>
        <v/>
      </c>
      <c r="M10" s="3" t="str">
        <f>IF('DATA ENTRY'!CV9="","",IF('DATA ENTRY'!E9="","",IF($D$4="All Post",'DATA ENTRY'!E9,IF(AND($D$4='DATA ENTRY'!CV9),'DATA ENTRY'!E9,""))))</f>
        <v>GUPS NO. 13</v>
      </c>
      <c r="N10" s="3" t="str">
        <f>IF('DATA ENTRY'!CV9="","",IF('DATA ENTRY'!W9="","",IF($D$4="All Post",'DATA ENTRY'!W9,IF(AND($D$4='DATA ENTRY'!CV9),'DATA ENTRY'!W9,""))))</f>
        <v>OBC</v>
      </c>
      <c r="O10" s="3" t="str">
        <f>IF('DATA ENTRY'!CV9="","",IF('DATA ENTRY'!X9="","",IF($D$4="All Post",'DATA ENTRY'!X9,IF(AND($D$4='DATA ENTRY'!CV9),'DATA ENTRY'!X9,""))))</f>
        <v>FEMALE</v>
      </c>
      <c r="P10" s="3" t="str">
        <f>IF('DATA ENTRY'!CV9="","",IF('DATA ENTRY'!G9="","",IF($D$4="All Post",'DATA ENTRY'!G9,IF(AND($D$4='DATA ENTRY'!CV9),'DATA ENTRY'!G9,""))))</f>
        <v>English</v>
      </c>
      <c r="S10">
        <f t="shared" si="0"/>
        <v>1</v>
      </c>
      <c r="T10" t="str">
        <f t="shared" si="1"/>
        <v>All Post</v>
      </c>
      <c r="Z10" s="102" t="s">
        <v>152</v>
      </c>
      <c r="AA10">
        <v>4</v>
      </c>
      <c r="AB10" t="s">
        <v>122</v>
      </c>
      <c r="AC10" t="s">
        <v>131</v>
      </c>
      <c r="AD10" t="s">
        <v>143</v>
      </c>
      <c r="AE10" t="s">
        <v>155</v>
      </c>
      <c r="AF10" t="s">
        <v>159</v>
      </c>
      <c r="AG10" t="s">
        <v>180</v>
      </c>
      <c r="AH10" t="s">
        <v>187</v>
      </c>
      <c r="AI10" t="s">
        <v>198</v>
      </c>
      <c r="AJ10" t="s">
        <v>205</v>
      </c>
      <c r="AK10" t="s">
        <v>210</v>
      </c>
      <c r="AL10" t="s">
        <v>243</v>
      </c>
      <c r="AM10" t="s">
        <v>247</v>
      </c>
      <c r="AN10" t="s">
        <v>261</v>
      </c>
      <c r="AO10" t="s">
        <v>268</v>
      </c>
      <c r="AP10" t="s">
        <v>285</v>
      </c>
      <c r="AQ10" t="s">
        <v>293</v>
      </c>
      <c r="AR10" t="s">
        <v>315</v>
      </c>
      <c r="AS10" t="s">
        <v>322</v>
      </c>
      <c r="AT10" t="s">
        <v>332</v>
      </c>
      <c r="AU10" t="s">
        <v>337</v>
      </c>
      <c r="AV10" t="s">
        <v>352</v>
      </c>
      <c r="AW10" t="s">
        <v>374</v>
      </c>
      <c r="AX10" t="s">
        <v>382</v>
      </c>
      <c r="AY10" t="s">
        <v>388</v>
      </c>
      <c r="AZ10" t="s">
        <v>402</v>
      </c>
      <c r="BA10" t="s">
        <v>411</v>
      </c>
      <c r="BB10" t="s">
        <v>419</v>
      </c>
      <c r="BC10" t="s">
        <v>427</v>
      </c>
      <c r="BD10" t="s">
        <v>434</v>
      </c>
      <c r="BE10" t="s">
        <v>447</v>
      </c>
      <c r="BF10" t="s">
        <v>277</v>
      </c>
      <c r="BG10" t="s">
        <v>452</v>
      </c>
      <c r="BH10" t="s">
        <v>459</v>
      </c>
      <c r="BZ10" t="str">
        <f t="shared" si="2"/>
        <v/>
      </c>
      <c r="CA10" t="str">
        <f>IF(CW10=0,"",1+(MAX($CA$7:CA9)))</f>
        <v/>
      </c>
      <c r="CB10" s="141">
        <v>4</v>
      </c>
      <c r="CC10" s="3" t="str">
        <f>IF('DATA ENTRY'!CV9="","",IF('DATA ENTRY'!B9="","",IF(AND($CD$4='DATA ENTRY'!CV9),'DATA ENTRY'!B9,"")))</f>
        <v/>
      </c>
      <c r="CD10" s="3" t="str">
        <f>IF('DATA ENTRY'!CV9="","",IF('DATA ENTRY'!C9="","",IF(AND($CD$4='DATA ENTRY'!CV9),'DATA ENTRY'!C9,"")))</f>
        <v/>
      </c>
      <c r="CE10" s="4" t="str">
        <f>IF('DATA ENTRY'!CV9="","",IF('DATA ENTRY'!I9="","",IF(AND($CD$4='DATA ENTRY'!CV9),'DATA ENTRY'!I9,"")))</f>
        <v/>
      </c>
      <c r="CF10" s="4" t="str">
        <f>IF('DATA ENTRY'!CV9="","",IF('DATA ENTRY'!CV9="","",IF(AND($CD$4='DATA ENTRY'!CV9),'DATA ENTRY'!CV9,"")))</f>
        <v/>
      </c>
      <c r="CG10" s="3" t="str">
        <f>IF('DATA ENTRY'!CV9="","",IF('DATA ENTRY'!N9="","",IF(AND($CD$4='DATA ENTRY'!CV9),'DATA ENTRY'!N9,"")))</f>
        <v/>
      </c>
      <c r="CH10" s="132" t="str">
        <f>IF('DATA ENTRY'!CV9="","",IF('DATA ENTRY'!O9="","",IF(AND($CD$4='DATA ENTRY'!CV9),'DATA ENTRY'!O9,"")))</f>
        <v/>
      </c>
      <c r="CI10" s="3" t="str">
        <f>IF('DATA ENTRY'!CV9="","",IF('DATA ENTRY'!P9="","",IF(AND($CD$4='DATA ENTRY'!CV9),'DATA ENTRY'!P9,"")))</f>
        <v/>
      </c>
      <c r="CJ10" s="132" t="str">
        <f>IF('DATA ENTRY'!CV9="","",IF('DATA ENTRY'!Q9="","",IF(AND($CD$4='DATA ENTRY'!CV9),'DATA ENTRY'!Q9,"")))</f>
        <v/>
      </c>
      <c r="CK10" s="3" t="str">
        <f>IF('DATA ENTRY'!CV9="","",IF('DATA ENTRY'!R9="","",IF(AND($CD$4='DATA ENTRY'!CV9),'DATA ENTRY'!R9,"")))</f>
        <v/>
      </c>
      <c r="CL10" s="3" t="str">
        <f>IF('DATA ENTRY'!CV9="","",IF('DATA ENTRY'!S9="","",IF(AND($CD$4='DATA ENTRY'!CV9),'DATA ENTRY'!S9,"")))</f>
        <v/>
      </c>
      <c r="CM10" s="3" t="str">
        <f>IF('DATA ENTRY'!CV9="","",IF('DATA ENTRY'!E9="","",IF(AND($CD$4='DATA ENTRY'!CV9),'DATA ENTRY'!E9,"")))</f>
        <v/>
      </c>
      <c r="CN10" s="3" t="str">
        <f>IF('DATA ENTRY'!CV9="","",IF('DATA ENTRY'!W9="","",IF(AND($CD$4='DATA ENTRY'!CV9),'DATA ENTRY'!W9,"")))</f>
        <v/>
      </c>
      <c r="CO10" s="3" t="str">
        <f>IF('DATA ENTRY'!CV9="","",IF('DATA ENTRY'!X9="","",IF(AND($CD$4='DATA ENTRY'!CV9),'DATA ENTRY'!X9,"")))</f>
        <v/>
      </c>
      <c r="CP10" s="133" t="str">
        <f t="shared" si="3"/>
        <v/>
      </c>
      <c r="CQ10" s="133" t="str">
        <f>IF('DATA ENTRY'!CV9="","",IF('DATA ENTRY'!G9="","",IF(AND($CD$4='DATA ENTRY'!CV9),'DATA ENTRY'!G9,"")))</f>
        <v/>
      </c>
      <c r="CR10">
        <f t="shared" si="4"/>
        <v>0</v>
      </c>
      <c r="CS10">
        <f t="shared" si="5"/>
        <v>0</v>
      </c>
      <c r="CW10">
        <f t="shared" si="12"/>
        <v>0</v>
      </c>
      <c r="DA10" t="str">
        <f t="shared" si="6"/>
        <v/>
      </c>
      <c r="DB10" t="str">
        <f>IF(DX10=0,"",1+(MAX($DB$7:DB9)))</f>
        <v/>
      </c>
      <c r="DC10" s="170">
        <v>4</v>
      </c>
      <c r="DD10" s="3" t="str">
        <f>IF('DATA ENTRY'!CV9="","",IF('DATA ENTRY'!B9="","",IF(AND($DE$4='DATA ENTRY'!D9),'DATA ENTRY'!B9,"")))</f>
        <v/>
      </c>
      <c r="DE10" s="3" t="str">
        <f>IF('DATA ENTRY'!CV9="","",IF('DATA ENTRY'!C9="","",IF(AND($DE$4='DATA ENTRY'!D9),'DATA ENTRY'!C9,"")))</f>
        <v/>
      </c>
      <c r="DF10" s="4" t="str">
        <f>IF('DATA ENTRY'!CV9="","",IF('DATA ENTRY'!I9="","",IF(AND($DE$4='DATA ENTRY'!D9),'DATA ENTRY'!I9,"")))</f>
        <v/>
      </c>
      <c r="DG10" s="4" t="str">
        <f>IF('DATA ENTRY'!CV9="","",IF('DATA ENTRY'!CV9="","",IF(AND($DE$4='DATA ENTRY'!D9),'DATA ENTRY'!CV9,"")))</f>
        <v/>
      </c>
      <c r="DH10" s="3" t="str">
        <f>IF('DATA ENTRY'!CV9="","",IF('DATA ENTRY'!N9="","",IF(AND($DE$4='DATA ENTRY'!D9),'DATA ENTRY'!N9,"")))</f>
        <v/>
      </c>
      <c r="DI10" s="132" t="str">
        <f>IF('DATA ENTRY'!CV9="","",IF('DATA ENTRY'!O9="","",IF(AND($DE$4='DATA ENTRY'!D9),'DATA ENTRY'!O9,"")))</f>
        <v/>
      </c>
      <c r="DJ10" s="3" t="str">
        <f>IF('DATA ENTRY'!CV9="","",IF('DATA ENTRY'!P9="","",IF(AND($DE$4='DATA ENTRY'!D9),'DATA ENTRY'!P9,"")))</f>
        <v/>
      </c>
      <c r="DK10" s="132" t="str">
        <f>IF('DATA ENTRY'!CV9="","",IF('DATA ENTRY'!Q9="","",IF(AND($DE$4='DATA ENTRY'!D9),'DATA ENTRY'!Q9,"")))</f>
        <v/>
      </c>
      <c r="DL10" s="3" t="str">
        <f>IF('DATA ENTRY'!CV9="","",IF('DATA ENTRY'!R9="","",IF(AND($DE$4='DATA ENTRY'!D9),'DATA ENTRY'!R9,"")))</f>
        <v/>
      </c>
      <c r="DM10" s="132" t="str">
        <f>IF('DATA ENTRY'!CV9="","",IF('DATA ENTRY'!S9="","",IF(AND($DE$4='DATA ENTRY'!D9),'DATA ENTRY'!S9,"")))</f>
        <v/>
      </c>
      <c r="DN10" s="3" t="str">
        <f>IF('DATA ENTRY'!CV9="","",IF('DATA ENTRY'!E9="","",IF(AND($DE$4='DATA ENTRY'!D9),'DATA ENTRY'!E9,"")))</f>
        <v/>
      </c>
      <c r="DO10" s="3" t="str">
        <f>IF('DATA ENTRY'!CV9="","",IF('DATA ENTRY'!D9="","",IF(AND($DE$4='DATA ENTRY'!D9),'DATA ENTRY'!D9,"")))</f>
        <v/>
      </c>
      <c r="DP10" s="3" t="str">
        <f>IF('DATA ENTRY'!CV9="","",IF('DATA ENTRY'!W9="","",IF(AND($DE$4='DATA ENTRY'!D9),'DATA ENTRY'!W9,"")))</f>
        <v/>
      </c>
      <c r="DQ10" s="3" t="str">
        <f>IF('DATA ENTRY'!CV9="","",IF('DATA ENTRY'!X9="","",IF(AND($DE$4='DATA ENTRY'!D9),'DATA ENTRY'!X9,"")))</f>
        <v/>
      </c>
      <c r="DR10" s="133" t="str">
        <f t="shared" si="7"/>
        <v/>
      </c>
      <c r="DS10" s="133" t="str">
        <f>IF('DATA ENTRY'!CV9="","",IF('DATA ENTRY'!D9="","",IF(AND($DE$4='DATA ENTRY'!D9),'DATA ENTRY'!G9,"")))</f>
        <v/>
      </c>
      <c r="DX10">
        <f t="shared" si="8"/>
        <v>0</v>
      </c>
      <c r="EA10" t="str">
        <f t="shared" si="9"/>
        <v/>
      </c>
      <c r="EB10" t="str">
        <f>IF(EX10=0,"",1+(MAX($EB$7:EB9)))</f>
        <v/>
      </c>
      <c r="EC10" s="192">
        <v>4</v>
      </c>
      <c r="ED10" s="3" t="str">
        <f>IF('DATA ENTRY'!CV9="","",IF('DATA ENTRY'!B9="","",IF(AND($EE$4='DATA ENTRY'!G9,$EG$4='DATA ENTRY'!F9),'DATA ENTRY'!B9,"")))</f>
        <v/>
      </c>
      <c r="EE10" s="3" t="str">
        <f>IF('DATA ENTRY'!CV9="","",IF('DATA ENTRY'!C9="","",IF(AND($EE$4='DATA ENTRY'!G9,$EG$4='DATA ENTRY'!F9),'DATA ENTRY'!C9,"")))</f>
        <v/>
      </c>
      <c r="EF10" s="4" t="str">
        <f>IF('DATA ENTRY'!CV9="","",IF('DATA ENTRY'!I9="","",IF(AND($EE$4='DATA ENTRY'!G9,$EG$4='DATA ENTRY'!F9),'DATA ENTRY'!I9,"")))</f>
        <v/>
      </c>
      <c r="EG10" s="4" t="str">
        <f>IF('DATA ENTRY'!CV9="","",IF('DATA ENTRY'!CV9="","",IF(AND($EE$4='DATA ENTRY'!G9,$EG$4='DATA ENTRY'!F9),'DATA ENTRY'!CV9,"")))</f>
        <v/>
      </c>
      <c r="EH10" s="3" t="str">
        <f>IF('DATA ENTRY'!CV9="","",IF('DATA ENTRY'!N9="","",IF(AND($EE$4='DATA ENTRY'!G9,$EG$4='DATA ENTRY'!F9),'DATA ENTRY'!N9,"")))</f>
        <v/>
      </c>
      <c r="EI10" s="132" t="str">
        <f>IF('DATA ENTRY'!CV9="","",IF('DATA ENTRY'!O9="","",IF(AND($EE$4='DATA ENTRY'!G9,$EG$4='DATA ENTRY'!F9),'DATA ENTRY'!O9,"")))</f>
        <v/>
      </c>
      <c r="EJ10" s="3" t="str">
        <f>IF('DATA ENTRY'!CV9="","",IF('DATA ENTRY'!P9="","",IF(AND($EE$4='DATA ENTRY'!G9,$EG$4='DATA ENTRY'!F9),'DATA ENTRY'!P9,"")))</f>
        <v/>
      </c>
      <c r="EK10" s="132" t="str">
        <f>IF('DATA ENTRY'!CV9="","",IF('DATA ENTRY'!Q9="","",IF(AND($EE$4='DATA ENTRY'!G9,$EG$4='DATA ENTRY'!F9),'DATA ENTRY'!Q9,"")))</f>
        <v/>
      </c>
      <c r="EL10" s="3" t="str">
        <f>IF('DATA ENTRY'!CV9="","",IF('DATA ENTRY'!R9="","",IF(AND($EE$4='DATA ENTRY'!G9,$EG$4='DATA ENTRY'!F9),'DATA ENTRY'!R9,"")))</f>
        <v/>
      </c>
      <c r="EM10" s="132" t="str">
        <f>IF('DATA ENTRY'!CV9="","",IF('DATA ENTRY'!S9="","",IF(AND($EE$4='DATA ENTRY'!G9,$EG$4='DATA ENTRY'!F9),'DATA ENTRY'!S9,"")))</f>
        <v/>
      </c>
      <c r="EN10" s="3" t="str">
        <f>IF('DATA ENTRY'!CV9="","",IF('DATA ENTRY'!E9="","",IF(AND($EE$4='DATA ENTRY'!G9,$EG$4='DATA ENTRY'!F9),'DATA ENTRY'!E9,"")))</f>
        <v/>
      </c>
      <c r="EO10" s="3" t="str">
        <f>IF('DATA ENTRY'!CV9="","",IF('DATA ENTRY'!D6="","",IF(AND($EE$4='DATA ENTRY'!G9,$EG$4='DATA ENTRY'!F9),'DATA ENTRY'!D6,"")))</f>
        <v/>
      </c>
      <c r="EP10" s="3" t="str">
        <f>IF('DATA ENTRY'!CV9="","",IF('DATA ENTRY'!W9="","",IF(AND($EE$4='DATA ENTRY'!G9,$EG$4='DATA ENTRY'!F9),'DATA ENTRY'!W9,"")))</f>
        <v/>
      </c>
      <c r="EQ10" s="3" t="str">
        <f>IF('DATA ENTRY'!CV9="","",IF('DATA ENTRY'!X9="","",IF(AND($EE$4='DATA ENTRY'!G9,$EG$4='DATA ENTRY'!F9),'DATA ENTRY'!X9,"")))</f>
        <v/>
      </c>
      <c r="ER10" s="133" t="str">
        <f t="shared" si="10"/>
        <v/>
      </c>
      <c r="ES10" s="133" t="str">
        <f>IF('DATA ENTRY'!CV9="","",IF('DATA ENTRY'!D6="","",IF(AND($EE$4='DATA ENTRY'!G9,$EG$4='DATA ENTRY'!F9),'DATA ENTRY'!G9,"")))</f>
        <v/>
      </c>
      <c r="EX10">
        <f t="shared" si="11"/>
        <v>0</v>
      </c>
    </row>
    <row r="11" spans="1:154">
      <c r="A11">
        <f>IF(S11=0,"",1+(MAX($A$7:A10)))</f>
        <v>5</v>
      </c>
      <c r="B11" s="2">
        <v>5</v>
      </c>
      <c r="C11" s="3" t="str">
        <f>IF('DATA ENTRY'!CV10="","",IF('DATA ENTRY'!B10="","",IF($D$4="All Post",'DATA ENTRY'!B10,IF(AND($D$4='DATA ENTRY'!CV10),'DATA ENTRY'!B10,""))))</f>
        <v>hll</v>
      </c>
      <c r="D11" s="3" t="str">
        <f>IF('DATA ENTRY'!CV10="","",IF('DATA ENTRY'!C10="","",IF($D$4="All Post",'DATA ENTRY'!C10,IF(AND($D$4='DATA ENTRY'!CV10),'DATA ENTRY'!C10,""))))</f>
        <v>kkk</v>
      </c>
      <c r="E11" s="4">
        <f>IF('DATA ENTRY'!CV10="","",IF('DATA ENTRY'!I10="","",IF($D$4="All Post",'DATA ENTRY'!I10,IF(AND($D$4='DATA ENTRY'!CV10),'DATA ENTRY'!I10,""))))</f>
        <v>28675</v>
      </c>
      <c r="F11" s="4" t="str">
        <f>IF('DATA ENTRY'!CV10="","",IF('DATA ENTRY'!CV10="","",IF($D$4="All Post",'DATA ENTRY'!CV10,IF(AND($D$4='DATA ENTRY'!CV10),'DATA ENTRY'!CV10,""))))</f>
        <v>2nd Grade</v>
      </c>
      <c r="G11" s="3" t="str">
        <f>IF('DATA ENTRY'!CV10="","",IF('DATA ENTRY'!N10="","",IF($D$4="All Post",'DATA ENTRY'!N10,IF(AND($D$4='DATA ENTRY'!CV10),'DATA ENTRY'!N10,""))))</f>
        <v xml:space="preserve">12th </v>
      </c>
      <c r="H11" s="132">
        <f>IF('DATA ENTRY'!CV10="","",IF('DATA ENTRY'!O10="","",IF($D$4="All Post",'DATA ENTRY'!O10,IF(AND($D$4='DATA ENTRY'!CV10),'DATA ENTRY'!O10,""))))</f>
        <v>0.74</v>
      </c>
      <c r="I11" s="3" t="str">
        <f>IF('DATA ENTRY'!CV10="","",IF('DATA ENTRY'!P10="","",IF($D$4="All Post",'DATA ENTRY'!P10,IF(AND($D$4='DATA ENTRY'!CV10),'DATA ENTRY'!P10,""))))</f>
        <v>B.S.T.C. (D.EI.Ed.)</v>
      </c>
      <c r="J11" s="132">
        <f>IF('DATA ENTRY'!CV10="","",IF('DATA ENTRY'!Q10="","",IF($D$4="All Post",'DATA ENTRY'!Q10,IF(AND($D$4='DATA ENTRY'!CV10),'DATA ENTRY'!Q10,""))))</f>
        <v>0.79</v>
      </c>
      <c r="K11" s="3" t="str">
        <f>IF('DATA ENTRY'!CV10="","",IF('DATA ENTRY'!R10="","",IF($D$4="All Post",'DATA ENTRY'!R10,IF(AND($D$4='DATA ENTRY'!CV10),'DATA ENTRY'!R10,""))))</f>
        <v/>
      </c>
      <c r="L11" s="3" t="str">
        <f>IF('DATA ENTRY'!CV10="","",IF('DATA ENTRY'!S10="","",IF($D$4="All Post",'DATA ENTRY'!S10,IF(AND($D$4='DATA ENTRY'!CV10),'DATA ENTRY'!S10,""))))</f>
        <v/>
      </c>
      <c r="M11" s="3" t="str">
        <f>IF('DATA ENTRY'!CV10="","",IF('DATA ENTRY'!E10="","",IF($D$4="All Post",'DATA ENTRY'!E10,IF(AND($D$4='DATA ENTRY'!CV10),'DATA ENTRY'!E10,""))))</f>
        <v>GUPS NO. 03</v>
      </c>
      <c r="N11" s="3" t="str">
        <f>IF('DATA ENTRY'!CV10="","",IF('DATA ENTRY'!W10="","",IF($D$4="All Post",'DATA ENTRY'!W10,IF(AND($D$4='DATA ENTRY'!CV10),'DATA ENTRY'!W10,""))))</f>
        <v>SBC</v>
      </c>
      <c r="O11" s="3" t="str">
        <f>IF('DATA ENTRY'!CV10="","",IF('DATA ENTRY'!X10="","",IF($D$4="All Post",'DATA ENTRY'!X10,IF(AND($D$4='DATA ENTRY'!CV10),'DATA ENTRY'!X10,""))))</f>
        <v>FEMALE</v>
      </c>
      <c r="P11" s="3" t="str">
        <f>IF('DATA ENTRY'!CV10="","",IF('DATA ENTRY'!G10="","",IF($D$4="All Post",'DATA ENTRY'!G10,IF(AND($D$4='DATA ENTRY'!CV10),'DATA ENTRY'!G10,""))))</f>
        <v>English</v>
      </c>
      <c r="S11">
        <f t="shared" si="0"/>
        <v>1</v>
      </c>
      <c r="T11" t="str">
        <f t="shared" si="1"/>
        <v>All Post</v>
      </c>
      <c r="Z11" s="102" t="s">
        <v>159</v>
      </c>
      <c r="AA11">
        <v>5</v>
      </c>
      <c r="AB11" t="s">
        <v>123</v>
      </c>
      <c r="AC11" t="s">
        <v>132</v>
      </c>
      <c r="AD11" t="s">
        <v>147</v>
      </c>
      <c r="AE11" t="s">
        <v>156</v>
      </c>
      <c r="AF11" t="s">
        <v>226</v>
      </c>
      <c r="AG11" t="s">
        <v>181</v>
      </c>
      <c r="AH11" t="s">
        <v>188</v>
      </c>
      <c r="AI11" t="s">
        <v>199</v>
      </c>
      <c r="AJ11" t="s">
        <v>206</v>
      </c>
      <c r="AK11" t="s">
        <v>211</v>
      </c>
      <c r="AL11" t="s">
        <v>244</v>
      </c>
      <c r="AM11" t="s">
        <v>251</v>
      </c>
      <c r="AN11" t="s">
        <v>262</v>
      </c>
      <c r="AO11" t="s">
        <v>264</v>
      </c>
      <c r="AP11" t="s">
        <v>286</v>
      </c>
      <c r="AQ11" t="s">
        <v>294</v>
      </c>
      <c r="AR11" t="s">
        <v>310</v>
      </c>
      <c r="AS11" t="s">
        <v>318</v>
      </c>
      <c r="AT11" t="s">
        <v>334</v>
      </c>
      <c r="AU11" t="s">
        <v>341</v>
      </c>
      <c r="AV11" t="s">
        <v>353</v>
      </c>
      <c r="AW11" t="s">
        <v>373</v>
      </c>
      <c r="AX11" t="s">
        <v>383</v>
      </c>
      <c r="AY11" t="s">
        <v>389</v>
      </c>
      <c r="AZ11" t="s">
        <v>107</v>
      </c>
      <c r="BA11" t="s">
        <v>412</v>
      </c>
      <c r="BB11" t="s">
        <v>420</v>
      </c>
      <c r="BC11" t="s">
        <v>428</v>
      </c>
      <c r="BD11" t="s">
        <v>435</v>
      </c>
      <c r="BE11" t="s">
        <v>443</v>
      </c>
      <c r="BF11" t="s">
        <v>278</v>
      </c>
      <c r="BG11" t="s">
        <v>453</v>
      </c>
      <c r="BH11" t="s">
        <v>460</v>
      </c>
      <c r="BZ11" t="str">
        <f t="shared" si="2"/>
        <v/>
      </c>
      <c r="CA11" t="str">
        <f>IF(CW11=0,"",1+(MAX($CA$7:CA10)))</f>
        <v/>
      </c>
      <c r="CB11" s="141">
        <v>5</v>
      </c>
      <c r="CC11" s="3" t="str">
        <f>IF('DATA ENTRY'!CV10="","",IF('DATA ENTRY'!B10="","",IF(AND($CD$4='DATA ENTRY'!CV10),'DATA ENTRY'!B10,"")))</f>
        <v/>
      </c>
      <c r="CD11" s="3" t="str">
        <f>IF('DATA ENTRY'!CV10="","",IF('DATA ENTRY'!C10="","",IF(AND($CD$4='DATA ENTRY'!CV10),'DATA ENTRY'!C10,"")))</f>
        <v/>
      </c>
      <c r="CE11" s="4" t="str">
        <f>IF('DATA ENTRY'!CV10="","",IF('DATA ENTRY'!I10="","",IF(AND($CD$4='DATA ENTRY'!CV10),'DATA ENTRY'!I10,"")))</f>
        <v/>
      </c>
      <c r="CF11" s="4" t="str">
        <f>IF('DATA ENTRY'!CV10="","",IF('DATA ENTRY'!CV10="","",IF(AND($CD$4='DATA ENTRY'!CV10),'DATA ENTRY'!CV10,"")))</f>
        <v/>
      </c>
      <c r="CG11" s="3" t="str">
        <f>IF('DATA ENTRY'!CV10="","",IF('DATA ENTRY'!N10="","",IF(AND($CD$4='DATA ENTRY'!CV10),'DATA ENTRY'!N10,"")))</f>
        <v/>
      </c>
      <c r="CH11" s="132" t="str">
        <f>IF('DATA ENTRY'!CV10="","",IF('DATA ENTRY'!O10="","",IF(AND($CD$4='DATA ENTRY'!CV10),'DATA ENTRY'!O10,"")))</f>
        <v/>
      </c>
      <c r="CI11" s="3" t="str">
        <f>IF('DATA ENTRY'!CV10="","",IF('DATA ENTRY'!P10="","",IF(AND($CD$4='DATA ENTRY'!CV10),'DATA ENTRY'!P10,"")))</f>
        <v/>
      </c>
      <c r="CJ11" s="132" t="str">
        <f>IF('DATA ENTRY'!CV10="","",IF('DATA ENTRY'!Q10="","",IF(AND($CD$4='DATA ENTRY'!CV10),'DATA ENTRY'!Q10,"")))</f>
        <v/>
      </c>
      <c r="CK11" s="3" t="str">
        <f>IF('DATA ENTRY'!CV10="","",IF('DATA ENTRY'!R10="","",IF(AND($CD$4='DATA ENTRY'!CV10),'DATA ENTRY'!R10,"")))</f>
        <v/>
      </c>
      <c r="CL11" s="3" t="str">
        <f>IF('DATA ENTRY'!CV10="","",IF('DATA ENTRY'!S10="","",IF(AND($CD$4='DATA ENTRY'!CV10),'DATA ENTRY'!S10,"")))</f>
        <v/>
      </c>
      <c r="CM11" s="3" t="str">
        <f>IF('DATA ENTRY'!CV10="","",IF('DATA ENTRY'!E10="","",IF(AND($CD$4='DATA ENTRY'!CV10),'DATA ENTRY'!E10,"")))</f>
        <v/>
      </c>
      <c r="CN11" s="3" t="str">
        <f>IF('DATA ENTRY'!CV10="","",IF('DATA ENTRY'!W10="","",IF(AND($CD$4='DATA ENTRY'!CV10),'DATA ENTRY'!W10,"")))</f>
        <v/>
      </c>
      <c r="CO11" s="3" t="str">
        <f>IF('DATA ENTRY'!CV10="","",IF('DATA ENTRY'!X10="","",IF(AND($CD$4='DATA ENTRY'!CV10),'DATA ENTRY'!X10,"")))</f>
        <v/>
      </c>
      <c r="CP11" s="133" t="str">
        <f t="shared" si="3"/>
        <v/>
      </c>
      <c r="CQ11" s="133" t="str">
        <f>IF('DATA ENTRY'!CV10="","",IF('DATA ENTRY'!G10="","",IF(AND($CD$4='DATA ENTRY'!CV10),'DATA ENTRY'!G10,"")))</f>
        <v/>
      </c>
      <c r="CR11">
        <f t="shared" si="4"/>
        <v>0</v>
      </c>
      <c r="CS11">
        <f t="shared" si="5"/>
        <v>0</v>
      </c>
      <c r="CW11">
        <f t="shared" si="12"/>
        <v>0</v>
      </c>
      <c r="DA11" t="str">
        <f t="shared" si="6"/>
        <v/>
      </c>
      <c r="DB11" t="str">
        <f>IF(DX11=0,"",1+(MAX($DB$7:DB10)))</f>
        <v/>
      </c>
      <c r="DC11" s="170">
        <v>5</v>
      </c>
      <c r="DD11" s="3" t="str">
        <f>IF('DATA ENTRY'!CV10="","",IF('DATA ENTRY'!B10="","",IF(AND($DE$4='DATA ENTRY'!D10),'DATA ENTRY'!B10,"")))</f>
        <v/>
      </c>
      <c r="DE11" s="3" t="str">
        <f>IF('DATA ENTRY'!CV10="","",IF('DATA ENTRY'!C10="","",IF(AND($DE$4='DATA ENTRY'!D10),'DATA ENTRY'!C10,"")))</f>
        <v/>
      </c>
      <c r="DF11" s="4" t="str">
        <f>IF('DATA ENTRY'!CV10="","",IF('DATA ENTRY'!I10="","",IF(AND($DE$4='DATA ENTRY'!D10),'DATA ENTRY'!I10,"")))</f>
        <v/>
      </c>
      <c r="DG11" s="4" t="str">
        <f>IF('DATA ENTRY'!CV10="","",IF('DATA ENTRY'!CV10="","",IF(AND($DE$4='DATA ENTRY'!D10),'DATA ENTRY'!CV10,"")))</f>
        <v/>
      </c>
      <c r="DH11" s="3" t="str">
        <f>IF('DATA ENTRY'!CV10="","",IF('DATA ENTRY'!N10="","",IF(AND($DE$4='DATA ENTRY'!D10),'DATA ENTRY'!N10,"")))</f>
        <v/>
      </c>
      <c r="DI11" s="132" t="str">
        <f>IF('DATA ENTRY'!CV10="","",IF('DATA ENTRY'!O10="","",IF(AND($DE$4='DATA ENTRY'!D10),'DATA ENTRY'!O10,"")))</f>
        <v/>
      </c>
      <c r="DJ11" s="3" t="str">
        <f>IF('DATA ENTRY'!CV10="","",IF('DATA ENTRY'!P10="","",IF(AND($DE$4='DATA ENTRY'!D10),'DATA ENTRY'!P10,"")))</f>
        <v/>
      </c>
      <c r="DK11" s="132" t="str">
        <f>IF('DATA ENTRY'!CV10="","",IF('DATA ENTRY'!Q10="","",IF(AND($DE$4='DATA ENTRY'!D10),'DATA ENTRY'!Q10,"")))</f>
        <v/>
      </c>
      <c r="DL11" s="3" t="str">
        <f>IF('DATA ENTRY'!CV10="","",IF('DATA ENTRY'!R10="","",IF(AND($DE$4='DATA ENTRY'!D10),'DATA ENTRY'!R10,"")))</f>
        <v/>
      </c>
      <c r="DM11" s="132" t="str">
        <f>IF('DATA ENTRY'!CV10="","",IF('DATA ENTRY'!S10="","",IF(AND($DE$4='DATA ENTRY'!D10),'DATA ENTRY'!S10,"")))</f>
        <v/>
      </c>
      <c r="DN11" s="3" t="str">
        <f>IF('DATA ENTRY'!CV10="","",IF('DATA ENTRY'!E10="","",IF(AND($DE$4='DATA ENTRY'!D10),'DATA ENTRY'!E10,"")))</f>
        <v/>
      </c>
      <c r="DO11" s="3" t="str">
        <f>IF('DATA ENTRY'!CV10="","",IF('DATA ENTRY'!D10="","",IF(AND($DE$4='DATA ENTRY'!D10),'DATA ENTRY'!D10,"")))</f>
        <v/>
      </c>
      <c r="DP11" s="3" t="str">
        <f>IF('DATA ENTRY'!CV10="","",IF('DATA ENTRY'!W10="","",IF(AND($DE$4='DATA ENTRY'!D10),'DATA ENTRY'!W10,"")))</f>
        <v/>
      </c>
      <c r="DQ11" s="3" t="str">
        <f>IF('DATA ENTRY'!CV10="","",IF('DATA ENTRY'!X10="","",IF(AND($DE$4='DATA ENTRY'!D10),'DATA ENTRY'!X10,"")))</f>
        <v/>
      </c>
      <c r="DR11" s="133" t="str">
        <f t="shared" si="7"/>
        <v/>
      </c>
      <c r="DS11" s="133" t="str">
        <f>IF('DATA ENTRY'!CV10="","",IF('DATA ENTRY'!D10="","",IF(AND($DE$4='DATA ENTRY'!D10),'DATA ENTRY'!G10,"")))</f>
        <v/>
      </c>
      <c r="DX11">
        <f t="shared" si="8"/>
        <v>0</v>
      </c>
      <c r="EA11" t="str">
        <f t="shared" si="9"/>
        <v/>
      </c>
      <c r="EB11" t="str">
        <f>IF(EX11=0,"",1+(MAX($EB$7:EB10)))</f>
        <v/>
      </c>
      <c r="EC11" s="192">
        <v>5</v>
      </c>
      <c r="ED11" s="3" t="str">
        <f>IF('DATA ENTRY'!CV10="","",IF('DATA ENTRY'!B10="","",IF(AND($EE$4='DATA ENTRY'!G10,$EG$4='DATA ENTRY'!F10),'DATA ENTRY'!B10,"")))</f>
        <v/>
      </c>
      <c r="EE11" s="3" t="str">
        <f>IF('DATA ENTRY'!CV10="","",IF('DATA ENTRY'!C10="","",IF(AND($EE$4='DATA ENTRY'!G10,$EG$4='DATA ENTRY'!F10),'DATA ENTRY'!C10,"")))</f>
        <v/>
      </c>
      <c r="EF11" s="4" t="str">
        <f>IF('DATA ENTRY'!CV10="","",IF('DATA ENTRY'!I10="","",IF(AND($EE$4='DATA ENTRY'!G10,$EG$4='DATA ENTRY'!F10),'DATA ENTRY'!I10,"")))</f>
        <v/>
      </c>
      <c r="EG11" s="4" t="str">
        <f>IF('DATA ENTRY'!CV10="","",IF('DATA ENTRY'!CV10="","",IF(AND($EE$4='DATA ENTRY'!G10,$EG$4='DATA ENTRY'!F10),'DATA ENTRY'!CV10,"")))</f>
        <v/>
      </c>
      <c r="EH11" s="3" t="str">
        <f>IF('DATA ENTRY'!CV10="","",IF('DATA ENTRY'!N10="","",IF(AND($EE$4='DATA ENTRY'!G10,$EG$4='DATA ENTRY'!F10),'DATA ENTRY'!N10,"")))</f>
        <v/>
      </c>
      <c r="EI11" s="132" t="str">
        <f>IF('DATA ENTRY'!CV10="","",IF('DATA ENTRY'!O10="","",IF(AND($EE$4='DATA ENTRY'!G10,$EG$4='DATA ENTRY'!F10),'DATA ENTRY'!O10,"")))</f>
        <v/>
      </c>
      <c r="EJ11" s="3" t="str">
        <f>IF('DATA ENTRY'!CV10="","",IF('DATA ENTRY'!P10="","",IF(AND($EE$4='DATA ENTRY'!G10,$EG$4='DATA ENTRY'!F10),'DATA ENTRY'!P10,"")))</f>
        <v/>
      </c>
      <c r="EK11" s="132" t="str">
        <f>IF('DATA ENTRY'!CV10="","",IF('DATA ENTRY'!Q10="","",IF(AND($EE$4='DATA ENTRY'!G10,$EG$4='DATA ENTRY'!F10),'DATA ENTRY'!Q10,"")))</f>
        <v/>
      </c>
      <c r="EL11" s="3" t="str">
        <f>IF('DATA ENTRY'!CV10="","",IF('DATA ENTRY'!R10="","",IF(AND($EE$4='DATA ENTRY'!G10,$EG$4='DATA ENTRY'!F10),'DATA ENTRY'!R10,"")))</f>
        <v/>
      </c>
      <c r="EM11" s="132" t="str">
        <f>IF('DATA ENTRY'!CV10="","",IF('DATA ENTRY'!S10="","",IF(AND($EE$4='DATA ENTRY'!G10,$EG$4='DATA ENTRY'!F10),'DATA ENTRY'!S10,"")))</f>
        <v/>
      </c>
      <c r="EN11" s="3" t="str">
        <f>IF('DATA ENTRY'!CV10="","",IF('DATA ENTRY'!E10="","",IF(AND($EE$4='DATA ENTRY'!G10,$EG$4='DATA ENTRY'!F10),'DATA ENTRY'!E10,"")))</f>
        <v/>
      </c>
      <c r="EO11" s="3" t="str">
        <f>IF('DATA ENTRY'!CV10="","",IF('DATA ENTRY'!D6="","",IF(AND($EE$4='DATA ENTRY'!G10,$EG$4='DATA ENTRY'!F10),'DATA ENTRY'!D6,"")))</f>
        <v/>
      </c>
      <c r="EP11" s="3" t="str">
        <f>IF('DATA ENTRY'!CV10="","",IF('DATA ENTRY'!W10="","",IF(AND($EE$4='DATA ENTRY'!G10,$EG$4='DATA ENTRY'!F10),'DATA ENTRY'!W10,"")))</f>
        <v/>
      </c>
      <c r="EQ11" s="3" t="str">
        <f>IF('DATA ENTRY'!CV10="","",IF('DATA ENTRY'!X10="","",IF(AND($EE$4='DATA ENTRY'!G10,$EG$4='DATA ENTRY'!F10),'DATA ENTRY'!X10,"")))</f>
        <v/>
      </c>
      <c r="ER11" s="133" t="str">
        <f t="shared" si="10"/>
        <v/>
      </c>
      <c r="ES11" s="133" t="str">
        <f>IF('DATA ENTRY'!CV10="","",IF('DATA ENTRY'!D6="","",IF(AND($EE$4='DATA ENTRY'!G10,$EG$4='DATA ENTRY'!F10),'DATA ENTRY'!G10,"")))</f>
        <v/>
      </c>
      <c r="EX11">
        <f t="shared" si="11"/>
        <v>0</v>
      </c>
    </row>
    <row r="12" spans="1:154">
      <c r="A12">
        <f>IF(S12=0,"",1+(MAX($A$7:A11)))</f>
        <v>6</v>
      </c>
      <c r="B12" s="2">
        <v>6</v>
      </c>
      <c r="C12" s="3" t="str">
        <f>IF('DATA ENTRY'!CV11="","",IF('DATA ENTRY'!B11="","",IF($D$4="All Post",'DATA ENTRY'!B11,IF(AND($D$4='DATA ENTRY'!CV11),'DATA ENTRY'!B11,""))))</f>
        <v>op</v>
      </c>
      <c r="D12" s="3" t="str">
        <f>IF('DATA ENTRY'!CV11="","",IF('DATA ENTRY'!C11="","",IF($D$4="All Post",'DATA ENTRY'!C11,IF(AND($D$4='DATA ENTRY'!CV11),'DATA ENTRY'!C11,""))))</f>
        <v>l;l;</v>
      </c>
      <c r="E12" s="4">
        <f>IF('DATA ENTRY'!CV11="","",IF('DATA ENTRY'!I11="","",IF($D$4="All Post",'DATA ENTRY'!I11,IF(AND($D$4='DATA ENTRY'!CV11),'DATA ENTRY'!I11,""))))</f>
        <v>32570</v>
      </c>
      <c r="F12" s="4" t="str">
        <f>IF('DATA ENTRY'!CV11="","",IF('DATA ENTRY'!CV11="","",IF($D$4="All Post",'DATA ENTRY'!CV11,IF(AND($D$4='DATA ENTRY'!CV11),'DATA ENTRY'!CV11,""))))</f>
        <v>1st Grade (Lecturer)</v>
      </c>
      <c r="G12" s="3" t="str">
        <f>IF('DATA ENTRY'!CV11="","",IF('DATA ENTRY'!N11="","",IF($D$4="All Post",'DATA ENTRY'!N11,IF(AND($D$4='DATA ENTRY'!CV11),'DATA ENTRY'!N11,""))))</f>
        <v xml:space="preserve">PG </v>
      </c>
      <c r="H12" s="132">
        <f>IF('DATA ENTRY'!CV11="","",IF('DATA ENTRY'!O11="","",IF($D$4="All Post",'DATA ENTRY'!O11,IF(AND($D$4='DATA ENTRY'!CV11),'DATA ENTRY'!O11,""))))</f>
        <v>0.6</v>
      </c>
      <c r="I12" s="3" t="str">
        <f>IF('DATA ENTRY'!CV11="","",IF('DATA ENTRY'!P11="","",IF($D$4="All Post",'DATA ENTRY'!P11,IF(AND($D$4='DATA ENTRY'!CV11),'DATA ENTRY'!P11,""))))</f>
        <v xml:space="preserve">B.ed </v>
      </c>
      <c r="J12" s="132">
        <f>IF('DATA ENTRY'!CV11="","",IF('DATA ENTRY'!Q11="","",IF($D$4="All Post",'DATA ENTRY'!Q11,IF(AND($D$4='DATA ENTRY'!CV11),'DATA ENTRY'!Q11,""))))</f>
        <v>0.75</v>
      </c>
      <c r="K12" s="3" t="str">
        <f>IF('DATA ENTRY'!CV11="","",IF('DATA ENTRY'!R11="","",IF($D$4="All Post",'DATA ENTRY'!R11,IF(AND($D$4='DATA ENTRY'!CV11),'DATA ENTRY'!R11,""))))</f>
        <v/>
      </c>
      <c r="L12" s="3" t="str">
        <f>IF('DATA ENTRY'!CV11="","",IF('DATA ENTRY'!S11="","",IF($D$4="All Post",'DATA ENTRY'!S11,IF(AND($D$4='DATA ENTRY'!CV11),'DATA ENTRY'!S11,""))))</f>
        <v/>
      </c>
      <c r="M12" s="3" t="str">
        <f>IF('DATA ENTRY'!CV11="","",IF('DATA ENTRY'!E11="","",IF($D$4="All Post",'DATA ENTRY'!E11,IF(AND($D$4='DATA ENTRY'!CV11),'DATA ENTRY'!E11,""))))</f>
        <v>GUPS NO. 04</v>
      </c>
      <c r="N12" s="3" t="str">
        <f>IF('DATA ENTRY'!CV11="","",IF('DATA ENTRY'!W11="","",IF($D$4="All Post",'DATA ENTRY'!W11,IF(AND($D$4='DATA ENTRY'!CV11),'DATA ENTRY'!W11,""))))</f>
        <v>SBC</v>
      </c>
      <c r="O12" s="3" t="str">
        <f>IF('DATA ENTRY'!CV11="","",IF('DATA ENTRY'!X11="","",IF($D$4="All Post",'DATA ENTRY'!X11,IF(AND($D$4='DATA ENTRY'!CV11),'DATA ENTRY'!X11,""))))</f>
        <v>MALE</v>
      </c>
      <c r="P12" s="3" t="str">
        <f>IF('DATA ENTRY'!CV11="","",IF('DATA ENTRY'!G11="","",IF($D$4="All Post",'DATA ENTRY'!G11,IF(AND($D$4='DATA ENTRY'!CV11),'DATA ENTRY'!G11,""))))</f>
        <v>HINDI LITERATURE</v>
      </c>
      <c r="S12">
        <f t="shared" si="0"/>
        <v>1</v>
      </c>
      <c r="T12" t="str">
        <f t="shared" si="1"/>
        <v>All Post</v>
      </c>
      <c r="Z12" s="102" t="s">
        <v>174</v>
      </c>
      <c r="AA12">
        <v>6</v>
      </c>
      <c r="AB12" t="s">
        <v>124</v>
      </c>
      <c r="AC12" t="s">
        <v>133</v>
      </c>
      <c r="AD12" t="s">
        <v>222</v>
      </c>
      <c r="AE12" t="s">
        <v>157</v>
      </c>
      <c r="AF12" t="s">
        <v>162</v>
      </c>
      <c r="AG12" t="s">
        <v>182</v>
      </c>
      <c r="AH12" t="s">
        <v>189</v>
      </c>
      <c r="AI12" t="s">
        <v>200</v>
      </c>
      <c r="AK12" t="s">
        <v>207</v>
      </c>
      <c r="AL12" t="s">
        <v>245</v>
      </c>
      <c r="AM12" t="s">
        <v>252</v>
      </c>
      <c r="AN12" t="s">
        <v>263</v>
      </c>
      <c r="AO12" t="s">
        <v>269</v>
      </c>
      <c r="AP12" t="s">
        <v>287</v>
      </c>
      <c r="AQ12" t="s">
        <v>220</v>
      </c>
      <c r="AR12" t="s">
        <v>316</v>
      </c>
      <c r="AS12" t="s">
        <v>323</v>
      </c>
      <c r="AT12" t="s">
        <v>333</v>
      </c>
      <c r="AU12" t="s">
        <v>342</v>
      </c>
      <c r="AV12" t="s">
        <v>355</v>
      </c>
      <c r="AW12" t="s">
        <v>375</v>
      </c>
      <c r="AY12" t="s">
        <v>390</v>
      </c>
      <c r="AZ12" t="s">
        <v>108</v>
      </c>
      <c r="BA12" t="s">
        <v>413</v>
      </c>
      <c r="BB12" t="s">
        <v>421</v>
      </c>
      <c r="BC12" t="s">
        <v>429</v>
      </c>
      <c r="BD12" t="s">
        <v>436</v>
      </c>
      <c r="BF12" t="s">
        <v>311</v>
      </c>
      <c r="BG12" t="s">
        <v>448</v>
      </c>
      <c r="BH12" t="s">
        <v>461</v>
      </c>
      <c r="BZ12" t="str">
        <f t="shared" si="2"/>
        <v/>
      </c>
      <c r="CA12" t="str">
        <f>IF(CW12=0,"",1+(MAX($CA$7:CA11)))</f>
        <v/>
      </c>
      <c r="CB12" s="141">
        <v>6</v>
      </c>
      <c r="CC12" s="3" t="str">
        <f>IF('DATA ENTRY'!CV11="","",IF('DATA ENTRY'!B11="","",IF(AND($CD$4='DATA ENTRY'!CV11),'DATA ENTRY'!B11,"")))</f>
        <v/>
      </c>
      <c r="CD12" s="3" t="str">
        <f>IF('DATA ENTRY'!CV11="","",IF('DATA ENTRY'!C11="","",IF(AND($CD$4='DATA ENTRY'!CV11),'DATA ENTRY'!C11,"")))</f>
        <v/>
      </c>
      <c r="CE12" s="4" t="str">
        <f>IF('DATA ENTRY'!CV11="","",IF('DATA ENTRY'!I11="","",IF(AND($CD$4='DATA ENTRY'!CV11),'DATA ENTRY'!I11,"")))</f>
        <v/>
      </c>
      <c r="CF12" s="4" t="str">
        <f>IF('DATA ENTRY'!CV11="","",IF('DATA ENTRY'!CV11="","",IF(AND($CD$4='DATA ENTRY'!CV11),'DATA ENTRY'!CV11,"")))</f>
        <v/>
      </c>
      <c r="CG12" s="3" t="str">
        <f>IF('DATA ENTRY'!CV11="","",IF('DATA ENTRY'!N11="","",IF(AND($CD$4='DATA ENTRY'!CV11),'DATA ENTRY'!N11,"")))</f>
        <v/>
      </c>
      <c r="CH12" s="132" t="str">
        <f>IF('DATA ENTRY'!CV11="","",IF('DATA ENTRY'!O11="","",IF(AND($CD$4='DATA ENTRY'!CV11),'DATA ENTRY'!O11,"")))</f>
        <v/>
      </c>
      <c r="CI12" s="3" t="str">
        <f>IF('DATA ENTRY'!CV11="","",IF('DATA ENTRY'!P11="","",IF(AND($CD$4='DATA ENTRY'!CV11),'DATA ENTRY'!P11,"")))</f>
        <v/>
      </c>
      <c r="CJ12" s="132" t="str">
        <f>IF('DATA ENTRY'!CV11="","",IF('DATA ENTRY'!Q11="","",IF(AND($CD$4='DATA ENTRY'!CV11),'DATA ENTRY'!Q11,"")))</f>
        <v/>
      </c>
      <c r="CK12" s="3" t="str">
        <f>IF('DATA ENTRY'!CV11="","",IF('DATA ENTRY'!R11="","",IF(AND($CD$4='DATA ENTRY'!CV11),'DATA ENTRY'!R11,"")))</f>
        <v/>
      </c>
      <c r="CL12" s="3" t="str">
        <f>IF('DATA ENTRY'!CV11="","",IF('DATA ENTRY'!S11="","",IF(AND($CD$4='DATA ENTRY'!CV11),'DATA ENTRY'!S11,"")))</f>
        <v/>
      </c>
      <c r="CM12" s="3" t="str">
        <f>IF('DATA ENTRY'!CV11="","",IF('DATA ENTRY'!E11="","",IF(AND($CD$4='DATA ENTRY'!CV11),'DATA ENTRY'!E11,"")))</f>
        <v/>
      </c>
      <c r="CN12" s="3" t="str">
        <f>IF('DATA ENTRY'!CV11="","",IF('DATA ENTRY'!W11="","",IF(AND($CD$4='DATA ENTRY'!CV11),'DATA ENTRY'!W11,"")))</f>
        <v/>
      </c>
      <c r="CO12" s="3" t="str">
        <f>IF('DATA ENTRY'!CV11="","",IF('DATA ENTRY'!X11="","",IF(AND($CD$4='DATA ENTRY'!CV11),'DATA ENTRY'!X11,"")))</f>
        <v/>
      </c>
      <c r="CP12" s="133" t="str">
        <f t="shared" si="3"/>
        <v/>
      </c>
      <c r="CQ12" s="133" t="str">
        <f>IF('DATA ENTRY'!CV11="","",IF('DATA ENTRY'!G11="","",IF(AND($CD$4='DATA ENTRY'!CV11),'DATA ENTRY'!G11,"")))</f>
        <v/>
      </c>
      <c r="CR12">
        <f t="shared" si="4"/>
        <v>0</v>
      </c>
      <c r="CS12">
        <f t="shared" si="5"/>
        <v>0</v>
      </c>
      <c r="CW12">
        <f t="shared" si="12"/>
        <v>0</v>
      </c>
      <c r="DA12" t="str">
        <f t="shared" si="6"/>
        <v/>
      </c>
      <c r="DB12" t="str">
        <f>IF(DX12=0,"",1+(MAX($DB$7:DB11)))</f>
        <v/>
      </c>
      <c r="DC12" s="170">
        <v>6</v>
      </c>
      <c r="DD12" s="3" t="str">
        <f>IF('DATA ENTRY'!CV11="","",IF('DATA ENTRY'!B11="","",IF(AND($DE$4='DATA ENTRY'!D11),'DATA ENTRY'!B11,"")))</f>
        <v/>
      </c>
      <c r="DE12" s="3" t="str">
        <f>IF('DATA ENTRY'!CV11="","",IF('DATA ENTRY'!C11="","",IF(AND($DE$4='DATA ENTRY'!D11),'DATA ENTRY'!C11,"")))</f>
        <v/>
      </c>
      <c r="DF12" s="4" t="str">
        <f>IF('DATA ENTRY'!CV11="","",IF('DATA ENTRY'!I11="","",IF(AND($DE$4='DATA ENTRY'!D11),'DATA ENTRY'!I11,"")))</f>
        <v/>
      </c>
      <c r="DG12" s="4" t="str">
        <f>IF('DATA ENTRY'!CV11="","",IF('DATA ENTRY'!CV11="","",IF(AND($DE$4='DATA ENTRY'!D11),'DATA ENTRY'!CV11,"")))</f>
        <v/>
      </c>
      <c r="DH12" s="3" t="str">
        <f>IF('DATA ENTRY'!CV11="","",IF('DATA ENTRY'!N11="","",IF(AND($DE$4='DATA ENTRY'!D11),'DATA ENTRY'!N11,"")))</f>
        <v/>
      </c>
      <c r="DI12" s="132" t="str">
        <f>IF('DATA ENTRY'!CV11="","",IF('DATA ENTRY'!O11="","",IF(AND($DE$4='DATA ENTRY'!D11),'DATA ENTRY'!O11,"")))</f>
        <v/>
      </c>
      <c r="DJ12" s="3" t="str">
        <f>IF('DATA ENTRY'!CV11="","",IF('DATA ENTRY'!P11="","",IF(AND($DE$4='DATA ENTRY'!D11),'DATA ENTRY'!P11,"")))</f>
        <v/>
      </c>
      <c r="DK12" s="132" t="str">
        <f>IF('DATA ENTRY'!CV11="","",IF('DATA ENTRY'!Q11="","",IF(AND($DE$4='DATA ENTRY'!D11),'DATA ENTRY'!Q11,"")))</f>
        <v/>
      </c>
      <c r="DL12" s="3" t="str">
        <f>IF('DATA ENTRY'!CV11="","",IF('DATA ENTRY'!R11="","",IF(AND($DE$4='DATA ENTRY'!D11),'DATA ENTRY'!R11,"")))</f>
        <v/>
      </c>
      <c r="DM12" s="132" t="str">
        <f>IF('DATA ENTRY'!CV11="","",IF('DATA ENTRY'!S11="","",IF(AND($DE$4='DATA ENTRY'!D11),'DATA ENTRY'!S11,"")))</f>
        <v/>
      </c>
      <c r="DN12" s="3" t="str">
        <f>IF('DATA ENTRY'!CV11="","",IF('DATA ENTRY'!E11="","",IF(AND($DE$4='DATA ENTRY'!D11),'DATA ENTRY'!E11,"")))</f>
        <v/>
      </c>
      <c r="DO12" s="3" t="str">
        <f>IF('DATA ENTRY'!CV11="","",IF('DATA ENTRY'!D11="","",IF(AND($DE$4='DATA ENTRY'!D11),'DATA ENTRY'!D11,"")))</f>
        <v/>
      </c>
      <c r="DP12" s="3" t="str">
        <f>IF('DATA ENTRY'!CV11="","",IF('DATA ENTRY'!W11="","",IF(AND($DE$4='DATA ENTRY'!D11),'DATA ENTRY'!W11,"")))</f>
        <v/>
      </c>
      <c r="DQ12" s="3" t="str">
        <f>IF('DATA ENTRY'!CV11="","",IF('DATA ENTRY'!X11="","",IF(AND($DE$4='DATA ENTRY'!D11),'DATA ENTRY'!X11,"")))</f>
        <v/>
      </c>
      <c r="DR12" s="133" t="str">
        <f t="shared" si="7"/>
        <v/>
      </c>
      <c r="DS12" s="133" t="str">
        <f>IF('DATA ENTRY'!CV11="","",IF('DATA ENTRY'!D11="","",IF(AND($DE$4='DATA ENTRY'!D11),'DATA ENTRY'!G11,"")))</f>
        <v/>
      </c>
      <c r="DX12">
        <f t="shared" si="8"/>
        <v>0</v>
      </c>
      <c r="EA12" t="str">
        <f t="shared" si="9"/>
        <v/>
      </c>
      <c r="EB12" t="str">
        <f>IF(EX12=0,"",1+(MAX($EB$7:EB11)))</f>
        <v/>
      </c>
      <c r="EC12" s="192">
        <v>6</v>
      </c>
      <c r="ED12" s="3" t="str">
        <f>IF('DATA ENTRY'!CV11="","",IF('DATA ENTRY'!B11="","",IF(AND($EE$4='DATA ENTRY'!G11,$EG$4='DATA ENTRY'!F11),'DATA ENTRY'!B11,"")))</f>
        <v/>
      </c>
      <c r="EE12" s="3" t="str">
        <f>IF('DATA ENTRY'!CV11="","",IF('DATA ENTRY'!C11="","",IF(AND($EE$4='DATA ENTRY'!G11,$EG$4='DATA ENTRY'!F11),'DATA ENTRY'!C11,"")))</f>
        <v/>
      </c>
      <c r="EF12" s="4" t="str">
        <f>IF('DATA ENTRY'!CV11="","",IF('DATA ENTRY'!I11="","",IF(AND($EE$4='DATA ENTRY'!G11,$EG$4='DATA ENTRY'!F11),'DATA ENTRY'!I11,"")))</f>
        <v/>
      </c>
      <c r="EG12" s="4" t="str">
        <f>IF('DATA ENTRY'!CV11="","",IF('DATA ENTRY'!CV11="","",IF(AND($EE$4='DATA ENTRY'!G11,$EG$4='DATA ENTRY'!F11),'DATA ENTRY'!CV11,"")))</f>
        <v/>
      </c>
      <c r="EH12" s="3" t="str">
        <f>IF('DATA ENTRY'!CV11="","",IF('DATA ENTRY'!N11="","",IF(AND($EE$4='DATA ENTRY'!G11,$EG$4='DATA ENTRY'!F11),'DATA ENTRY'!N11,"")))</f>
        <v/>
      </c>
      <c r="EI12" s="132" t="str">
        <f>IF('DATA ENTRY'!CV11="","",IF('DATA ENTRY'!O11="","",IF(AND($EE$4='DATA ENTRY'!G11,$EG$4='DATA ENTRY'!F11),'DATA ENTRY'!O11,"")))</f>
        <v/>
      </c>
      <c r="EJ12" s="3" t="str">
        <f>IF('DATA ENTRY'!CV11="","",IF('DATA ENTRY'!P11="","",IF(AND($EE$4='DATA ENTRY'!G11,$EG$4='DATA ENTRY'!F11),'DATA ENTRY'!P11,"")))</f>
        <v/>
      </c>
      <c r="EK12" s="132" t="str">
        <f>IF('DATA ENTRY'!CV11="","",IF('DATA ENTRY'!Q11="","",IF(AND($EE$4='DATA ENTRY'!G11,$EG$4='DATA ENTRY'!F11),'DATA ENTRY'!Q11,"")))</f>
        <v/>
      </c>
      <c r="EL12" s="3" t="str">
        <f>IF('DATA ENTRY'!CV11="","",IF('DATA ENTRY'!R11="","",IF(AND($EE$4='DATA ENTRY'!G11,$EG$4='DATA ENTRY'!F11),'DATA ENTRY'!R11,"")))</f>
        <v/>
      </c>
      <c r="EM12" s="132" t="str">
        <f>IF('DATA ENTRY'!CV11="","",IF('DATA ENTRY'!S11="","",IF(AND($EE$4='DATA ENTRY'!G11,$EG$4='DATA ENTRY'!F11),'DATA ENTRY'!S11,"")))</f>
        <v/>
      </c>
      <c r="EN12" s="3" t="str">
        <f>IF('DATA ENTRY'!CV11="","",IF('DATA ENTRY'!E11="","",IF(AND($EE$4='DATA ENTRY'!G11,$EG$4='DATA ENTRY'!F11),'DATA ENTRY'!E11,"")))</f>
        <v/>
      </c>
      <c r="EO12" s="3" t="str">
        <f>IF('DATA ENTRY'!CV11="","",IF('DATA ENTRY'!D6="","",IF(AND($EE$4='DATA ENTRY'!G11,$EG$4='DATA ENTRY'!F11),'DATA ENTRY'!D6,"")))</f>
        <v/>
      </c>
      <c r="EP12" s="3" t="str">
        <f>IF('DATA ENTRY'!CV11="","",IF('DATA ENTRY'!W11="","",IF(AND($EE$4='DATA ENTRY'!G11,$EG$4='DATA ENTRY'!F11),'DATA ENTRY'!W11,"")))</f>
        <v/>
      </c>
      <c r="EQ12" s="3" t="str">
        <f>IF('DATA ENTRY'!CV11="","",IF('DATA ENTRY'!X11="","",IF(AND($EE$4='DATA ENTRY'!G11,$EG$4='DATA ENTRY'!F11),'DATA ENTRY'!X11,"")))</f>
        <v/>
      </c>
      <c r="ER12" s="133" t="str">
        <f t="shared" si="10"/>
        <v/>
      </c>
      <c r="ES12" s="133" t="str">
        <f>IF('DATA ENTRY'!CV11="","",IF('DATA ENTRY'!D6="","",IF(AND($EE$4='DATA ENTRY'!G11,$EG$4='DATA ENTRY'!F11),'DATA ENTRY'!G11,"")))</f>
        <v/>
      </c>
      <c r="EX12">
        <f t="shared" si="11"/>
        <v>0</v>
      </c>
    </row>
    <row r="13" spans="1:154">
      <c r="A13">
        <f>IF(S13=0,"",1+(MAX($A$7:A12)))</f>
        <v>7</v>
      </c>
      <c r="B13" s="2">
        <v>7</v>
      </c>
      <c r="C13" s="3" t="str">
        <f>IF('DATA ENTRY'!CV12="","",IF('DATA ENTRY'!B12="","",IF($D$4="All Post",'DATA ENTRY'!B12,IF(AND($D$4='DATA ENTRY'!CV12),'DATA ENTRY'!B12,""))))</f>
        <v>poo-</v>
      </c>
      <c r="D13" s="3" t="str">
        <f>IF('DATA ENTRY'!CV12="","",IF('DATA ENTRY'!C12="","",IF($D$4="All Post",'DATA ENTRY'!C12,IF(AND($D$4='DATA ENTRY'!CV12),'DATA ENTRY'!C12,""))))</f>
        <v>yyui</v>
      </c>
      <c r="E13" s="4">
        <f>IF('DATA ENTRY'!CV12="","",IF('DATA ENTRY'!I12="","",IF($D$4="All Post",'DATA ENTRY'!I12,IF(AND($D$4='DATA ENTRY'!CV12),'DATA ENTRY'!I12,""))))</f>
        <v>33698</v>
      </c>
      <c r="F13" s="4" t="str">
        <f>IF('DATA ENTRY'!CV12="","",IF('DATA ENTRY'!CV12="","",IF($D$4="All Post",'DATA ENTRY'!CV12,IF(AND($D$4='DATA ENTRY'!CV12),'DATA ENTRY'!CV12,""))))</f>
        <v>Lab. Ass.</v>
      </c>
      <c r="G13" s="3" t="str">
        <f>IF('DATA ENTRY'!CV12="","",IF('DATA ENTRY'!N12="","",IF($D$4="All Post",'DATA ENTRY'!N12,IF(AND($D$4='DATA ENTRY'!CV12),'DATA ENTRY'!N12,""))))</f>
        <v/>
      </c>
      <c r="H13" s="132" t="str">
        <f>IF('DATA ENTRY'!CV12="","",IF('DATA ENTRY'!O12="","",IF($D$4="All Post",'DATA ENTRY'!O12,IF(AND($D$4='DATA ENTRY'!CV12),'DATA ENTRY'!O12,""))))</f>
        <v/>
      </c>
      <c r="I13" s="3" t="str">
        <f>IF('DATA ENTRY'!CV12="","",IF('DATA ENTRY'!P12="","",IF($D$4="All Post",'DATA ENTRY'!P12,IF(AND($D$4='DATA ENTRY'!CV12),'DATA ENTRY'!P12,""))))</f>
        <v/>
      </c>
      <c r="J13" s="132" t="str">
        <f>IF('DATA ENTRY'!CV12="","",IF('DATA ENTRY'!Q12="","",IF($D$4="All Post",'DATA ENTRY'!Q12,IF(AND($D$4='DATA ENTRY'!CV12),'DATA ENTRY'!Q12,""))))</f>
        <v/>
      </c>
      <c r="K13" s="3" t="str">
        <f>IF('DATA ENTRY'!CV12="","",IF('DATA ENTRY'!R12="","",IF($D$4="All Post",'DATA ENTRY'!R12,IF(AND($D$4='DATA ENTRY'!CV12),'DATA ENTRY'!R12,""))))</f>
        <v/>
      </c>
      <c r="L13" s="3" t="str">
        <f>IF('DATA ENTRY'!CV12="","",IF('DATA ENTRY'!S12="","",IF($D$4="All Post",'DATA ENTRY'!S12,IF(AND($D$4='DATA ENTRY'!CV12),'DATA ENTRY'!S12,""))))</f>
        <v/>
      </c>
      <c r="M13" s="3" t="str">
        <f>IF('DATA ENTRY'!CV12="","",IF('DATA ENTRY'!E12="","",IF($D$4="All Post",'DATA ENTRY'!E12,IF(AND($D$4='DATA ENTRY'!CV12),'DATA ENTRY'!E12,""))))</f>
        <v>GUPS NO. 05</v>
      </c>
      <c r="N13" s="3" t="str">
        <f>IF('DATA ENTRY'!CV12="","",IF('DATA ENTRY'!W12="","",IF($D$4="All Post",'DATA ENTRY'!W12,IF(AND($D$4='DATA ENTRY'!CV12),'DATA ENTRY'!W12,""))))</f>
        <v>GEN</v>
      </c>
      <c r="O13" s="3" t="str">
        <f>IF('DATA ENTRY'!CV12="","",IF('DATA ENTRY'!X12="","",IF($D$4="All Post",'DATA ENTRY'!X12,IF(AND($D$4='DATA ENTRY'!CV12),'DATA ENTRY'!X12,""))))</f>
        <v>MALE</v>
      </c>
      <c r="P13" s="3" t="str">
        <f>IF('DATA ENTRY'!CV12="","",IF('DATA ENTRY'!G12="","",IF($D$4="All Post",'DATA ENTRY'!G12,IF(AND($D$4='DATA ENTRY'!CV12),'DATA ENTRY'!G12,""))))</f>
        <v>NA</v>
      </c>
      <c r="S13">
        <f t="shared" si="0"/>
        <v>1</v>
      </c>
      <c r="T13" t="str">
        <f t="shared" si="1"/>
        <v>All Post</v>
      </c>
      <c r="Z13" s="102" t="s">
        <v>184</v>
      </c>
      <c r="AA13">
        <v>7</v>
      </c>
      <c r="AB13" t="s">
        <v>125</v>
      </c>
      <c r="AC13" t="s">
        <v>134</v>
      </c>
      <c r="AD13" t="s">
        <v>148</v>
      </c>
      <c r="AE13" t="s">
        <v>224</v>
      </c>
      <c r="AF13" t="s">
        <v>163</v>
      </c>
      <c r="AG13" t="s">
        <v>183</v>
      </c>
      <c r="AH13" t="s">
        <v>190</v>
      </c>
      <c r="AI13" t="s">
        <v>201</v>
      </c>
      <c r="AK13" t="s">
        <v>212</v>
      </c>
      <c r="AL13" t="s">
        <v>246</v>
      </c>
      <c r="AM13" t="s">
        <v>253</v>
      </c>
      <c r="AO13" t="s">
        <v>270</v>
      </c>
      <c r="AP13" t="s">
        <v>288</v>
      </c>
      <c r="AQ13" t="s">
        <v>295</v>
      </c>
      <c r="AR13" t="s">
        <v>317</v>
      </c>
      <c r="AS13" t="s">
        <v>324</v>
      </c>
      <c r="AT13" t="s">
        <v>335</v>
      </c>
      <c r="AU13" t="s">
        <v>343</v>
      </c>
      <c r="AV13" t="s">
        <v>354</v>
      </c>
      <c r="AW13" t="s">
        <v>376</v>
      </c>
      <c r="AY13" t="s">
        <v>391</v>
      </c>
      <c r="AZ13" t="s">
        <v>403</v>
      </c>
      <c r="BA13" t="s">
        <v>407</v>
      </c>
      <c r="BB13" t="s">
        <v>415</v>
      </c>
      <c r="BC13" t="s">
        <v>423</v>
      </c>
      <c r="BD13" t="s">
        <v>437</v>
      </c>
      <c r="BF13" t="s">
        <v>279</v>
      </c>
      <c r="BG13" t="s">
        <v>454</v>
      </c>
      <c r="BH13" t="s">
        <v>462</v>
      </c>
      <c r="BZ13" t="str">
        <f t="shared" si="2"/>
        <v/>
      </c>
      <c r="CA13" t="str">
        <f>IF(CW13=0,"",1+(MAX($CA$7:CA12)))</f>
        <v/>
      </c>
      <c r="CB13" s="141">
        <v>7</v>
      </c>
      <c r="CC13" s="3" t="str">
        <f>IF('DATA ENTRY'!CV12="","",IF('DATA ENTRY'!B12="","",IF(AND($CD$4='DATA ENTRY'!CV12),'DATA ENTRY'!B12,"")))</f>
        <v/>
      </c>
      <c r="CD13" s="3" t="str">
        <f>IF('DATA ENTRY'!CV12="","",IF('DATA ENTRY'!C12="","",IF(AND($CD$4='DATA ENTRY'!CV12),'DATA ENTRY'!C12,"")))</f>
        <v/>
      </c>
      <c r="CE13" s="4" t="str">
        <f>IF('DATA ENTRY'!CV12="","",IF('DATA ENTRY'!I12="","",IF(AND($CD$4='DATA ENTRY'!CV12),'DATA ENTRY'!I12,"")))</f>
        <v/>
      </c>
      <c r="CF13" s="4" t="str">
        <f>IF('DATA ENTRY'!CV12="","",IF('DATA ENTRY'!CV12="","",IF(AND($CD$4='DATA ENTRY'!CV12),'DATA ENTRY'!CV12,"")))</f>
        <v/>
      </c>
      <c r="CG13" s="3" t="str">
        <f>IF('DATA ENTRY'!CV12="","",IF('DATA ENTRY'!N12="","",IF(AND($CD$4='DATA ENTRY'!CV12),'DATA ENTRY'!N12,"")))</f>
        <v/>
      </c>
      <c r="CH13" s="132" t="str">
        <f>IF('DATA ENTRY'!CV12="","",IF('DATA ENTRY'!O12="","",IF(AND($CD$4='DATA ENTRY'!CV12),'DATA ENTRY'!O12,"")))</f>
        <v/>
      </c>
      <c r="CI13" s="3" t="str">
        <f>IF('DATA ENTRY'!CV12="","",IF('DATA ENTRY'!P12="","",IF(AND($CD$4='DATA ENTRY'!CV12),'DATA ENTRY'!P12,"")))</f>
        <v/>
      </c>
      <c r="CJ13" s="132" t="str">
        <f>IF('DATA ENTRY'!CV12="","",IF('DATA ENTRY'!Q12="","",IF(AND($CD$4='DATA ENTRY'!CV12),'DATA ENTRY'!Q12,"")))</f>
        <v/>
      </c>
      <c r="CK13" s="3" t="str">
        <f>IF('DATA ENTRY'!CV12="","",IF('DATA ENTRY'!R12="","",IF(AND($CD$4='DATA ENTRY'!CV12),'DATA ENTRY'!R12,"")))</f>
        <v/>
      </c>
      <c r="CL13" s="3" t="str">
        <f>IF('DATA ENTRY'!CV12="","",IF('DATA ENTRY'!S12="","",IF(AND($CD$4='DATA ENTRY'!CV12),'DATA ENTRY'!S12,"")))</f>
        <v/>
      </c>
      <c r="CM13" s="3" t="str">
        <f>IF('DATA ENTRY'!CV12="","",IF('DATA ENTRY'!E12="","",IF(AND($CD$4='DATA ENTRY'!CV12),'DATA ENTRY'!E12,"")))</f>
        <v/>
      </c>
      <c r="CN13" s="3" t="str">
        <f>IF('DATA ENTRY'!CV12="","",IF('DATA ENTRY'!W12="","",IF(AND($CD$4='DATA ENTRY'!CV12),'DATA ENTRY'!W12,"")))</f>
        <v/>
      </c>
      <c r="CO13" s="3" t="str">
        <f>IF('DATA ENTRY'!CV12="","",IF('DATA ENTRY'!X12="","",IF(AND($CD$4='DATA ENTRY'!CV12),'DATA ENTRY'!X12,"")))</f>
        <v/>
      </c>
      <c r="CP13" s="133" t="str">
        <f t="shared" si="3"/>
        <v/>
      </c>
      <c r="CQ13" s="133" t="str">
        <f>IF('DATA ENTRY'!CV12="","",IF('DATA ENTRY'!G12="","",IF(AND($CD$4='DATA ENTRY'!CV12),'DATA ENTRY'!G12,"")))</f>
        <v/>
      </c>
      <c r="CR13">
        <f t="shared" si="4"/>
        <v>0</v>
      </c>
      <c r="CS13">
        <f t="shared" si="5"/>
        <v>0</v>
      </c>
      <c r="CW13">
        <f t="shared" si="12"/>
        <v>0</v>
      </c>
      <c r="DA13" t="str">
        <f t="shared" si="6"/>
        <v/>
      </c>
      <c r="DB13" t="str">
        <f>IF(DX13=0,"",1+(MAX($DB$7:DB12)))</f>
        <v/>
      </c>
      <c r="DC13" s="170">
        <v>7</v>
      </c>
      <c r="DD13" s="3" t="str">
        <f>IF('DATA ENTRY'!CV12="","",IF('DATA ENTRY'!B12="","",IF(AND($DE$4='DATA ENTRY'!D12),'DATA ENTRY'!B12,"")))</f>
        <v/>
      </c>
      <c r="DE13" s="3" t="str">
        <f>IF('DATA ENTRY'!CV12="","",IF('DATA ENTRY'!C12="","",IF(AND($DE$4='DATA ENTRY'!D12),'DATA ENTRY'!C12,"")))</f>
        <v/>
      </c>
      <c r="DF13" s="4" t="str">
        <f>IF('DATA ENTRY'!CV12="","",IF('DATA ENTRY'!I12="","",IF(AND($DE$4='DATA ENTRY'!D12),'DATA ENTRY'!I12,"")))</f>
        <v/>
      </c>
      <c r="DG13" s="4" t="str">
        <f>IF('DATA ENTRY'!CV12="","",IF('DATA ENTRY'!CV12="","",IF(AND($DE$4='DATA ENTRY'!D12),'DATA ENTRY'!CV12,"")))</f>
        <v/>
      </c>
      <c r="DH13" s="3" t="str">
        <f>IF('DATA ENTRY'!CV12="","",IF('DATA ENTRY'!N12="","",IF(AND($DE$4='DATA ENTRY'!D12),'DATA ENTRY'!N12,"")))</f>
        <v/>
      </c>
      <c r="DI13" s="132" t="str">
        <f>IF('DATA ENTRY'!CV12="","",IF('DATA ENTRY'!O12="","",IF(AND($DE$4='DATA ENTRY'!D12),'DATA ENTRY'!O12,"")))</f>
        <v/>
      </c>
      <c r="DJ13" s="3" t="str">
        <f>IF('DATA ENTRY'!CV12="","",IF('DATA ENTRY'!P12="","",IF(AND($DE$4='DATA ENTRY'!D12),'DATA ENTRY'!P12,"")))</f>
        <v/>
      </c>
      <c r="DK13" s="132" t="str">
        <f>IF('DATA ENTRY'!CV12="","",IF('DATA ENTRY'!Q12="","",IF(AND($DE$4='DATA ENTRY'!D12),'DATA ENTRY'!Q12,"")))</f>
        <v/>
      </c>
      <c r="DL13" s="3" t="str">
        <f>IF('DATA ENTRY'!CV12="","",IF('DATA ENTRY'!R12="","",IF(AND($DE$4='DATA ENTRY'!D12),'DATA ENTRY'!R12,"")))</f>
        <v/>
      </c>
      <c r="DM13" s="132" t="str">
        <f>IF('DATA ENTRY'!CV12="","",IF('DATA ENTRY'!S12="","",IF(AND($DE$4='DATA ENTRY'!D12),'DATA ENTRY'!S12,"")))</f>
        <v/>
      </c>
      <c r="DN13" s="3" t="str">
        <f>IF('DATA ENTRY'!CV12="","",IF('DATA ENTRY'!E12="","",IF(AND($DE$4='DATA ENTRY'!D12),'DATA ENTRY'!E12,"")))</f>
        <v/>
      </c>
      <c r="DO13" s="3" t="str">
        <f>IF('DATA ENTRY'!CV12="","",IF('DATA ENTRY'!D12="","",IF(AND($DE$4='DATA ENTRY'!D12),'DATA ENTRY'!D12,"")))</f>
        <v/>
      </c>
      <c r="DP13" s="3" t="str">
        <f>IF('DATA ENTRY'!CV12="","",IF('DATA ENTRY'!W12="","",IF(AND($DE$4='DATA ENTRY'!D12),'DATA ENTRY'!W12,"")))</f>
        <v/>
      </c>
      <c r="DQ13" s="3" t="str">
        <f>IF('DATA ENTRY'!CV12="","",IF('DATA ENTRY'!X12="","",IF(AND($DE$4='DATA ENTRY'!D12),'DATA ENTRY'!X12,"")))</f>
        <v/>
      </c>
      <c r="DR13" s="133" t="str">
        <f t="shared" si="7"/>
        <v/>
      </c>
      <c r="DS13" s="133" t="str">
        <f>IF('DATA ENTRY'!CV12="","",IF('DATA ENTRY'!D12="","",IF(AND($DE$4='DATA ENTRY'!D12),'DATA ENTRY'!G12,"")))</f>
        <v/>
      </c>
      <c r="DX13">
        <f t="shared" si="8"/>
        <v>0</v>
      </c>
      <c r="EA13" t="str">
        <f t="shared" si="9"/>
        <v/>
      </c>
      <c r="EB13" t="str">
        <f>IF(EX13=0,"",1+(MAX($EB$7:EB12)))</f>
        <v/>
      </c>
      <c r="EC13" s="192">
        <v>7</v>
      </c>
      <c r="ED13" s="3" t="str">
        <f>IF('DATA ENTRY'!CV12="","",IF('DATA ENTRY'!B12="","",IF(AND($EE$4='DATA ENTRY'!G12,$EG$4='DATA ENTRY'!F12),'DATA ENTRY'!B12,"")))</f>
        <v/>
      </c>
      <c r="EE13" s="3" t="str">
        <f>IF('DATA ENTRY'!CV12="","",IF('DATA ENTRY'!C12="","",IF(AND($EE$4='DATA ENTRY'!G12,$EG$4='DATA ENTRY'!F12),'DATA ENTRY'!C12,"")))</f>
        <v/>
      </c>
      <c r="EF13" s="4" t="str">
        <f>IF('DATA ENTRY'!CV12="","",IF('DATA ENTRY'!I12="","",IF(AND($EE$4='DATA ENTRY'!G12,$EG$4='DATA ENTRY'!F12),'DATA ENTRY'!I12,"")))</f>
        <v/>
      </c>
      <c r="EG13" s="4" t="str">
        <f>IF('DATA ENTRY'!CV12="","",IF('DATA ENTRY'!CV12="","",IF(AND($EE$4='DATA ENTRY'!G12,$EG$4='DATA ENTRY'!F12),'DATA ENTRY'!CV12,"")))</f>
        <v/>
      </c>
      <c r="EH13" s="3" t="str">
        <f>IF('DATA ENTRY'!CV12="","",IF('DATA ENTRY'!N12="","",IF(AND($EE$4='DATA ENTRY'!G12,$EG$4='DATA ENTRY'!F12),'DATA ENTRY'!N12,"")))</f>
        <v/>
      </c>
      <c r="EI13" s="132" t="str">
        <f>IF('DATA ENTRY'!CV12="","",IF('DATA ENTRY'!O12="","",IF(AND($EE$4='DATA ENTRY'!G12,$EG$4='DATA ENTRY'!F12),'DATA ENTRY'!O12,"")))</f>
        <v/>
      </c>
      <c r="EJ13" s="3" t="str">
        <f>IF('DATA ENTRY'!CV12="","",IF('DATA ENTRY'!P12="","",IF(AND($EE$4='DATA ENTRY'!G12,$EG$4='DATA ENTRY'!F12),'DATA ENTRY'!P12,"")))</f>
        <v/>
      </c>
      <c r="EK13" s="132" t="str">
        <f>IF('DATA ENTRY'!CV12="","",IF('DATA ENTRY'!Q12="","",IF(AND($EE$4='DATA ENTRY'!G12,$EG$4='DATA ENTRY'!F12),'DATA ENTRY'!Q12,"")))</f>
        <v/>
      </c>
      <c r="EL13" s="3" t="str">
        <f>IF('DATA ENTRY'!CV12="","",IF('DATA ENTRY'!R12="","",IF(AND($EE$4='DATA ENTRY'!G12,$EG$4='DATA ENTRY'!F12),'DATA ENTRY'!R12,"")))</f>
        <v/>
      </c>
      <c r="EM13" s="132" t="str">
        <f>IF('DATA ENTRY'!CV12="","",IF('DATA ENTRY'!S12="","",IF(AND($EE$4='DATA ENTRY'!G12,$EG$4='DATA ENTRY'!F12),'DATA ENTRY'!S12,"")))</f>
        <v/>
      </c>
      <c r="EN13" s="3" t="str">
        <f>IF('DATA ENTRY'!CV12="","",IF('DATA ENTRY'!E12="","",IF(AND($EE$4='DATA ENTRY'!G12,$EG$4='DATA ENTRY'!F12),'DATA ENTRY'!E12,"")))</f>
        <v/>
      </c>
      <c r="EO13" s="3" t="str">
        <f>IF('DATA ENTRY'!CV12="","",IF('DATA ENTRY'!D6="","",IF(AND($EE$4='DATA ENTRY'!G12,$EG$4='DATA ENTRY'!F12),'DATA ENTRY'!D6,"")))</f>
        <v/>
      </c>
      <c r="EP13" s="3" t="str">
        <f>IF('DATA ENTRY'!CV12="","",IF('DATA ENTRY'!W12="","",IF(AND($EE$4='DATA ENTRY'!G12,$EG$4='DATA ENTRY'!F12),'DATA ENTRY'!W12,"")))</f>
        <v/>
      </c>
      <c r="EQ13" s="3" t="str">
        <f>IF('DATA ENTRY'!CV12="","",IF('DATA ENTRY'!X12="","",IF(AND($EE$4='DATA ENTRY'!G12,$EG$4='DATA ENTRY'!F12),'DATA ENTRY'!X12,"")))</f>
        <v/>
      </c>
      <c r="ER13" s="133" t="str">
        <f t="shared" si="10"/>
        <v/>
      </c>
      <c r="ES13" s="133" t="str">
        <f>IF('DATA ENTRY'!CV12="","",IF('DATA ENTRY'!D6="","",IF(AND($EE$4='DATA ENTRY'!G12,$EG$4='DATA ENTRY'!F12),'DATA ENTRY'!G12,"")))</f>
        <v/>
      </c>
      <c r="EX13">
        <f t="shared" si="11"/>
        <v>0</v>
      </c>
    </row>
    <row r="14" spans="1:154">
      <c r="A14">
        <f>IF(S14=0,"",1+(MAX($A$7:A13)))</f>
        <v>8</v>
      </c>
      <c r="B14" s="2">
        <v>8</v>
      </c>
      <c r="C14" s="3" t="str">
        <f>IF('DATA ENTRY'!CV13="","",IF('DATA ENTRY'!B13="","",IF($D$4="All Post",'DATA ENTRY'!B13,IF(AND($D$4='DATA ENTRY'!CV13),'DATA ENTRY'!B13,""))))</f>
        <v>p=</v>
      </c>
      <c r="D14" s="3" t="str">
        <f>IF('DATA ENTRY'!CV13="","",IF('DATA ENTRY'!C13="","",IF($D$4="All Post",'DATA ENTRY'!C13,IF(AND($D$4='DATA ENTRY'!CV13),'DATA ENTRY'!C13,""))))</f>
        <v>uio</v>
      </c>
      <c r="E14" s="4">
        <f>IF('DATA ENTRY'!CV13="","",IF('DATA ENTRY'!I13="","",IF($D$4="All Post",'DATA ENTRY'!I13,IF(AND($D$4='DATA ENTRY'!CV13),'DATA ENTRY'!I13,""))))</f>
        <v>35292</v>
      </c>
      <c r="F14" s="4" t="str">
        <f>IF('DATA ENTRY'!CV13="","",IF('DATA ENTRY'!CV13="","",IF($D$4="All Post",'DATA ENTRY'!CV13,IF(AND($D$4='DATA ENTRY'!CV13),'DATA ENTRY'!CV13,""))))</f>
        <v>3rd Grade L-2</v>
      </c>
      <c r="G14" s="3" t="str">
        <f>IF('DATA ENTRY'!CV13="","",IF('DATA ENTRY'!N13="","",IF($D$4="All Post",'DATA ENTRY'!N13,IF(AND($D$4='DATA ENTRY'!CV13),'DATA ENTRY'!N13,""))))</f>
        <v xml:space="preserve">UG </v>
      </c>
      <c r="H14" s="132">
        <f>IF('DATA ENTRY'!CV13="","",IF('DATA ENTRY'!O13="","",IF($D$4="All Post",'DATA ENTRY'!O13,IF(AND($D$4='DATA ENTRY'!CV13),'DATA ENTRY'!O13,""))))</f>
        <v>0.68</v>
      </c>
      <c r="I14" s="3" t="str">
        <f>IF('DATA ENTRY'!CV13="","",IF('DATA ENTRY'!P13="","",IF($D$4="All Post",'DATA ENTRY'!P13,IF(AND($D$4='DATA ENTRY'!CV13),'DATA ENTRY'!P13,""))))</f>
        <v xml:space="preserve">B.ed </v>
      </c>
      <c r="J14" s="132">
        <f>IF('DATA ENTRY'!CV13="","",IF('DATA ENTRY'!Q13="","",IF($D$4="All Post",'DATA ENTRY'!Q13,IF(AND($D$4='DATA ENTRY'!CV13),'DATA ENTRY'!Q13,""))))</f>
        <v>0.72</v>
      </c>
      <c r="K14" s="3" t="str">
        <f>IF('DATA ENTRY'!CV13="","",IF('DATA ENTRY'!R13="","",IF($D$4="All Post",'DATA ENTRY'!R13,IF(AND($D$4='DATA ENTRY'!CV13),'DATA ENTRY'!R13,""))))</f>
        <v/>
      </c>
      <c r="L14" s="3" t="str">
        <f>IF('DATA ENTRY'!CV13="","",IF('DATA ENTRY'!S13="","",IF($D$4="All Post",'DATA ENTRY'!S13,IF(AND($D$4='DATA ENTRY'!CV13),'DATA ENTRY'!S13,""))))</f>
        <v/>
      </c>
      <c r="M14" s="3" t="str">
        <f>IF('DATA ENTRY'!CV13="","",IF('DATA ENTRY'!E13="","",IF($D$4="All Post",'DATA ENTRY'!E13,IF(AND($D$4='DATA ENTRY'!CV13),'DATA ENTRY'!E13,""))))</f>
        <v>GUPS NO. 06</v>
      </c>
      <c r="N14" s="3" t="str">
        <f>IF('DATA ENTRY'!CV13="","",IF('DATA ENTRY'!W13="","",IF($D$4="All Post",'DATA ENTRY'!W13,IF(AND($D$4='DATA ENTRY'!CV13),'DATA ENTRY'!W13,""))))</f>
        <v>OBC</v>
      </c>
      <c r="O14" s="3" t="str">
        <f>IF('DATA ENTRY'!CV13="","",IF('DATA ENTRY'!X13="","",IF($D$4="All Post",'DATA ENTRY'!X13,IF(AND($D$4='DATA ENTRY'!CV13),'DATA ENTRY'!X13,""))))</f>
        <v>FEMALE</v>
      </c>
      <c r="P14" s="3" t="str">
        <f>IF('DATA ENTRY'!CV13="","",IF('DATA ENTRY'!G13="","",IF($D$4="All Post",'DATA ENTRY'!G13,IF(AND($D$4='DATA ENTRY'!CV13),'DATA ENTRY'!G13,""))))</f>
        <v>Maths</v>
      </c>
      <c r="S14">
        <f t="shared" si="0"/>
        <v>1</v>
      </c>
      <c r="T14" t="str">
        <f t="shared" si="1"/>
        <v>All Post</v>
      </c>
      <c r="Z14" s="102" t="s">
        <v>196</v>
      </c>
      <c r="AA14">
        <v>8</v>
      </c>
      <c r="AB14" t="s">
        <v>126</v>
      </c>
      <c r="AC14" t="s">
        <v>221</v>
      </c>
      <c r="AD14" t="s">
        <v>223</v>
      </c>
      <c r="AE14" t="s">
        <v>158</v>
      </c>
      <c r="AF14" t="s">
        <v>164</v>
      </c>
      <c r="AG14" t="s">
        <v>232</v>
      </c>
      <c r="AH14" t="s">
        <v>235</v>
      </c>
      <c r="AI14" t="s">
        <v>237</v>
      </c>
      <c r="AK14" t="s">
        <v>213</v>
      </c>
      <c r="AM14" t="s">
        <v>254</v>
      </c>
      <c r="AO14" t="s">
        <v>271</v>
      </c>
      <c r="AQ14" t="s">
        <v>296</v>
      </c>
      <c r="AS14" t="s">
        <v>325</v>
      </c>
      <c r="AT14" t="s">
        <v>336</v>
      </c>
      <c r="AU14" t="s">
        <v>344</v>
      </c>
      <c r="AV14" t="s">
        <v>356</v>
      </c>
      <c r="AW14" t="s">
        <v>377</v>
      </c>
      <c r="AY14" t="s">
        <v>392</v>
      </c>
      <c r="AZ14" t="s">
        <v>404</v>
      </c>
      <c r="BA14" t="s">
        <v>414</v>
      </c>
      <c r="BB14" t="s">
        <v>422</v>
      </c>
      <c r="BD14" t="s">
        <v>438</v>
      </c>
      <c r="BF14" t="s">
        <v>280</v>
      </c>
      <c r="BH14" t="s">
        <v>463</v>
      </c>
      <c r="BZ14" t="str">
        <f t="shared" si="2"/>
        <v/>
      </c>
      <c r="CA14" t="str">
        <f>IF(CW14=0,"",1+(MAX($CA$7:CA13)))</f>
        <v/>
      </c>
      <c r="CB14" s="141">
        <v>8</v>
      </c>
      <c r="CC14" s="3" t="str">
        <f>IF('DATA ENTRY'!CV13="","",IF('DATA ENTRY'!B13="","",IF(AND($CD$4='DATA ENTRY'!CV13),'DATA ENTRY'!B13,"")))</f>
        <v/>
      </c>
      <c r="CD14" s="3" t="str">
        <f>IF('DATA ENTRY'!CV13="","",IF('DATA ENTRY'!C13="","",IF(AND($CD$4='DATA ENTRY'!CV13),'DATA ENTRY'!C13,"")))</f>
        <v/>
      </c>
      <c r="CE14" s="4" t="str">
        <f>IF('DATA ENTRY'!CV13="","",IF('DATA ENTRY'!I13="","",IF(AND($CD$4='DATA ENTRY'!CV13),'DATA ENTRY'!I13,"")))</f>
        <v/>
      </c>
      <c r="CF14" s="4" t="str">
        <f>IF('DATA ENTRY'!CV13="","",IF('DATA ENTRY'!CV13="","",IF(AND($CD$4='DATA ENTRY'!CV13),'DATA ENTRY'!CV13,"")))</f>
        <v/>
      </c>
      <c r="CG14" s="3" t="str">
        <f>IF('DATA ENTRY'!CV13="","",IF('DATA ENTRY'!N13="","",IF(AND($CD$4='DATA ENTRY'!CV13),'DATA ENTRY'!N13,"")))</f>
        <v/>
      </c>
      <c r="CH14" s="132" t="str">
        <f>IF('DATA ENTRY'!CV13="","",IF('DATA ENTRY'!O13="","",IF(AND($CD$4='DATA ENTRY'!CV13),'DATA ENTRY'!O13,"")))</f>
        <v/>
      </c>
      <c r="CI14" s="3" t="str">
        <f>IF('DATA ENTRY'!CV13="","",IF('DATA ENTRY'!P13="","",IF(AND($CD$4='DATA ENTRY'!CV13),'DATA ENTRY'!P13,"")))</f>
        <v/>
      </c>
      <c r="CJ14" s="132" t="str">
        <f>IF('DATA ENTRY'!CV13="","",IF('DATA ENTRY'!Q13="","",IF(AND($CD$4='DATA ENTRY'!CV13),'DATA ENTRY'!Q13,"")))</f>
        <v/>
      </c>
      <c r="CK14" s="3" t="str">
        <f>IF('DATA ENTRY'!CV13="","",IF('DATA ENTRY'!R13="","",IF(AND($CD$4='DATA ENTRY'!CV13),'DATA ENTRY'!R13,"")))</f>
        <v/>
      </c>
      <c r="CL14" s="3" t="str">
        <f>IF('DATA ENTRY'!CV13="","",IF('DATA ENTRY'!S13="","",IF(AND($CD$4='DATA ENTRY'!CV13),'DATA ENTRY'!S13,"")))</f>
        <v/>
      </c>
      <c r="CM14" s="3" t="str">
        <f>IF('DATA ENTRY'!CV13="","",IF('DATA ENTRY'!E13="","",IF(AND($CD$4='DATA ENTRY'!CV13),'DATA ENTRY'!E13,"")))</f>
        <v/>
      </c>
      <c r="CN14" s="3" t="str">
        <f>IF('DATA ENTRY'!CV13="","",IF('DATA ENTRY'!W13="","",IF(AND($CD$4='DATA ENTRY'!CV13),'DATA ENTRY'!W13,"")))</f>
        <v/>
      </c>
      <c r="CO14" s="3" t="str">
        <f>IF('DATA ENTRY'!CV13="","",IF('DATA ENTRY'!X13="","",IF(AND($CD$4='DATA ENTRY'!CV13),'DATA ENTRY'!X13,"")))</f>
        <v/>
      </c>
      <c r="CP14" s="133" t="str">
        <f t="shared" si="3"/>
        <v/>
      </c>
      <c r="CQ14" s="133" t="str">
        <f>IF('DATA ENTRY'!CV13="","",IF('DATA ENTRY'!G13="","",IF(AND($CD$4='DATA ENTRY'!CV13),'DATA ENTRY'!G13,"")))</f>
        <v/>
      </c>
      <c r="CR14">
        <f t="shared" si="4"/>
        <v>0</v>
      </c>
      <c r="CS14">
        <f t="shared" si="5"/>
        <v>0</v>
      </c>
      <c r="CW14">
        <f t="shared" si="12"/>
        <v>0</v>
      </c>
      <c r="DA14" t="str">
        <f t="shared" si="6"/>
        <v/>
      </c>
      <c r="DB14" t="str">
        <f>IF(DX14=0,"",1+(MAX($DB$7:DB13)))</f>
        <v/>
      </c>
      <c r="DC14" s="170">
        <v>8</v>
      </c>
      <c r="DD14" s="3" t="str">
        <f>IF('DATA ENTRY'!CV13="","",IF('DATA ENTRY'!B13="","",IF(AND($DE$4='DATA ENTRY'!D13),'DATA ENTRY'!B13,"")))</f>
        <v/>
      </c>
      <c r="DE14" s="3" t="str">
        <f>IF('DATA ENTRY'!CV13="","",IF('DATA ENTRY'!C13="","",IF(AND($DE$4='DATA ENTRY'!D13),'DATA ENTRY'!C13,"")))</f>
        <v/>
      </c>
      <c r="DF14" s="4" t="str">
        <f>IF('DATA ENTRY'!CV13="","",IF('DATA ENTRY'!I13="","",IF(AND($DE$4='DATA ENTRY'!D13),'DATA ENTRY'!I13,"")))</f>
        <v/>
      </c>
      <c r="DG14" s="4" t="str">
        <f>IF('DATA ENTRY'!CV13="","",IF('DATA ENTRY'!CV13="","",IF(AND($DE$4='DATA ENTRY'!D13),'DATA ENTRY'!CV13,"")))</f>
        <v/>
      </c>
      <c r="DH14" s="3" t="str">
        <f>IF('DATA ENTRY'!CV13="","",IF('DATA ENTRY'!N13="","",IF(AND($DE$4='DATA ENTRY'!D13),'DATA ENTRY'!N13,"")))</f>
        <v/>
      </c>
      <c r="DI14" s="132" t="str">
        <f>IF('DATA ENTRY'!CV13="","",IF('DATA ENTRY'!O13="","",IF(AND($DE$4='DATA ENTRY'!D13),'DATA ENTRY'!O13,"")))</f>
        <v/>
      </c>
      <c r="DJ14" s="3" t="str">
        <f>IF('DATA ENTRY'!CV13="","",IF('DATA ENTRY'!P13="","",IF(AND($DE$4='DATA ENTRY'!D13),'DATA ENTRY'!P13,"")))</f>
        <v/>
      </c>
      <c r="DK14" s="132" t="str">
        <f>IF('DATA ENTRY'!CV13="","",IF('DATA ENTRY'!Q13="","",IF(AND($DE$4='DATA ENTRY'!D13),'DATA ENTRY'!Q13,"")))</f>
        <v/>
      </c>
      <c r="DL14" s="3" t="str">
        <f>IF('DATA ENTRY'!CV13="","",IF('DATA ENTRY'!R13="","",IF(AND($DE$4='DATA ENTRY'!D13),'DATA ENTRY'!R13,"")))</f>
        <v/>
      </c>
      <c r="DM14" s="132" t="str">
        <f>IF('DATA ENTRY'!CV13="","",IF('DATA ENTRY'!S13="","",IF(AND($DE$4='DATA ENTRY'!D13),'DATA ENTRY'!S13,"")))</f>
        <v/>
      </c>
      <c r="DN14" s="3" t="str">
        <f>IF('DATA ENTRY'!CV13="","",IF('DATA ENTRY'!E13="","",IF(AND($DE$4='DATA ENTRY'!D13),'DATA ENTRY'!E13,"")))</f>
        <v/>
      </c>
      <c r="DO14" s="3" t="str">
        <f>IF('DATA ENTRY'!CV13="","",IF('DATA ENTRY'!D13="","",IF(AND($DE$4='DATA ENTRY'!D13),'DATA ENTRY'!D13,"")))</f>
        <v/>
      </c>
      <c r="DP14" s="3" t="str">
        <f>IF('DATA ENTRY'!CV13="","",IF('DATA ENTRY'!W13="","",IF(AND($DE$4='DATA ENTRY'!D13),'DATA ENTRY'!W13,"")))</f>
        <v/>
      </c>
      <c r="DQ14" s="3" t="str">
        <f>IF('DATA ENTRY'!CV13="","",IF('DATA ENTRY'!X13="","",IF(AND($DE$4='DATA ENTRY'!D13),'DATA ENTRY'!X13,"")))</f>
        <v/>
      </c>
      <c r="DR14" s="133" t="str">
        <f t="shared" si="7"/>
        <v/>
      </c>
      <c r="DS14" s="133" t="str">
        <f>IF('DATA ENTRY'!CV13="","",IF('DATA ENTRY'!D13="","",IF(AND($DE$4='DATA ENTRY'!D13),'DATA ENTRY'!G13,"")))</f>
        <v/>
      </c>
      <c r="DX14">
        <f t="shared" si="8"/>
        <v>0</v>
      </c>
      <c r="EA14" t="str">
        <f t="shared" si="9"/>
        <v/>
      </c>
      <c r="EB14" t="str">
        <f>IF(EX14=0,"",1+(MAX($EB$7:EB13)))</f>
        <v/>
      </c>
      <c r="EC14" s="192">
        <v>8</v>
      </c>
      <c r="ED14" s="3" t="str">
        <f>IF('DATA ENTRY'!CV13="","",IF('DATA ENTRY'!B13="","",IF(AND($EE$4='DATA ENTRY'!G13,$EG$4='DATA ENTRY'!F13),'DATA ENTRY'!B13,"")))</f>
        <v/>
      </c>
      <c r="EE14" s="3" t="str">
        <f>IF('DATA ENTRY'!CV13="","",IF('DATA ENTRY'!C13="","",IF(AND($EE$4='DATA ENTRY'!G13,$EG$4='DATA ENTRY'!F13),'DATA ENTRY'!C13,"")))</f>
        <v/>
      </c>
      <c r="EF14" s="4" t="str">
        <f>IF('DATA ENTRY'!CV13="","",IF('DATA ENTRY'!I13="","",IF(AND($EE$4='DATA ENTRY'!G13,$EG$4='DATA ENTRY'!F13),'DATA ENTRY'!I13,"")))</f>
        <v/>
      </c>
      <c r="EG14" s="4" t="str">
        <f>IF('DATA ENTRY'!CV13="","",IF('DATA ENTRY'!CV13="","",IF(AND($EE$4='DATA ENTRY'!G13,$EG$4='DATA ENTRY'!F13),'DATA ENTRY'!CV13,"")))</f>
        <v/>
      </c>
      <c r="EH14" s="3" t="str">
        <f>IF('DATA ENTRY'!CV13="","",IF('DATA ENTRY'!N13="","",IF(AND($EE$4='DATA ENTRY'!G13,$EG$4='DATA ENTRY'!F13),'DATA ENTRY'!N13,"")))</f>
        <v/>
      </c>
      <c r="EI14" s="132" t="str">
        <f>IF('DATA ENTRY'!CV13="","",IF('DATA ENTRY'!O13="","",IF(AND($EE$4='DATA ENTRY'!G13,$EG$4='DATA ENTRY'!F13),'DATA ENTRY'!O13,"")))</f>
        <v/>
      </c>
      <c r="EJ14" s="3" t="str">
        <f>IF('DATA ENTRY'!CV13="","",IF('DATA ENTRY'!P13="","",IF(AND($EE$4='DATA ENTRY'!G13,$EG$4='DATA ENTRY'!F13),'DATA ENTRY'!P13,"")))</f>
        <v/>
      </c>
      <c r="EK14" s="132" t="str">
        <f>IF('DATA ENTRY'!CV13="","",IF('DATA ENTRY'!Q13="","",IF(AND($EE$4='DATA ENTRY'!G13,$EG$4='DATA ENTRY'!F13),'DATA ENTRY'!Q13,"")))</f>
        <v/>
      </c>
      <c r="EL14" s="3" t="str">
        <f>IF('DATA ENTRY'!CV13="","",IF('DATA ENTRY'!R13="","",IF(AND($EE$4='DATA ENTRY'!G13,$EG$4='DATA ENTRY'!F13),'DATA ENTRY'!R13,"")))</f>
        <v/>
      </c>
      <c r="EM14" s="132" t="str">
        <f>IF('DATA ENTRY'!CV13="","",IF('DATA ENTRY'!S13="","",IF(AND($EE$4='DATA ENTRY'!G13,$EG$4='DATA ENTRY'!F13),'DATA ENTRY'!S13,"")))</f>
        <v/>
      </c>
      <c r="EN14" s="3" t="str">
        <f>IF('DATA ENTRY'!CV13="","",IF('DATA ENTRY'!E13="","",IF(AND($EE$4='DATA ENTRY'!G13,$EG$4='DATA ENTRY'!F13),'DATA ENTRY'!E13,"")))</f>
        <v/>
      </c>
      <c r="EO14" s="3" t="str">
        <f>IF('DATA ENTRY'!CV13="","",IF('DATA ENTRY'!D6="","",IF(AND($EE$4='DATA ENTRY'!G13,$EG$4='DATA ENTRY'!F13),'DATA ENTRY'!D6,"")))</f>
        <v/>
      </c>
      <c r="EP14" s="3" t="str">
        <f>IF('DATA ENTRY'!CV13="","",IF('DATA ENTRY'!W13="","",IF(AND($EE$4='DATA ENTRY'!G13,$EG$4='DATA ENTRY'!F13),'DATA ENTRY'!W13,"")))</f>
        <v/>
      </c>
      <c r="EQ14" s="3" t="str">
        <f>IF('DATA ENTRY'!CV13="","",IF('DATA ENTRY'!X13="","",IF(AND($EE$4='DATA ENTRY'!G13,$EG$4='DATA ENTRY'!F13),'DATA ENTRY'!X13,"")))</f>
        <v/>
      </c>
      <c r="ER14" s="133" t="str">
        <f t="shared" si="10"/>
        <v/>
      </c>
      <c r="ES14" s="133" t="str">
        <f>IF('DATA ENTRY'!CV13="","",IF('DATA ENTRY'!D6="","",IF(AND($EE$4='DATA ENTRY'!G13,$EG$4='DATA ENTRY'!F13),'DATA ENTRY'!G13,"")))</f>
        <v/>
      </c>
      <c r="EX14">
        <f t="shared" si="11"/>
        <v>0</v>
      </c>
    </row>
    <row r="15" spans="1:154">
      <c r="A15">
        <f>IF(S15=0,"",1+(MAX($A$7:A14)))</f>
        <v>9</v>
      </c>
      <c r="B15" s="2">
        <v>9</v>
      </c>
      <c r="C15" s="3" t="str">
        <f>IF('DATA ENTRY'!CV14="","",IF('DATA ENTRY'!B14="","",IF($D$4="All Post",'DATA ENTRY'!B14,IF(AND($D$4='DATA ENTRY'!CV14),'DATA ENTRY'!B14,""))))</f>
        <v>jggh</v>
      </c>
      <c r="D15" s="3" t="str">
        <f>IF('DATA ENTRY'!CV14="","",IF('DATA ENTRY'!C14="","",IF($D$4="All Post",'DATA ENTRY'!C14,IF(AND($D$4='DATA ENTRY'!CV14),'DATA ENTRY'!C14,""))))</f>
        <v>dfzd</v>
      </c>
      <c r="E15" s="4">
        <f>IF('DATA ENTRY'!CV14="","",IF('DATA ENTRY'!I14="","",IF($D$4="All Post",'DATA ENTRY'!I14,IF(AND($D$4='DATA ENTRY'!CV14),'DATA ENTRY'!I14,""))))</f>
        <v>36542</v>
      </c>
      <c r="F15" s="4" t="str">
        <f>IF('DATA ENTRY'!CV14="","",IF('DATA ENTRY'!CV14="","",IF($D$4="All Post",'DATA ENTRY'!CV14,IF(AND($D$4='DATA ENTRY'!CV14),'DATA ENTRY'!CV14,""))))</f>
        <v>3rd Grade P.E.T.</v>
      </c>
      <c r="G15" s="3" t="str">
        <f>IF('DATA ENTRY'!CV14="","",IF('DATA ENTRY'!N14="","",IF($D$4="All Post",'DATA ENTRY'!N14,IF(AND($D$4='DATA ENTRY'!CV14),'DATA ENTRY'!N14,""))))</f>
        <v xml:space="preserve">UG </v>
      </c>
      <c r="H15" s="132">
        <f>IF('DATA ENTRY'!CV14="","",IF('DATA ENTRY'!O14="","",IF($D$4="All Post",'DATA ENTRY'!O14,IF(AND($D$4='DATA ENTRY'!CV14),'DATA ENTRY'!O14,""))))</f>
        <v>0.55000000000000004</v>
      </c>
      <c r="I15" s="3" t="str">
        <f>IF('DATA ENTRY'!CV14="","",IF('DATA ENTRY'!P14="","",IF($D$4="All Post",'DATA ENTRY'!P14,IF(AND($D$4='DATA ENTRY'!CV14),'DATA ENTRY'!P14,""))))</f>
        <v>B.P.Ed.</v>
      </c>
      <c r="J15" s="132">
        <f>IF('DATA ENTRY'!CV14="","",IF('DATA ENTRY'!Q14="","",IF($D$4="All Post",'DATA ENTRY'!Q14,IF(AND($D$4='DATA ENTRY'!CV14),'DATA ENTRY'!Q14,""))))</f>
        <v>0.75</v>
      </c>
      <c r="K15" s="3" t="str">
        <f>IF('DATA ENTRY'!CV14="","",IF('DATA ENTRY'!R14="","",IF($D$4="All Post",'DATA ENTRY'!R14,IF(AND($D$4='DATA ENTRY'!CV14),'DATA ENTRY'!R14,""))))</f>
        <v/>
      </c>
      <c r="L15" s="3" t="str">
        <f>IF('DATA ENTRY'!CV14="","",IF('DATA ENTRY'!S14="","",IF($D$4="All Post",'DATA ENTRY'!S14,IF(AND($D$4='DATA ENTRY'!CV14),'DATA ENTRY'!S14,""))))</f>
        <v/>
      </c>
      <c r="M15" s="3" t="str">
        <f>IF('DATA ENTRY'!CV14="","",IF('DATA ENTRY'!E14="","",IF($D$4="All Post",'DATA ENTRY'!E14,IF(AND($D$4='DATA ENTRY'!CV14),'DATA ENTRY'!E14,""))))</f>
        <v>GUPS NO. 06</v>
      </c>
      <c r="N15" s="3" t="str">
        <f>IF('DATA ENTRY'!CV14="","",IF('DATA ENTRY'!W14="","",IF($D$4="All Post",'DATA ENTRY'!W14,IF(AND($D$4='DATA ENTRY'!CV14),'DATA ENTRY'!W14,""))))</f>
        <v>OBC</v>
      </c>
      <c r="O15" s="3" t="str">
        <f>IF('DATA ENTRY'!CV14="","",IF('DATA ENTRY'!X14="","",IF($D$4="All Post",'DATA ENTRY'!X14,IF(AND($D$4='DATA ENTRY'!CV14),'DATA ENTRY'!X14,""))))</f>
        <v>MALE</v>
      </c>
      <c r="P15" s="3" t="str">
        <f>IF('DATA ENTRY'!CV14="","",IF('DATA ENTRY'!G14="","",IF($D$4="All Post",'DATA ENTRY'!G14,IF(AND($D$4='DATA ENTRY'!CV14),'DATA ENTRY'!G14,""))))</f>
        <v>NA</v>
      </c>
      <c r="S15">
        <f t="shared" si="0"/>
        <v>1</v>
      </c>
      <c r="T15" t="str">
        <f t="shared" si="1"/>
        <v>All Post</v>
      </c>
      <c r="Z15" s="102" t="s">
        <v>203</v>
      </c>
      <c r="AA15">
        <v>9</v>
      </c>
      <c r="AB15" t="s">
        <v>218</v>
      </c>
      <c r="AC15" t="s">
        <v>135</v>
      </c>
      <c r="AD15" t="s">
        <v>149</v>
      </c>
      <c r="AF15" t="s">
        <v>165</v>
      </c>
      <c r="AG15" t="s">
        <v>176</v>
      </c>
      <c r="AH15" t="s">
        <v>191</v>
      </c>
      <c r="AI15" t="s">
        <v>202</v>
      </c>
      <c r="AK15" t="s">
        <v>214</v>
      </c>
      <c r="AM15" t="s">
        <v>255</v>
      </c>
      <c r="AO15" t="s">
        <v>272</v>
      </c>
      <c r="AQ15" t="s">
        <v>297</v>
      </c>
      <c r="AS15" t="s">
        <v>328</v>
      </c>
      <c r="AU15" t="s">
        <v>345</v>
      </c>
      <c r="AV15" t="s">
        <v>368</v>
      </c>
      <c r="AY15" t="s">
        <v>393</v>
      </c>
      <c r="AZ15" t="s">
        <v>405</v>
      </c>
      <c r="BD15" t="s">
        <v>439</v>
      </c>
      <c r="BF15" t="s">
        <v>281</v>
      </c>
      <c r="BH15" t="s">
        <v>464</v>
      </c>
      <c r="BZ15" t="str">
        <f t="shared" si="2"/>
        <v/>
      </c>
      <c r="CA15" t="str">
        <f>IF(CW15=0,"",1+(MAX($CA$7:CA14)))</f>
        <v/>
      </c>
      <c r="CB15" s="141">
        <v>9</v>
      </c>
      <c r="CC15" s="3" t="str">
        <f>IF('DATA ENTRY'!CV14="","",IF('DATA ENTRY'!B14="","",IF(AND($CD$4='DATA ENTRY'!CV14),'DATA ENTRY'!B14,"")))</f>
        <v/>
      </c>
      <c r="CD15" s="3" t="str">
        <f>IF('DATA ENTRY'!CV14="","",IF('DATA ENTRY'!C14="","",IF(AND($CD$4='DATA ENTRY'!CV14),'DATA ENTRY'!C14,"")))</f>
        <v/>
      </c>
      <c r="CE15" s="4" t="str">
        <f>IF('DATA ENTRY'!CV14="","",IF('DATA ENTRY'!I14="","",IF(AND($CD$4='DATA ENTRY'!CV14),'DATA ENTRY'!I14,"")))</f>
        <v/>
      </c>
      <c r="CF15" s="4" t="str">
        <f>IF('DATA ENTRY'!CV14="","",IF('DATA ENTRY'!CV14="","",IF(AND($CD$4='DATA ENTRY'!CV14),'DATA ENTRY'!CV14,"")))</f>
        <v/>
      </c>
      <c r="CG15" s="3" t="str">
        <f>IF('DATA ENTRY'!CV14="","",IF('DATA ENTRY'!N14="","",IF(AND($CD$4='DATA ENTRY'!CV14),'DATA ENTRY'!N14,"")))</f>
        <v/>
      </c>
      <c r="CH15" s="132" t="str">
        <f>IF('DATA ENTRY'!CV14="","",IF('DATA ENTRY'!O14="","",IF(AND($CD$4='DATA ENTRY'!CV14),'DATA ENTRY'!O14,"")))</f>
        <v/>
      </c>
      <c r="CI15" s="3" t="str">
        <f>IF('DATA ENTRY'!CV14="","",IF('DATA ENTRY'!P14="","",IF(AND($CD$4='DATA ENTRY'!CV14),'DATA ENTRY'!P14,"")))</f>
        <v/>
      </c>
      <c r="CJ15" s="132" t="str">
        <f>IF('DATA ENTRY'!CV14="","",IF('DATA ENTRY'!Q14="","",IF(AND($CD$4='DATA ENTRY'!CV14),'DATA ENTRY'!Q14,"")))</f>
        <v/>
      </c>
      <c r="CK15" s="3" t="str">
        <f>IF('DATA ENTRY'!CV14="","",IF('DATA ENTRY'!R14="","",IF(AND($CD$4='DATA ENTRY'!CV14),'DATA ENTRY'!R14,"")))</f>
        <v/>
      </c>
      <c r="CL15" s="3" t="str">
        <f>IF('DATA ENTRY'!CV14="","",IF('DATA ENTRY'!S14="","",IF(AND($CD$4='DATA ENTRY'!CV14),'DATA ENTRY'!S14,"")))</f>
        <v/>
      </c>
      <c r="CM15" s="3" t="str">
        <f>IF('DATA ENTRY'!CV14="","",IF('DATA ENTRY'!E14="","",IF(AND($CD$4='DATA ENTRY'!CV14),'DATA ENTRY'!E14,"")))</f>
        <v/>
      </c>
      <c r="CN15" s="3" t="str">
        <f>IF('DATA ENTRY'!CV14="","",IF('DATA ENTRY'!W14="","",IF(AND($CD$4='DATA ENTRY'!CV14),'DATA ENTRY'!W14,"")))</f>
        <v/>
      </c>
      <c r="CO15" s="3" t="str">
        <f>IF('DATA ENTRY'!CV14="","",IF('DATA ENTRY'!X14="","",IF(AND($CD$4='DATA ENTRY'!CV14),'DATA ENTRY'!X14,"")))</f>
        <v/>
      </c>
      <c r="CP15" s="133" t="str">
        <f t="shared" si="3"/>
        <v/>
      </c>
      <c r="CQ15" s="133" t="str">
        <f>IF('DATA ENTRY'!CV14="","",IF('DATA ENTRY'!G14="","",IF(AND($CD$4='DATA ENTRY'!CV14),'DATA ENTRY'!G14,"")))</f>
        <v/>
      </c>
      <c r="CR15">
        <f t="shared" si="4"/>
        <v>0</v>
      </c>
      <c r="CS15">
        <f t="shared" si="5"/>
        <v>0</v>
      </c>
      <c r="CW15">
        <f t="shared" si="12"/>
        <v>0</v>
      </c>
      <c r="DA15" t="str">
        <f t="shared" si="6"/>
        <v/>
      </c>
      <c r="DB15" t="str">
        <f>IF(DX15=0,"",1+(MAX($DB$7:DB14)))</f>
        <v/>
      </c>
      <c r="DC15" s="170">
        <v>9</v>
      </c>
      <c r="DD15" s="3" t="str">
        <f>IF('DATA ENTRY'!CV14="","",IF('DATA ENTRY'!B14="","",IF(AND($DE$4='DATA ENTRY'!D14),'DATA ENTRY'!B14,"")))</f>
        <v/>
      </c>
      <c r="DE15" s="3" t="str">
        <f>IF('DATA ENTRY'!CV14="","",IF('DATA ENTRY'!C14="","",IF(AND($DE$4='DATA ENTRY'!D14),'DATA ENTRY'!C14,"")))</f>
        <v/>
      </c>
      <c r="DF15" s="4" t="str">
        <f>IF('DATA ENTRY'!CV14="","",IF('DATA ENTRY'!I14="","",IF(AND($DE$4='DATA ENTRY'!D14),'DATA ENTRY'!I14,"")))</f>
        <v/>
      </c>
      <c r="DG15" s="4" t="str">
        <f>IF('DATA ENTRY'!CV14="","",IF('DATA ENTRY'!CV14="","",IF(AND($DE$4='DATA ENTRY'!D14),'DATA ENTRY'!CV14,"")))</f>
        <v/>
      </c>
      <c r="DH15" s="3" t="str">
        <f>IF('DATA ENTRY'!CV14="","",IF('DATA ENTRY'!N14="","",IF(AND($DE$4='DATA ENTRY'!D14),'DATA ENTRY'!N14,"")))</f>
        <v/>
      </c>
      <c r="DI15" s="132" t="str">
        <f>IF('DATA ENTRY'!CV14="","",IF('DATA ENTRY'!O14="","",IF(AND($DE$4='DATA ENTRY'!D14),'DATA ENTRY'!O14,"")))</f>
        <v/>
      </c>
      <c r="DJ15" s="3" t="str">
        <f>IF('DATA ENTRY'!CV14="","",IF('DATA ENTRY'!P14="","",IF(AND($DE$4='DATA ENTRY'!D14),'DATA ENTRY'!P14,"")))</f>
        <v/>
      </c>
      <c r="DK15" s="132" t="str">
        <f>IF('DATA ENTRY'!CV14="","",IF('DATA ENTRY'!Q14="","",IF(AND($DE$4='DATA ENTRY'!D14),'DATA ENTRY'!Q14,"")))</f>
        <v/>
      </c>
      <c r="DL15" s="3" t="str">
        <f>IF('DATA ENTRY'!CV14="","",IF('DATA ENTRY'!R14="","",IF(AND($DE$4='DATA ENTRY'!D14),'DATA ENTRY'!R14,"")))</f>
        <v/>
      </c>
      <c r="DM15" s="132" t="str">
        <f>IF('DATA ENTRY'!CV14="","",IF('DATA ENTRY'!S14="","",IF(AND($DE$4='DATA ENTRY'!D14),'DATA ENTRY'!S14,"")))</f>
        <v/>
      </c>
      <c r="DN15" s="3" t="str">
        <f>IF('DATA ENTRY'!CV14="","",IF('DATA ENTRY'!E14="","",IF(AND($DE$4='DATA ENTRY'!D14),'DATA ENTRY'!E14,"")))</f>
        <v/>
      </c>
      <c r="DO15" s="3" t="str">
        <f>IF('DATA ENTRY'!CV14="","",IF('DATA ENTRY'!D14="","",IF(AND($DE$4='DATA ENTRY'!D14),'DATA ENTRY'!D14,"")))</f>
        <v/>
      </c>
      <c r="DP15" s="3" t="str">
        <f>IF('DATA ENTRY'!CV14="","",IF('DATA ENTRY'!W14="","",IF(AND($DE$4='DATA ENTRY'!D14),'DATA ENTRY'!W14,"")))</f>
        <v/>
      </c>
      <c r="DQ15" s="3" t="str">
        <f>IF('DATA ENTRY'!CV14="","",IF('DATA ENTRY'!X14="","",IF(AND($DE$4='DATA ENTRY'!D14),'DATA ENTRY'!X14,"")))</f>
        <v/>
      </c>
      <c r="DR15" s="133" t="str">
        <f t="shared" si="7"/>
        <v/>
      </c>
      <c r="DS15" s="133" t="str">
        <f>IF('DATA ENTRY'!CV14="","",IF('DATA ENTRY'!D14="","",IF(AND($DE$4='DATA ENTRY'!D14),'DATA ENTRY'!G14,"")))</f>
        <v/>
      </c>
      <c r="DX15">
        <f t="shared" si="8"/>
        <v>0</v>
      </c>
      <c r="EA15" t="str">
        <f t="shared" si="9"/>
        <v/>
      </c>
      <c r="EB15" t="str">
        <f>IF(EX15=0,"",1+(MAX($EB$7:EB14)))</f>
        <v/>
      </c>
      <c r="EC15" s="192">
        <v>9</v>
      </c>
      <c r="ED15" s="3" t="str">
        <f>IF('DATA ENTRY'!CV14="","",IF('DATA ENTRY'!B14="","",IF(AND($EE$4='DATA ENTRY'!G14,$EG$4='DATA ENTRY'!F14),'DATA ENTRY'!B14,"")))</f>
        <v/>
      </c>
      <c r="EE15" s="3" t="str">
        <f>IF('DATA ENTRY'!CV14="","",IF('DATA ENTRY'!C14="","",IF(AND($EE$4='DATA ENTRY'!G14,$EG$4='DATA ENTRY'!F14),'DATA ENTRY'!C14,"")))</f>
        <v/>
      </c>
      <c r="EF15" s="4" t="str">
        <f>IF('DATA ENTRY'!CV14="","",IF('DATA ENTRY'!I14="","",IF(AND($EE$4='DATA ENTRY'!G14,$EG$4='DATA ENTRY'!F14),'DATA ENTRY'!I14,"")))</f>
        <v/>
      </c>
      <c r="EG15" s="4" t="str">
        <f>IF('DATA ENTRY'!CV14="","",IF('DATA ENTRY'!CV14="","",IF(AND($EE$4='DATA ENTRY'!G14,$EG$4='DATA ENTRY'!F14),'DATA ENTRY'!CV14,"")))</f>
        <v/>
      </c>
      <c r="EH15" s="3" t="str">
        <f>IF('DATA ENTRY'!CV14="","",IF('DATA ENTRY'!N14="","",IF(AND($EE$4='DATA ENTRY'!G14,$EG$4='DATA ENTRY'!F14),'DATA ENTRY'!N14,"")))</f>
        <v/>
      </c>
      <c r="EI15" s="132" t="str">
        <f>IF('DATA ENTRY'!CV14="","",IF('DATA ENTRY'!O14="","",IF(AND($EE$4='DATA ENTRY'!G14,$EG$4='DATA ENTRY'!F14),'DATA ENTRY'!O14,"")))</f>
        <v/>
      </c>
      <c r="EJ15" s="3" t="str">
        <f>IF('DATA ENTRY'!CV14="","",IF('DATA ENTRY'!P14="","",IF(AND($EE$4='DATA ENTRY'!G14,$EG$4='DATA ENTRY'!F14),'DATA ENTRY'!P14,"")))</f>
        <v/>
      </c>
      <c r="EK15" s="132" t="str">
        <f>IF('DATA ENTRY'!CV14="","",IF('DATA ENTRY'!Q14="","",IF(AND($EE$4='DATA ENTRY'!G14,$EG$4='DATA ENTRY'!F14),'DATA ENTRY'!Q14,"")))</f>
        <v/>
      </c>
      <c r="EL15" s="3" t="str">
        <f>IF('DATA ENTRY'!CV14="","",IF('DATA ENTRY'!R14="","",IF(AND($EE$4='DATA ENTRY'!G14,$EG$4='DATA ENTRY'!F14),'DATA ENTRY'!R14,"")))</f>
        <v/>
      </c>
      <c r="EM15" s="132" t="str">
        <f>IF('DATA ENTRY'!CV14="","",IF('DATA ENTRY'!S14="","",IF(AND($EE$4='DATA ENTRY'!G14,$EG$4='DATA ENTRY'!F14),'DATA ENTRY'!S14,"")))</f>
        <v/>
      </c>
      <c r="EN15" s="3" t="str">
        <f>IF('DATA ENTRY'!CV14="","",IF('DATA ENTRY'!E14="","",IF(AND($EE$4='DATA ENTRY'!G14,$EG$4='DATA ENTRY'!F14),'DATA ENTRY'!E14,"")))</f>
        <v/>
      </c>
      <c r="EO15" s="3" t="str">
        <f>IF('DATA ENTRY'!CV14="","",IF('DATA ENTRY'!D6="","",IF(AND($EE$4='DATA ENTRY'!G14,$EG$4='DATA ENTRY'!F14),'DATA ENTRY'!D6,"")))</f>
        <v/>
      </c>
      <c r="EP15" s="3" t="str">
        <f>IF('DATA ENTRY'!CV14="","",IF('DATA ENTRY'!W14="","",IF(AND($EE$4='DATA ENTRY'!G14,$EG$4='DATA ENTRY'!F14),'DATA ENTRY'!W14,"")))</f>
        <v/>
      </c>
      <c r="EQ15" s="3" t="str">
        <f>IF('DATA ENTRY'!CV14="","",IF('DATA ENTRY'!X14="","",IF(AND($EE$4='DATA ENTRY'!G14,$EG$4='DATA ENTRY'!F14),'DATA ENTRY'!X14,"")))</f>
        <v/>
      </c>
      <c r="ER15" s="133" t="str">
        <f t="shared" si="10"/>
        <v/>
      </c>
      <c r="ES15" s="133" t="str">
        <f>IF('DATA ENTRY'!CV14="","",IF('DATA ENTRY'!D6="","",IF(AND($EE$4='DATA ENTRY'!G14,$EG$4='DATA ENTRY'!F14),'DATA ENTRY'!G14,"")))</f>
        <v/>
      </c>
      <c r="EX15">
        <f t="shared" si="11"/>
        <v>0</v>
      </c>
    </row>
    <row r="16" spans="1:154">
      <c r="A16">
        <f>IF(S16=0,"",1+(MAX($A$7:A15)))</f>
        <v>10</v>
      </c>
      <c r="B16" s="2">
        <v>10</v>
      </c>
      <c r="C16" s="3" t="str">
        <f>IF('DATA ENTRY'!CV15="","",IF('DATA ENTRY'!B15="","",IF($D$4="All Post",'DATA ENTRY'!B15,IF(AND($D$4='DATA ENTRY'!CV15),'DATA ENTRY'!B15,""))))</f>
        <v>fgkl</v>
      </c>
      <c r="D16" s="3" t="str">
        <f>IF('DATA ENTRY'!CV15="","",IF('DATA ENTRY'!C15="","",IF($D$4="All Post",'DATA ENTRY'!C15,IF(AND($D$4='DATA ENTRY'!CV15),'DATA ENTRY'!C15,""))))</f>
        <v>po]p\</v>
      </c>
      <c r="E16" s="4">
        <f>IF('DATA ENTRY'!CV15="","",IF('DATA ENTRY'!I15="","",IF($D$4="All Post",'DATA ENTRY'!I15,IF(AND($D$4='DATA ENTRY'!CV15),'DATA ENTRY'!I15,""))))</f>
        <v>31332</v>
      </c>
      <c r="F16" s="4" t="str">
        <f>IF('DATA ENTRY'!CV15="","",IF('DATA ENTRY'!CV15="","",IF($D$4="All Post",'DATA ENTRY'!CV15,IF(AND($D$4='DATA ENTRY'!CV15),'DATA ENTRY'!CV15,""))))</f>
        <v>1st Grade (Lecturer)</v>
      </c>
      <c r="G16" s="3" t="str">
        <f>IF('DATA ENTRY'!CV15="","",IF('DATA ENTRY'!N15="","",IF($D$4="All Post",'DATA ENTRY'!N15,IF(AND($D$4='DATA ENTRY'!CV15),'DATA ENTRY'!N15,""))))</f>
        <v xml:space="preserve">PG </v>
      </c>
      <c r="H16" s="132">
        <f>IF('DATA ENTRY'!CV15="","",IF('DATA ENTRY'!O15="","",IF($D$4="All Post",'DATA ENTRY'!O15,IF(AND($D$4='DATA ENTRY'!CV15),'DATA ENTRY'!O15,""))))</f>
        <v>0.6</v>
      </c>
      <c r="I16" s="3" t="str">
        <f>IF('DATA ENTRY'!CV15="","",IF('DATA ENTRY'!P15="","",IF($D$4="All Post",'DATA ENTRY'!P15,IF(AND($D$4='DATA ENTRY'!CV15),'DATA ENTRY'!P15,""))))</f>
        <v xml:space="preserve">B.ed </v>
      </c>
      <c r="J16" s="132">
        <f>IF('DATA ENTRY'!CV15="","",IF('DATA ENTRY'!Q15="","",IF($D$4="All Post",'DATA ENTRY'!Q15,IF(AND($D$4='DATA ENTRY'!CV15),'DATA ENTRY'!Q15,""))))</f>
        <v>0.7</v>
      </c>
      <c r="K16" s="3" t="str">
        <f>IF('DATA ENTRY'!CV15="","",IF('DATA ENTRY'!R15="","",IF($D$4="All Post",'DATA ENTRY'!R15,IF(AND($D$4='DATA ENTRY'!CV15),'DATA ENTRY'!R15,""))))</f>
        <v/>
      </c>
      <c r="L16" s="3" t="str">
        <f>IF('DATA ENTRY'!CV15="","",IF('DATA ENTRY'!S15="","",IF($D$4="All Post",'DATA ENTRY'!S15,IF(AND($D$4='DATA ENTRY'!CV15),'DATA ENTRY'!S15,""))))</f>
        <v/>
      </c>
      <c r="M16" s="3" t="str">
        <f>IF('DATA ENTRY'!CV15="","",IF('DATA ENTRY'!E15="","",IF($D$4="All Post",'DATA ENTRY'!E15,IF(AND($D$4='DATA ENTRY'!CV15),'DATA ENTRY'!E15,""))))</f>
        <v>GUPS NO. 06</v>
      </c>
      <c r="N16" s="3" t="str">
        <f>IF('DATA ENTRY'!CV15="","",IF('DATA ENTRY'!W15="","",IF($D$4="All Post",'DATA ENTRY'!W15,IF(AND($D$4='DATA ENTRY'!CV15),'DATA ENTRY'!W15,""))))</f>
        <v>GEN</v>
      </c>
      <c r="O16" s="3" t="str">
        <f>IF('DATA ENTRY'!CV15="","",IF('DATA ENTRY'!X15="","",IF($D$4="All Post",'DATA ENTRY'!X15,IF(AND($D$4='DATA ENTRY'!CV15),'DATA ENTRY'!X15,""))))</f>
        <v>MALE</v>
      </c>
      <c r="P16" s="3" t="str">
        <f>IF('DATA ENTRY'!CV15="","",IF('DATA ENTRY'!G15="","",IF($D$4="All Post",'DATA ENTRY'!G15,IF(AND($D$4='DATA ENTRY'!CV15),'DATA ENTRY'!G15,""))))</f>
        <v>HISTORY</v>
      </c>
      <c r="S16">
        <f t="shared" si="0"/>
        <v>1</v>
      </c>
      <c r="T16" t="str">
        <f t="shared" si="1"/>
        <v>All Post</v>
      </c>
      <c r="Z16" s="102" t="s">
        <v>207</v>
      </c>
      <c r="AA16">
        <v>10</v>
      </c>
      <c r="AB16" t="s">
        <v>219</v>
      </c>
      <c r="AC16" t="s">
        <v>136</v>
      </c>
      <c r="AD16" t="s">
        <v>150</v>
      </c>
      <c r="AF16" t="s">
        <v>166</v>
      </c>
      <c r="AG16" t="s">
        <v>177</v>
      </c>
      <c r="AH16" t="s">
        <v>192</v>
      </c>
      <c r="AK16" t="s">
        <v>215</v>
      </c>
      <c r="AM16" t="s">
        <v>256</v>
      </c>
      <c r="AO16" t="s">
        <v>273</v>
      </c>
      <c r="AQ16" t="s">
        <v>298</v>
      </c>
      <c r="AS16" t="s">
        <v>326</v>
      </c>
      <c r="AU16" t="s">
        <v>346</v>
      </c>
      <c r="AV16" t="s">
        <v>357</v>
      </c>
      <c r="AY16" t="s">
        <v>394</v>
      </c>
      <c r="AZ16" t="s">
        <v>406</v>
      </c>
      <c r="BD16" t="s">
        <v>440</v>
      </c>
      <c r="BH16" t="s">
        <v>465</v>
      </c>
      <c r="BZ16" t="str">
        <f t="shared" si="2"/>
        <v/>
      </c>
      <c r="CA16" t="str">
        <f>IF(CW16=0,"",1+(MAX($CA$7:CA15)))</f>
        <v/>
      </c>
      <c r="CB16" s="141">
        <v>10</v>
      </c>
      <c r="CC16" s="3" t="str">
        <f>IF('DATA ENTRY'!CV15="","",IF('DATA ENTRY'!B15="","",IF(AND($CD$4='DATA ENTRY'!CV15),'DATA ENTRY'!B15,"")))</f>
        <v/>
      </c>
      <c r="CD16" s="3" t="str">
        <f>IF('DATA ENTRY'!CV15="","",IF('DATA ENTRY'!C15="","",IF(AND($CD$4='DATA ENTRY'!CV15),'DATA ENTRY'!C15,"")))</f>
        <v/>
      </c>
      <c r="CE16" s="4" t="str">
        <f>IF('DATA ENTRY'!CV15="","",IF('DATA ENTRY'!I15="","",IF(AND($CD$4='DATA ENTRY'!CV15),'DATA ENTRY'!I15,"")))</f>
        <v/>
      </c>
      <c r="CF16" s="4" t="str">
        <f>IF('DATA ENTRY'!CV15="","",IF('DATA ENTRY'!CV15="","",IF(AND($CD$4='DATA ENTRY'!CV15),'DATA ENTRY'!CV15,"")))</f>
        <v/>
      </c>
      <c r="CG16" s="3" t="str">
        <f>IF('DATA ENTRY'!CV15="","",IF('DATA ENTRY'!N15="","",IF(AND($CD$4='DATA ENTRY'!CV15),'DATA ENTRY'!N15,"")))</f>
        <v/>
      </c>
      <c r="CH16" s="132" t="str">
        <f>IF('DATA ENTRY'!CV15="","",IF('DATA ENTRY'!O15="","",IF(AND($CD$4='DATA ENTRY'!CV15),'DATA ENTRY'!O15,"")))</f>
        <v/>
      </c>
      <c r="CI16" s="3" t="str">
        <f>IF('DATA ENTRY'!CV15="","",IF('DATA ENTRY'!P15="","",IF(AND($CD$4='DATA ENTRY'!CV15),'DATA ENTRY'!P15,"")))</f>
        <v/>
      </c>
      <c r="CJ16" s="132" t="str">
        <f>IF('DATA ENTRY'!CV15="","",IF('DATA ENTRY'!Q15="","",IF(AND($CD$4='DATA ENTRY'!CV15),'DATA ENTRY'!Q15,"")))</f>
        <v/>
      </c>
      <c r="CK16" s="3" t="str">
        <f>IF('DATA ENTRY'!CV15="","",IF('DATA ENTRY'!R15="","",IF(AND($CD$4='DATA ENTRY'!CV15),'DATA ENTRY'!R15,"")))</f>
        <v/>
      </c>
      <c r="CL16" s="3" t="str">
        <f>IF('DATA ENTRY'!CV15="","",IF('DATA ENTRY'!S15="","",IF(AND($CD$4='DATA ENTRY'!CV15),'DATA ENTRY'!S15,"")))</f>
        <v/>
      </c>
      <c r="CM16" s="3" t="str">
        <f>IF('DATA ENTRY'!CV15="","",IF('DATA ENTRY'!E15="","",IF(AND($CD$4='DATA ENTRY'!CV15),'DATA ENTRY'!E15,"")))</f>
        <v/>
      </c>
      <c r="CN16" s="3" t="str">
        <f>IF('DATA ENTRY'!CV15="","",IF('DATA ENTRY'!W15="","",IF(AND($CD$4='DATA ENTRY'!CV15),'DATA ENTRY'!W15,"")))</f>
        <v/>
      </c>
      <c r="CO16" s="3" t="str">
        <f>IF('DATA ENTRY'!CV15="","",IF('DATA ENTRY'!X15="","",IF(AND($CD$4='DATA ENTRY'!CV15),'DATA ENTRY'!X15,"")))</f>
        <v/>
      </c>
      <c r="CP16" s="133" t="str">
        <f t="shared" si="3"/>
        <v/>
      </c>
      <c r="CQ16" s="133" t="str">
        <f>IF('DATA ENTRY'!CV15="","",IF('DATA ENTRY'!G15="","",IF(AND($CD$4='DATA ENTRY'!CV15),'DATA ENTRY'!G15,"")))</f>
        <v/>
      </c>
      <c r="CR16">
        <f t="shared" si="4"/>
        <v>0</v>
      </c>
      <c r="CS16">
        <f t="shared" si="5"/>
        <v>0</v>
      </c>
      <c r="CW16">
        <f t="shared" si="12"/>
        <v>0</v>
      </c>
      <c r="DA16" t="str">
        <f t="shared" si="6"/>
        <v/>
      </c>
      <c r="DB16" t="str">
        <f>IF(DX16=0,"",1+(MAX($DB$7:DB15)))</f>
        <v/>
      </c>
      <c r="DC16" s="170">
        <v>10</v>
      </c>
      <c r="DD16" s="3" t="str">
        <f>IF('DATA ENTRY'!CV15="","",IF('DATA ENTRY'!B15="","",IF(AND($DE$4='DATA ENTRY'!D15),'DATA ENTRY'!B15,"")))</f>
        <v/>
      </c>
      <c r="DE16" s="3" t="str">
        <f>IF('DATA ENTRY'!CV15="","",IF('DATA ENTRY'!C15="","",IF(AND($DE$4='DATA ENTRY'!D15),'DATA ENTRY'!C15,"")))</f>
        <v/>
      </c>
      <c r="DF16" s="4" t="str">
        <f>IF('DATA ENTRY'!CV15="","",IF('DATA ENTRY'!I15="","",IF(AND($DE$4='DATA ENTRY'!D15),'DATA ENTRY'!I15,"")))</f>
        <v/>
      </c>
      <c r="DG16" s="4" t="str">
        <f>IF('DATA ENTRY'!CV15="","",IF('DATA ENTRY'!CV15="","",IF(AND($DE$4='DATA ENTRY'!D15),'DATA ENTRY'!CV15,"")))</f>
        <v/>
      </c>
      <c r="DH16" s="3" t="str">
        <f>IF('DATA ENTRY'!CV15="","",IF('DATA ENTRY'!N15="","",IF(AND($DE$4='DATA ENTRY'!D15),'DATA ENTRY'!N15,"")))</f>
        <v/>
      </c>
      <c r="DI16" s="132" t="str">
        <f>IF('DATA ENTRY'!CV15="","",IF('DATA ENTRY'!O15="","",IF(AND($DE$4='DATA ENTRY'!D15),'DATA ENTRY'!O15,"")))</f>
        <v/>
      </c>
      <c r="DJ16" s="3" t="str">
        <f>IF('DATA ENTRY'!CV15="","",IF('DATA ENTRY'!P15="","",IF(AND($DE$4='DATA ENTRY'!D15),'DATA ENTRY'!P15,"")))</f>
        <v/>
      </c>
      <c r="DK16" s="132" t="str">
        <f>IF('DATA ENTRY'!CV15="","",IF('DATA ENTRY'!Q15="","",IF(AND($DE$4='DATA ENTRY'!D15),'DATA ENTRY'!Q15,"")))</f>
        <v/>
      </c>
      <c r="DL16" s="3" t="str">
        <f>IF('DATA ENTRY'!CV15="","",IF('DATA ENTRY'!R15="","",IF(AND($DE$4='DATA ENTRY'!D15),'DATA ENTRY'!R15,"")))</f>
        <v/>
      </c>
      <c r="DM16" s="132" t="str">
        <f>IF('DATA ENTRY'!CV15="","",IF('DATA ENTRY'!S15="","",IF(AND($DE$4='DATA ENTRY'!D15),'DATA ENTRY'!S15,"")))</f>
        <v/>
      </c>
      <c r="DN16" s="3" t="str">
        <f>IF('DATA ENTRY'!CV15="","",IF('DATA ENTRY'!E15="","",IF(AND($DE$4='DATA ENTRY'!D15),'DATA ENTRY'!E15,"")))</f>
        <v/>
      </c>
      <c r="DO16" s="3" t="str">
        <f>IF('DATA ENTRY'!CV15="","",IF('DATA ENTRY'!D15="","",IF(AND($DE$4='DATA ENTRY'!D15),'DATA ENTRY'!D15,"")))</f>
        <v/>
      </c>
      <c r="DP16" s="3" t="str">
        <f>IF('DATA ENTRY'!CV15="","",IF('DATA ENTRY'!W15="","",IF(AND($DE$4='DATA ENTRY'!D15),'DATA ENTRY'!W15,"")))</f>
        <v/>
      </c>
      <c r="DQ16" s="3" t="str">
        <f>IF('DATA ENTRY'!CV15="","",IF('DATA ENTRY'!X15="","",IF(AND($DE$4='DATA ENTRY'!D15),'DATA ENTRY'!X15,"")))</f>
        <v/>
      </c>
      <c r="DR16" s="133" t="str">
        <f t="shared" si="7"/>
        <v/>
      </c>
      <c r="DS16" s="133" t="str">
        <f>IF('DATA ENTRY'!CV15="","",IF('DATA ENTRY'!D15="","",IF(AND($DE$4='DATA ENTRY'!D15),'DATA ENTRY'!G15,"")))</f>
        <v/>
      </c>
      <c r="DX16">
        <f t="shared" si="8"/>
        <v>0</v>
      </c>
      <c r="EA16" t="str">
        <f t="shared" si="9"/>
        <v/>
      </c>
      <c r="EB16" t="str">
        <f>IF(EX16=0,"",1+(MAX($EB$7:EB15)))</f>
        <v/>
      </c>
      <c r="EC16" s="192">
        <v>10</v>
      </c>
      <c r="ED16" s="3" t="str">
        <f>IF('DATA ENTRY'!CV15="","",IF('DATA ENTRY'!B15="","",IF(AND($EE$4='DATA ENTRY'!G15,$EG$4='DATA ENTRY'!F15),'DATA ENTRY'!B15,"")))</f>
        <v/>
      </c>
      <c r="EE16" s="3" t="str">
        <f>IF('DATA ENTRY'!CV15="","",IF('DATA ENTRY'!C15="","",IF(AND($EE$4='DATA ENTRY'!G15,$EG$4='DATA ENTRY'!F15),'DATA ENTRY'!C15,"")))</f>
        <v/>
      </c>
      <c r="EF16" s="4" t="str">
        <f>IF('DATA ENTRY'!CV15="","",IF('DATA ENTRY'!I15="","",IF(AND($EE$4='DATA ENTRY'!G15,$EG$4='DATA ENTRY'!F15),'DATA ENTRY'!I15,"")))</f>
        <v/>
      </c>
      <c r="EG16" s="4" t="str">
        <f>IF('DATA ENTRY'!CV15="","",IF('DATA ENTRY'!CV15="","",IF(AND($EE$4='DATA ENTRY'!G15,$EG$4='DATA ENTRY'!F15),'DATA ENTRY'!CV15,"")))</f>
        <v/>
      </c>
      <c r="EH16" s="3" t="str">
        <f>IF('DATA ENTRY'!CV15="","",IF('DATA ENTRY'!N15="","",IF(AND($EE$4='DATA ENTRY'!G15,$EG$4='DATA ENTRY'!F15),'DATA ENTRY'!N15,"")))</f>
        <v/>
      </c>
      <c r="EI16" s="132" t="str">
        <f>IF('DATA ENTRY'!CV15="","",IF('DATA ENTRY'!O15="","",IF(AND($EE$4='DATA ENTRY'!G15,$EG$4='DATA ENTRY'!F15),'DATA ENTRY'!O15,"")))</f>
        <v/>
      </c>
      <c r="EJ16" s="3" t="str">
        <f>IF('DATA ENTRY'!CV15="","",IF('DATA ENTRY'!P15="","",IF(AND($EE$4='DATA ENTRY'!G15,$EG$4='DATA ENTRY'!F15),'DATA ENTRY'!P15,"")))</f>
        <v/>
      </c>
      <c r="EK16" s="132" t="str">
        <f>IF('DATA ENTRY'!CV15="","",IF('DATA ENTRY'!Q15="","",IF(AND($EE$4='DATA ENTRY'!G15,$EG$4='DATA ENTRY'!F15),'DATA ENTRY'!Q15,"")))</f>
        <v/>
      </c>
      <c r="EL16" s="3" t="str">
        <f>IF('DATA ENTRY'!CV15="","",IF('DATA ENTRY'!R15="","",IF(AND($EE$4='DATA ENTRY'!G15,$EG$4='DATA ENTRY'!F15),'DATA ENTRY'!R15,"")))</f>
        <v/>
      </c>
      <c r="EM16" s="132" t="str">
        <f>IF('DATA ENTRY'!CV15="","",IF('DATA ENTRY'!S15="","",IF(AND($EE$4='DATA ENTRY'!G15,$EG$4='DATA ENTRY'!F15),'DATA ENTRY'!S15,"")))</f>
        <v/>
      </c>
      <c r="EN16" s="3" t="str">
        <f>IF('DATA ENTRY'!CV15="","",IF('DATA ENTRY'!E15="","",IF(AND($EE$4='DATA ENTRY'!G15,$EG$4='DATA ENTRY'!F15),'DATA ENTRY'!E15,"")))</f>
        <v/>
      </c>
      <c r="EO16" s="3" t="str">
        <f>IF('DATA ENTRY'!CV15="","",IF('DATA ENTRY'!D6="","",IF(AND($EE$4='DATA ENTRY'!G15,$EG$4='DATA ENTRY'!F15),'DATA ENTRY'!D6,"")))</f>
        <v/>
      </c>
      <c r="EP16" s="3" t="str">
        <f>IF('DATA ENTRY'!CV15="","",IF('DATA ENTRY'!W15="","",IF(AND($EE$4='DATA ENTRY'!G15,$EG$4='DATA ENTRY'!F15),'DATA ENTRY'!W15,"")))</f>
        <v/>
      </c>
      <c r="EQ16" s="3" t="str">
        <f>IF('DATA ENTRY'!CV15="","",IF('DATA ENTRY'!X15="","",IF(AND($EE$4='DATA ENTRY'!G15,$EG$4='DATA ENTRY'!F15),'DATA ENTRY'!X15,"")))</f>
        <v/>
      </c>
      <c r="ER16" s="133" t="str">
        <f t="shared" si="10"/>
        <v/>
      </c>
      <c r="ES16" s="133" t="str">
        <f>IF('DATA ENTRY'!CV15="","",IF('DATA ENTRY'!D6="","",IF(AND($EE$4='DATA ENTRY'!G15,$EG$4='DATA ENTRY'!F15),'DATA ENTRY'!G15,"")))</f>
        <v/>
      </c>
      <c r="EX16">
        <f t="shared" si="11"/>
        <v>0</v>
      </c>
    </row>
    <row r="17" spans="1:154">
      <c r="A17">
        <f>IF(S17=0,"",1+(MAX($A$7:A16)))</f>
        <v>11</v>
      </c>
      <c r="B17" s="2">
        <v>11</v>
      </c>
      <c r="C17" s="3" t="str">
        <f>IF('DATA ENTRY'!CV16="","",IF('DATA ENTRY'!B16="","",IF($D$4="All Post",'DATA ENTRY'!B16,IF(AND($D$4='DATA ENTRY'!CV16),'DATA ENTRY'!B16,""))))</f>
        <v>ram</v>
      </c>
      <c r="D17" s="3" t="str">
        <f>IF('DATA ENTRY'!CV16="","",IF('DATA ENTRY'!C16="","",IF($D$4="All Post",'DATA ENTRY'!C16,IF(AND($D$4='DATA ENTRY'!CV16),'DATA ENTRY'!C16,""))))</f>
        <v>shyam</v>
      </c>
      <c r="E17" s="4">
        <f>IF('DATA ENTRY'!CV16="","",IF('DATA ENTRY'!I16="","",IF($D$4="All Post",'DATA ENTRY'!I16,IF(AND($D$4='DATA ENTRY'!CV16),'DATA ENTRY'!I16,""))))</f>
        <v>29950</v>
      </c>
      <c r="F17" s="4" t="str">
        <f>IF('DATA ENTRY'!CV16="","",IF('DATA ENTRY'!CV16="","",IF($D$4="All Post",'DATA ENTRY'!CV16,IF(AND($D$4='DATA ENTRY'!CV16),'DATA ENTRY'!CV16,""))))</f>
        <v>1st Grade (Lecturer)</v>
      </c>
      <c r="G17" s="3" t="str">
        <f>IF('DATA ENTRY'!CV16="","",IF('DATA ENTRY'!N16="","",IF($D$4="All Post",'DATA ENTRY'!N16,IF(AND($D$4='DATA ENTRY'!CV16),'DATA ENTRY'!N16,""))))</f>
        <v xml:space="preserve">PG </v>
      </c>
      <c r="H17" s="132">
        <f>IF('DATA ENTRY'!CV16="","",IF('DATA ENTRY'!O16="","",IF($D$4="All Post",'DATA ENTRY'!O16,IF(AND($D$4='DATA ENTRY'!CV16),'DATA ENTRY'!O16,""))))</f>
        <v>0.84</v>
      </c>
      <c r="I17" s="3" t="str">
        <f>IF('DATA ENTRY'!CV16="","",IF('DATA ENTRY'!P16="","",IF($D$4="All Post",'DATA ENTRY'!P16,IF(AND($D$4='DATA ENTRY'!CV16),'DATA ENTRY'!P16,""))))</f>
        <v xml:space="preserve">B.ed </v>
      </c>
      <c r="J17" s="132">
        <f>IF('DATA ENTRY'!CV16="","",IF('DATA ENTRY'!Q16="","",IF($D$4="All Post",'DATA ENTRY'!Q16,IF(AND($D$4='DATA ENTRY'!CV16),'DATA ENTRY'!Q16,""))))</f>
        <v>0.7</v>
      </c>
      <c r="K17" s="3" t="str">
        <f>IF('DATA ENTRY'!CV16="","",IF('DATA ENTRY'!R16="","",IF($D$4="All Post",'DATA ENTRY'!R16,IF(AND($D$4='DATA ENTRY'!CV16),'DATA ENTRY'!R16,""))))</f>
        <v/>
      </c>
      <c r="L17" s="3" t="str">
        <f>IF('DATA ENTRY'!CV16="","",IF('DATA ENTRY'!S16="","",IF($D$4="All Post",'DATA ENTRY'!S16,IF(AND($D$4='DATA ENTRY'!CV16),'DATA ENTRY'!S16,""))))</f>
        <v/>
      </c>
      <c r="M17" s="3" t="str">
        <f>IF('DATA ENTRY'!CV16="","",IF('DATA ENTRY'!E16="","",IF($D$4="All Post",'DATA ENTRY'!E16,IF(AND($D$4='DATA ENTRY'!CV16),'DATA ENTRY'!E16,""))))</f>
        <v xml:space="preserve">GUPS NO. 01 </v>
      </c>
      <c r="N17" s="3" t="str">
        <f>IF('DATA ENTRY'!CV16="","",IF('DATA ENTRY'!W16="","",IF($D$4="All Post",'DATA ENTRY'!W16,IF(AND($D$4='DATA ENTRY'!CV16),'DATA ENTRY'!W16,""))))</f>
        <v>ST</v>
      </c>
      <c r="O17" s="3" t="str">
        <f>IF('DATA ENTRY'!CV16="","",IF('DATA ENTRY'!X16="","",IF($D$4="All Post",'DATA ENTRY'!X16,IF(AND($D$4='DATA ENTRY'!CV16),'DATA ENTRY'!X16,""))))</f>
        <v>FEMALE</v>
      </c>
      <c r="P17" s="3" t="str">
        <f>IF('DATA ENTRY'!CV16="","",IF('DATA ENTRY'!G16="","",IF($D$4="All Post",'DATA ENTRY'!G16,IF(AND($D$4='DATA ENTRY'!CV16),'DATA ENTRY'!G16,""))))</f>
        <v>Compulsory Hindi</v>
      </c>
      <c r="S17">
        <f t="shared" si="0"/>
        <v>1</v>
      </c>
      <c r="T17" t="str">
        <f t="shared" si="1"/>
        <v>All Post</v>
      </c>
      <c r="Z17" s="102" t="s">
        <v>240</v>
      </c>
      <c r="AA17">
        <v>11</v>
      </c>
      <c r="AB17" t="s">
        <v>127</v>
      </c>
      <c r="AC17" t="s">
        <v>137</v>
      </c>
      <c r="AD17" t="s">
        <v>151</v>
      </c>
      <c r="AF17" t="s">
        <v>227</v>
      </c>
      <c r="AG17" t="s">
        <v>233</v>
      </c>
      <c r="AH17" t="s">
        <v>108</v>
      </c>
      <c r="AK17" t="s">
        <v>216</v>
      </c>
      <c r="AM17" t="s">
        <v>257</v>
      </c>
      <c r="AQ17" t="s">
        <v>299</v>
      </c>
      <c r="AU17" t="s">
        <v>347</v>
      </c>
      <c r="AV17" t="s">
        <v>358</v>
      </c>
      <c r="AY17" t="s">
        <v>395</v>
      </c>
      <c r="BD17" t="s">
        <v>441</v>
      </c>
      <c r="BH17" t="s">
        <v>466</v>
      </c>
      <c r="BZ17" t="str">
        <f t="shared" si="2"/>
        <v/>
      </c>
      <c r="CA17" t="str">
        <f>IF(CW17=0,"",1+(MAX($CA$7:CA16)))</f>
        <v/>
      </c>
      <c r="CB17" s="141">
        <v>11</v>
      </c>
      <c r="CC17" s="3" t="str">
        <f>IF('DATA ENTRY'!CV16="","",IF('DATA ENTRY'!B16="","",IF(AND($CD$4='DATA ENTRY'!CV16),'DATA ENTRY'!B16,"")))</f>
        <v/>
      </c>
      <c r="CD17" s="3" t="str">
        <f>IF('DATA ENTRY'!CV16="","",IF('DATA ENTRY'!C16="","",IF(AND($CD$4='DATA ENTRY'!CV16),'DATA ENTRY'!C16,"")))</f>
        <v/>
      </c>
      <c r="CE17" s="4" t="str">
        <f>IF('DATA ENTRY'!CV16="","",IF('DATA ENTRY'!I16="","",IF(AND($CD$4='DATA ENTRY'!CV16),'DATA ENTRY'!I16,"")))</f>
        <v/>
      </c>
      <c r="CF17" s="4" t="str">
        <f>IF('DATA ENTRY'!CV16="","",IF('DATA ENTRY'!CV16="","",IF(AND($CD$4='DATA ENTRY'!CV16),'DATA ENTRY'!CV16,"")))</f>
        <v/>
      </c>
      <c r="CG17" s="3" t="str">
        <f>IF('DATA ENTRY'!CV16="","",IF('DATA ENTRY'!N16="","",IF(AND($CD$4='DATA ENTRY'!CV16),'DATA ENTRY'!N16,"")))</f>
        <v/>
      </c>
      <c r="CH17" s="132" t="str">
        <f>IF('DATA ENTRY'!CV16="","",IF('DATA ENTRY'!O16="","",IF(AND($CD$4='DATA ENTRY'!CV16),'DATA ENTRY'!O16,"")))</f>
        <v/>
      </c>
      <c r="CI17" s="3" t="str">
        <f>IF('DATA ENTRY'!CV16="","",IF('DATA ENTRY'!P16="","",IF(AND($CD$4='DATA ENTRY'!CV16),'DATA ENTRY'!P16,"")))</f>
        <v/>
      </c>
      <c r="CJ17" s="132" t="str">
        <f>IF('DATA ENTRY'!CV16="","",IF('DATA ENTRY'!Q16="","",IF(AND($CD$4='DATA ENTRY'!CV16),'DATA ENTRY'!Q16,"")))</f>
        <v/>
      </c>
      <c r="CK17" s="3" t="str">
        <f>IF('DATA ENTRY'!CV16="","",IF('DATA ENTRY'!R16="","",IF(AND($CD$4='DATA ENTRY'!CV16),'DATA ENTRY'!R16,"")))</f>
        <v/>
      </c>
      <c r="CL17" s="3" t="str">
        <f>IF('DATA ENTRY'!CV16="","",IF('DATA ENTRY'!S16="","",IF(AND($CD$4='DATA ENTRY'!CV16),'DATA ENTRY'!S16,"")))</f>
        <v/>
      </c>
      <c r="CM17" s="3" t="str">
        <f>IF('DATA ENTRY'!CV16="","",IF('DATA ENTRY'!E16="","",IF(AND($CD$4='DATA ENTRY'!CV16),'DATA ENTRY'!E16,"")))</f>
        <v/>
      </c>
      <c r="CN17" s="3" t="str">
        <f>IF('DATA ENTRY'!CV16="","",IF('DATA ENTRY'!W16="","",IF(AND($CD$4='DATA ENTRY'!CV16),'DATA ENTRY'!W16,"")))</f>
        <v/>
      </c>
      <c r="CO17" s="3" t="str">
        <f>IF('DATA ENTRY'!CV16="","",IF('DATA ENTRY'!X16="","",IF(AND($CD$4='DATA ENTRY'!CV16),'DATA ENTRY'!X16,"")))</f>
        <v/>
      </c>
      <c r="CP17" s="133" t="str">
        <f t="shared" si="3"/>
        <v/>
      </c>
      <c r="CQ17" s="133" t="str">
        <f>IF('DATA ENTRY'!CV16="","",IF('DATA ENTRY'!G16="","",IF(AND($CD$4='DATA ENTRY'!CV16),'DATA ENTRY'!G16,"")))</f>
        <v/>
      </c>
      <c r="CR17">
        <f t="shared" si="4"/>
        <v>0</v>
      </c>
      <c r="CS17">
        <f t="shared" si="5"/>
        <v>0</v>
      </c>
      <c r="CW17">
        <f t="shared" si="12"/>
        <v>0</v>
      </c>
      <c r="DA17">
        <f t="shared" si="6"/>
        <v>2</v>
      </c>
      <c r="DB17">
        <f>IF(DX17=0,"",1+(MAX($DB$7:DB16)))</f>
        <v>3</v>
      </c>
      <c r="DC17" s="170">
        <v>11</v>
      </c>
      <c r="DD17" s="3" t="str">
        <f>IF('DATA ENTRY'!CV16="","",IF('DATA ENTRY'!B16="","",IF(AND($DE$4='DATA ENTRY'!D16),'DATA ENTRY'!B16,"")))</f>
        <v>ram</v>
      </c>
      <c r="DE17" s="3" t="str">
        <f>IF('DATA ENTRY'!CV16="","",IF('DATA ENTRY'!C16="","",IF(AND($DE$4='DATA ENTRY'!D16),'DATA ENTRY'!C16,"")))</f>
        <v>shyam</v>
      </c>
      <c r="DF17" s="4">
        <f>IF('DATA ENTRY'!CV16="","",IF('DATA ENTRY'!I16="","",IF(AND($DE$4='DATA ENTRY'!D16),'DATA ENTRY'!I16,"")))</f>
        <v>29950</v>
      </c>
      <c r="DG17" s="4" t="str">
        <f>IF('DATA ENTRY'!CV16="","",IF('DATA ENTRY'!CV16="","",IF(AND($DE$4='DATA ENTRY'!D16),'DATA ENTRY'!CV16,"")))</f>
        <v>1st Grade (Lecturer)</v>
      </c>
      <c r="DH17" s="3" t="str">
        <f>IF('DATA ENTRY'!CV16="","",IF('DATA ENTRY'!N16="","",IF(AND($DE$4='DATA ENTRY'!D16),'DATA ENTRY'!N16,"")))</f>
        <v xml:space="preserve">PG </v>
      </c>
      <c r="DI17" s="132">
        <f>IF('DATA ENTRY'!CV16="","",IF('DATA ENTRY'!O16="","",IF(AND($DE$4='DATA ENTRY'!D16),'DATA ENTRY'!O16,"")))</f>
        <v>0.84</v>
      </c>
      <c r="DJ17" s="3" t="str">
        <f>IF('DATA ENTRY'!CV16="","",IF('DATA ENTRY'!P16="","",IF(AND($DE$4='DATA ENTRY'!D16),'DATA ENTRY'!P16,"")))</f>
        <v xml:space="preserve">B.ed </v>
      </c>
      <c r="DK17" s="132">
        <f>IF('DATA ENTRY'!CV16="","",IF('DATA ENTRY'!Q16="","",IF(AND($DE$4='DATA ENTRY'!D16),'DATA ENTRY'!Q16,"")))</f>
        <v>0.7</v>
      </c>
      <c r="DL17" s="3" t="str">
        <f>IF('DATA ENTRY'!CV16="","",IF('DATA ENTRY'!R16="","",IF(AND($DE$4='DATA ENTRY'!D16),'DATA ENTRY'!R16,"")))</f>
        <v/>
      </c>
      <c r="DM17" s="132" t="str">
        <f>IF('DATA ENTRY'!CV16="","",IF('DATA ENTRY'!S16="","",IF(AND($DE$4='DATA ENTRY'!D16),'DATA ENTRY'!S16,"")))</f>
        <v/>
      </c>
      <c r="DN17" s="3" t="str">
        <f>IF('DATA ENTRY'!CV16="","",IF('DATA ENTRY'!E16="","",IF(AND($DE$4='DATA ENTRY'!D16),'DATA ENTRY'!E16,"")))</f>
        <v xml:space="preserve">GUPS NO. 01 </v>
      </c>
      <c r="DO17" s="3">
        <f>IF('DATA ENTRY'!CV16="","",IF('DATA ENTRY'!D16="","",IF(AND($DE$4='DATA ENTRY'!D16),'DATA ENTRY'!D16,"")))</f>
        <v>333333</v>
      </c>
      <c r="DP17" s="3" t="str">
        <f>IF('DATA ENTRY'!CV16="","",IF('DATA ENTRY'!W16="","",IF(AND($DE$4='DATA ENTRY'!D16),'DATA ENTRY'!W16,"")))</f>
        <v>ST</v>
      </c>
      <c r="DQ17" s="3" t="str">
        <f>IF('DATA ENTRY'!CV16="","",IF('DATA ENTRY'!X16="","",IF(AND($DE$4='DATA ENTRY'!D16),'DATA ENTRY'!X16,"")))</f>
        <v>FEMALE</v>
      </c>
      <c r="DR17" s="133">
        <f t="shared" si="7"/>
        <v>0.80499999999999994</v>
      </c>
      <c r="DS17" s="133" t="str">
        <f>IF('DATA ENTRY'!CV16="","",IF('DATA ENTRY'!D16="","",IF(AND($DE$4='DATA ENTRY'!D16),'DATA ENTRY'!G16,"")))</f>
        <v>Compulsory Hindi</v>
      </c>
      <c r="DX17">
        <f t="shared" si="8"/>
        <v>1</v>
      </c>
      <c r="EA17">
        <f t="shared" si="9"/>
        <v>1</v>
      </c>
      <c r="EB17">
        <f>IF(EX17=0,"",1+(MAX($EB$7:EB16)))</f>
        <v>1</v>
      </c>
      <c r="EC17" s="192">
        <v>11</v>
      </c>
      <c r="ED17" s="3" t="str">
        <f>IF('DATA ENTRY'!CV16="","",IF('DATA ENTRY'!B16="","",IF(AND($EE$4='DATA ENTRY'!G16,$EG$4='DATA ENTRY'!F16),'DATA ENTRY'!B16,"")))</f>
        <v>ram</v>
      </c>
      <c r="EE17" s="3" t="str">
        <f>IF('DATA ENTRY'!CV16="","",IF('DATA ENTRY'!C16="","",IF(AND($EE$4='DATA ENTRY'!G16,$EG$4='DATA ENTRY'!F16),'DATA ENTRY'!C16,"")))</f>
        <v>shyam</v>
      </c>
      <c r="EF17" s="4">
        <f>IF('DATA ENTRY'!CV16="","",IF('DATA ENTRY'!I16="","",IF(AND($EE$4='DATA ENTRY'!G16,$EG$4='DATA ENTRY'!F16),'DATA ENTRY'!I16,"")))</f>
        <v>29950</v>
      </c>
      <c r="EG17" s="4" t="str">
        <f>IF('DATA ENTRY'!CV16="","",IF('DATA ENTRY'!CV16="","",IF(AND($EE$4='DATA ENTRY'!G16,$EG$4='DATA ENTRY'!F16),'DATA ENTRY'!CV16,"")))</f>
        <v>1st Grade (Lecturer)</v>
      </c>
      <c r="EH17" s="3" t="str">
        <f>IF('DATA ENTRY'!CV16="","",IF('DATA ENTRY'!N16="","",IF(AND($EE$4='DATA ENTRY'!G16,$EG$4='DATA ENTRY'!F16),'DATA ENTRY'!N16,"")))</f>
        <v xml:space="preserve">PG </v>
      </c>
      <c r="EI17" s="132">
        <f>IF('DATA ENTRY'!CV16="","",IF('DATA ENTRY'!O16="","",IF(AND($EE$4='DATA ENTRY'!G16,$EG$4='DATA ENTRY'!F16),'DATA ENTRY'!O16,"")))</f>
        <v>0.84</v>
      </c>
      <c r="EJ17" s="3" t="str">
        <f>IF('DATA ENTRY'!CV16="","",IF('DATA ENTRY'!P16="","",IF(AND($EE$4='DATA ENTRY'!G16,$EG$4='DATA ENTRY'!F16),'DATA ENTRY'!P16,"")))</f>
        <v xml:space="preserve">B.ed </v>
      </c>
      <c r="EK17" s="132">
        <f>IF('DATA ENTRY'!CV16="","",IF('DATA ENTRY'!Q16="","",IF(AND($EE$4='DATA ENTRY'!G16,$EG$4='DATA ENTRY'!F16),'DATA ENTRY'!Q16,"")))</f>
        <v>0.7</v>
      </c>
      <c r="EL17" s="3" t="str">
        <f>IF('DATA ENTRY'!CV16="","",IF('DATA ENTRY'!R16="","",IF(AND($EE$4='DATA ENTRY'!G16,$EG$4='DATA ENTRY'!F16),'DATA ENTRY'!R16,"")))</f>
        <v/>
      </c>
      <c r="EM17" s="132" t="str">
        <f>IF('DATA ENTRY'!CV16="","",IF('DATA ENTRY'!S16="","",IF(AND($EE$4='DATA ENTRY'!G16,$EG$4='DATA ENTRY'!F16),'DATA ENTRY'!S16,"")))</f>
        <v/>
      </c>
      <c r="EN17" s="3" t="str">
        <f>IF('DATA ENTRY'!CV16="","",IF('DATA ENTRY'!E16="","",IF(AND($EE$4='DATA ENTRY'!G16,$EG$4='DATA ENTRY'!F16),'DATA ENTRY'!E16,"")))</f>
        <v xml:space="preserve">GUPS NO. 01 </v>
      </c>
      <c r="EO17" s="3">
        <f>IF('DATA ENTRY'!CV16="","",IF('DATA ENTRY'!D6="","",IF(AND($EE$4='DATA ENTRY'!G16,$EG$4='DATA ENTRY'!F16),'DATA ENTRY'!D6,"")))</f>
        <v>333333</v>
      </c>
      <c r="EP17" s="3" t="str">
        <f>IF('DATA ENTRY'!CV16="","",IF('DATA ENTRY'!W16="","",IF(AND($EE$4='DATA ENTRY'!G16,$EG$4='DATA ENTRY'!F16),'DATA ENTRY'!W16,"")))</f>
        <v>ST</v>
      </c>
      <c r="EQ17" s="3" t="str">
        <f>IF('DATA ENTRY'!CV16="","",IF('DATA ENTRY'!X16="","",IF(AND($EE$4='DATA ENTRY'!G16,$EG$4='DATA ENTRY'!F16),'DATA ENTRY'!X16,"")))</f>
        <v>FEMALE</v>
      </c>
      <c r="ER17" s="133">
        <f t="shared" si="10"/>
        <v>0.80499999999999994</v>
      </c>
      <c r="ES17" s="133" t="str">
        <f>IF('DATA ENTRY'!CV16="","",IF('DATA ENTRY'!D6="","",IF(AND($EE$4='DATA ENTRY'!G16,$EG$4='DATA ENTRY'!F16),'DATA ENTRY'!G16,"")))</f>
        <v>Compulsory Hindi</v>
      </c>
      <c r="EX17">
        <f t="shared" si="11"/>
        <v>1</v>
      </c>
    </row>
    <row r="18" spans="1:154">
      <c r="A18" t="str">
        <f>IF(S18=0,"",1+(MAX($A$7:A17)))</f>
        <v/>
      </c>
      <c r="B18" s="2">
        <v>12</v>
      </c>
      <c r="C18" s="3" t="str">
        <f>IF('DATA ENTRY'!CV17="","",IF('DATA ENTRY'!B17="","",IF($D$4="All Post",'DATA ENTRY'!B17,IF(AND($D$4='DATA ENTRY'!CV17),'DATA ENTRY'!B17,""))))</f>
        <v/>
      </c>
      <c r="D18" s="3" t="str">
        <f>IF('DATA ENTRY'!CV17="","",IF('DATA ENTRY'!C17="","",IF($D$4="All Post",'DATA ENTRY'!C17,IF(AND($D$4='DATA ENTRY'!CV17),'DATA ENTRY'!C17,""))))</f>
        <v/>
      </c>
      <c r="E18" s="4" t="str">
        <f>IF('DATA ENTRY'!CV17="","",IF('DATA ENTRY'!I17="","",IF($D$4="All Post",'DATA ENTRY'!I17,IF(AND($D$4='DATA ENTRY'!CV17),'DATA ENTRY'!I17,""))))</f>
        <v/>
      </c>
      <c r="F18" s="4" t="str">
        <f>IF('DATA ENTRY'!CV17="","",IF('DATA ENTRY'!CV17="","",IF($D$4="All Post",'DATA ENTRY'!CV17,IF(AND($D$4='DATA ENTRY'!CV17),'DATA ENTRY'!CV17,""))))</f>
        <v/>
      </c>
      <c r="G18" s="3" t="str">
        <f>IF('DATA ENTRY'!CV17="","",IF('DATA ENTRY'!N17="","",IF($D$4="All Post",'DATA ENTRY'!N17,IF(AND($D$4='DATA ENTRY'!CV17),'DATA ENTRY'!N17,""))))</f>
        <v/>
      </c>
      <c r="H18" s="132" t="str">
        <f>IF('DATA ENTRY'!CV17="","",IF('DATA ENTRY'!O17="","",IF($D$4="All Post",'DATA ENTRY'!O17,IF(AND($D$4='DATA ENTRY'!CV17),'DATA ENTRY'!O17,""))))</f>
        <v/>
      </c>
      <c r="I18" s="3" t="str">
        <f>IF('DATA ENTRY'!CV17="","",IF('DATA ENTRY'!P17="","",IF($D$4="All Post",'DATA ENTRY'!P17,IF(AND($D$4='DATA ENTRY'!CV17),'DATA ENTRY'!P17,""))))</f>
        <v/>
      </c>
      <c r="J18" s="132" t="str">
        <f>IF('DATA ENTRY'!CV17="","",IF('DATA ENTRY'!Q17="","",IF($D$4="All Post",'DATA ENTRY'!Q17,IF(AND($D$4='DATA ENTRY'!CV17),'DATA ENTRY'!Q17,""))))</f>
        <v/>
      </c>
      <c r="K18" s="3" t="str">
        <f>IF('DATA ENTRY'!CV17="","",IF('DATA ENTRY'!R17="","",IF($D$4="All Post",'DATA ENTRY'!R17,IF(AND($D$4='DATA ENTRY'!CV17),'DATA ENTRY'!R17,""))))</f>
        <v/>
      </c>
      <c r="L18" s="3" t="str">
        <f>IF('DATA ENTRY'!CV17="","",IF('DATA ENTRY'!S17="","",IF($D$4="All Post",'DATA ENTRY'!S17,IF(AND($D$4='DATA ENTRY'!CV17),'DATA ENTRY'!S17,""))))</f>
        <v/>
      </c>
      <c r="M18" s="3" t="str">
        <f>IF('DATA ENTRY'!CV17="","",IF('DATA ENTRY'!E17="","",IF($D$4="All Post",'DATA ENTRY'!E17,IF(AND($D$4='DATA ENTRY'!CV17),'DATA ENTRY'!E17,""))))</f>
        <v/>
      </c>
      <c r="N18" s="3" t="str">
        <f>IF('DATA ENTRY'!CV17="","",IF('DATA ENTRY'!W17="","",IF($D$4="All Post",'DATA ENTRY'!W17,IF(AND($D$4='DATA ENTRY'!CV17),'DATA ENTRY'!W17,""))))</f>
        <v/>
      </c>
      <c r="O18" s="3" t="str">
        <f>IF('DATA ENTRY'!CV17="","",IF('DATA ENTRY'!X17="","",IF($D$4="All Post",'DATA ENTRY'!X17,IF(AND($D$4='DATA ENTRY'!CV17),'DATA ENTRY'!X17,""))))</f>
        <v/>
      </c>
      <c r="P18" s="3" t="str">
        <f>IF('DATA ENTRY'!CV17="","",IF('DATA ENTRY'!G17="","",IF($D$4="All Post",'DATA ENTRY'!G17,IF(AND($D$4='DATA ENTRY'!CV17),'DATA ENTRY'!G17,""))))</f>
        <v/>
      </c>
      <c r="S18">
        <f t="shared" si="0"/>
        <v>0</v>
      </c>
      <c r="T18" t="str">
        <f t="shared" si="1"/>
        <v/>
      </c>
      <c r="Z18" s="102" t="s">
        <v>247</v>
      </c>
      <c r="AA18">
        <v>12</v>
      </c>
      <c r="AC18" t="s">
        <v>138</v>
      </c>
      <c r="AF18" t="s">
        <v>167</v>
      </c>
      <c r="AG18" t="s">
        <v>178</v>
      </c>
      <c r="AH18" t="s">
        <v>193</v>
      </c>
      <c r="AQ18" t="s">
        <v>300</v>
      </c>
      <c r="AV18" t="s">
        <v>359</v>
      </c>
      <c r="AY18" t="s">
        <v>384</v>
      </c>
      <c r="BD18" t="s">
        <v>442</v>
      </c>
      <c r="BH18" t="s">
        <v>467</v>
      </c>
      <c r="BZ18" t="str">
        <f t="shared" si="2"/>
        <v/>
      </c>
      <c r="CA18" t="str">
        <f>IF(CW18=0,"",1+(MAX($CA$7:CA17)))</f>
        <v/>
      </c>
      <c r="CB18" s="141">
        <v>12</v>
      </c>
      <c r="CC18" s="3" t="str">
        <f>IF('DATA ENTRY'!CV17="","",IF('DATA ENTRY'!B17="","",IF(AND($CD$4='DATA ENTRY'!CV17),'DATA ENTRY'!B17,"")))</f>
        <v/>
      </c>
      <c r="CD18" s="3" t="str">
        <f>IF('DATA ENTRY'!CV17="","",IF('DATA ENTRY'!C17="","",IF(AND($CD$4='DATA ENTRY'!CV17),'DATA ENTRY'!C17,"")))</f>
        <v/>
      </c>
      <c r="CE18" s="4" t="str">
        <f>IF('DATA ENTRY'!CV17="","",IF('DATA ENTRY'!I17="","",IF(AND($CD$4='DATA ENTRY'!CV17),'DATA ENTRY'!I17,"")))</f>
        <v/>
      </c>
      <c r="CF18" s="4" t="str">
        <f>IF('DATA ENTRY'!CV17="","",IF('DATA ENTRY'!CV17="","",IF(AND($CD$4='DATA ENTRY'!CV17),'DATA ENTRY'!CV17,"")))</f>
        <v/>
      </c>
      <c r="CG18" s="3" t="str">
        <f>IF('DATA ENTRY'!CV17="","",IF('DATA ENTRY'!N17="","",IF(AND($CD$4='DATA ENTRY'!CV17),'DATA ENTRY'!N17,"")))</f>
        <v/>
      </c>
      <c r="CH18" s="132" t="str">
        <f>IF('DATA ENTRY'!CV17="","",IF('DATA ENTRY'!O17="","",IF(AND($CD$4='DATA ENTRY'!CV17),'DATA ENTRY'!O17,"")))</f>
        <v/>
      </c>
      <c r="CI18" s="3" t="str">
        <f>IF('DATA ENTRY'!CV17="","",IF('DATA ENTRY'!P17="","",IF(AND($CD$4='DATA ENTRY'!CV17),'DATA ENTRY'!P17,"")))</f>
        <v/>
      </c>
      <c r="CJ18" s="132" t="str">
        <f>IF('DATA ENTRY'!CV17="","",IF('DATA ENTRY'!Q17="","",IF(AND($CD$4='DATA ENTRY'!CV17),'DATA ENTRY'!Q17,"")))</f>
        <v/>
      </c>
      <c r="CK18" s="3" t="str">
        <f>IF('DATA ENTRY'!CV17="","",IF('DATA ENTRY'!R17="","",IF(AND($CD$4='DATA ENTRY'!CV17),'DATA ENTRY'!R17,"")))</f>
        <v/>
      </c>
      <c r="CL18" s="3" t="str">
        <f>IF('DATA ENTRY'!CV17="","",IF('DATA ENTRY'!S17="","",IF(AND($CD$4='DATA ENTRY'!CV17),'DATA ENTRY'!S17,"")))</f>
        <v/>
      </c>
      <c r="CM18" s="3" t="str">
        <f>IF('DATA ENTRY'!CV17="","",IF('DATA ENTRY'!E17="","",IF(AND($CD$4='DATA ENTRY'!CV17),'DATA ENTRY'!E17,"")))</f>
        <v/>
      </c>
      <c r="CN18" s="3" t="str">
        <f>IF('DATA ENTRY'!CV17="","",IF('DATA ENTRY'!W17="","",IF(AND($CD$4='DATA ENTRY'!CV17),'DATA ENTRY'!W17,"")))</f>
        <v/>
      </c>
      <c r="CO18" s="3" t="str">
        <f>IF('DATA ENTRY'!CV17="","",IF('DATA ENTRY'!X17="","",IF(AND($CD$4='DATA ENTRY'!CV17),'DATA ENTRY'!X17,"")))</f>
        <v/>
      </c>
      <c r="CP18" s="133" t="str">
        <f t="shared" si="3"/>
        <v/>
      </c>
      <c r="CQ18" s="133" t="str">
        <f>IF('DATA ENTRY'!CV17="","",IF('DATA ENTRY'!G17="","",IF(AND($CD$4='DATA ENTRY'!CV17),'DATA ENTRY'!G17,"")))</f>
        <v/>
      </c>
      <c r="CR18">
        <f t="shared" si="4"/>
        <v>0</v>
      </c>
      <c r="CS18">
        <f t="shared" si="5"/>
        <v>0</v>
      </c>
      <c r="CW18">
        <f t="shared" si="12"/>
        <v>0</v>
      </c>
      <c r="DA18" t="str">
        <f t="shared" si="6"/>
        <v/>
      </c>
      <c r="DB18" t="str">
        <f>IF(DX18=0,"",1+(MAX($DB$7:DB17)))</f>
        <v/>
      </c>
      <c r="DC18" s="170">
        <v>12</v>
      </c>
      <c r="DD18" s="3" t="str">
        <f>IF('DATA ENTRY'!CV17="","",IF('DATA ENTRY'!B17="","",IF(AND($DE$4='DATA ENTRY'!D17),'DATA ENTRY'!B17,"")))</f>
        <v/>
      </c>
      <c r="DE18" s="3" t="str">
        <f>IF('DATA ENTRY'!CV17="","",IF('DATA ENTRY'!C17="","",IF(AND($DE$4='DATA ENTRY'!D17),'DATA ENTRY'!C17,"")))</f>
        <v/>
      </c>
      <c r="DF18" s="4" t="str">
        <f>IF('DATA ENTRY'!CV17="","",IF('DATA ENTRY'!I17="","",IF(AND($DE$4='DATA ENTRY'!D17),'DATA ENTRY'!I17,"")))</f>
        <v/>
      </c>
      <c r="DG18" s="4" t="str">
        <f>IF('DATA ENTRY'!CV17="","",IF('DATA ENTRY'!CV17="","",IF(AND($DE$4='DATA ENTRY'!D17),'DATA ENTRY'!CV17,"")))</f>
        <v/>
      </c>
      <c r="DH18" s="3" t="str">
        <f>IF('DATA ENTRY'!CV17="","",IF('DATA ENTRY'!N17="","",IF(AND($DE$4='DATA ENTRY'!D17),'DATA ENTRY'!N17,"")))</f>
        <v/>
      </c>
      <c r="DI18" s="132" t="str">
        <f>IF('DATA ENTRY'!CV17="","",IF('DATA ENTRY'!O17="","",IF(AND($DE$4='DATA ENTRY'!D17),'DATA ENTRY'!O17,"")))</f>
        <v/>
      </c>
      <c r="DJ18" s="3" t="str">
        <f>IF('DATA ENTRY'!CV17="","",IF('DATA ENTRY'!P17="","",IF(AND($DE$4='DATA ENTRY'!D17),'DATA ENTRY'!P17,"")))</f>
        <v/>
      </c>
      <c r="DK18" s="132" t="str">
        <f>IF('DATA ENTRY'!CV17="","",IF('DATA ENTRY'!Q17="","",IF(AND($DE$4='DATA ENTRY'!D17),'DATA ENTRY'!Q17,"")))</f>
        <v/>
      </c>
      <c r="DL18" s="3" t="str">
        <f>IF('DATA ENTRY'!CV17="","",IF('DATA ENTRY'!R17="","",IF(AND($DE$4='DATA ENTRY'!D17),'DATA ENTRY'!R17,"")))</f>
        <v/>
      </c>
      <c r="DM18" s="132" t="str">
        <f>IF('DATA ENTRY'!CV17="","",IF('DATA ENTRY'!S17="","",IF(AND($DE$4='DATA ENTRY'!D17),'DATA ENTRY'!S17,"")))</f>
        <v/>
      </c>
      <c r="DN18" s="3" t="str">
        <f>IF('DATA ENTRY'!CV17="","",IF('DATA ENTRY'!E17="","",IF(AND($DE$4='DATA ENTRY'!D17),'DATA ENTRY'!E17,"")))</f>
        <v/>
      </c>
      <c r="DO18" s="3" t="str">
        <f>IF('DATA ENTRY'!CV17="","",IF('DATA ENTRY'!D17="","",IF(AND($DE$4='DATA ENTRY'!D17),'DATA ENTRY'!D17,"")))</f>
        <v/>
      </c>
      <c r="DP18" s="3" t="str">
        <f>IF('DATA ENTRY'!CV17="","",IF('DATA ENTRY'!W17="","",IF(AND($DE$4='DATA ENTRY'!D17),'DATA ENTRY'!W17,"")))</f>
        <v/>
      </c>
      <c r="DQ18" s="3" t="str">
        <f>IF('DATA ENTRY'!CV17="","",IF('DATA ENTRY'!X17="","",IF(AND($DE$4='DATA ENTRY'!D17),'DATA ENTRY'!X17,"")))</f>
        <v/>
      </c>
      <c r="DR18" s="133" t="str">
        <f t="shared" si="7"/>
        <v/>
      </c>
      <c r="DS18" s="133" t="str">
        <f>IF('DATA ENTRY'!CV17="","",IF('DATA ENTRY'!D17="","",IF(AND($DE$4='DATA ENTRY'!D17),'DATA ENTRY'!G17,"")))</f>
        <v/>
      </c>
      <c r="DX18">
        <f t="shared" si="8"/>
        <v>0</v>
      </c>
      <c r="EA18" t="str">
        <f t="shared" si="9"/>
        <v/>
      </c>
      <c r="EB18" t="str">
        <f>IF(EX18=0,"",1+(MAX($EB$7:EB17)))</f>
        <v/>
      </c>
      <c r="EC18" s="192">
        <v>12</v>
      </c>
      <c r="ED18" s="3" t="str">
        <f>IF('DATA ENTRY'!CV17="","",IF('DATA ENTRY'!B17="","",IF(AND($EE$4='DATA ENTRY'!G17,$EG$4='DATA ENTRY'!F17),'DATA ENTRY'!B17,"")))</f>
        <v/>
      </c>
      <c r="EE18" s="3" t="str">
        <f>IF('DATA ENTRY'!CV17="","",IF('DATA ENTRY'!C17="","",IF(AND($EE$4='DATA ENTRY'!G17,$EG$4='DATA ENTRY'!F17),'DATA ENTRY'!C17,"")))</f>
        <v/>
      </c>
      <c r="EF18" s="4" t="str">
        <f>IF('DATA ENTRY'!CV17="","",IF('DATA ENTRY'!I17="","",IF(AND($EE$4='DATA ENTRY'!G17,$EG$4='DATA ENTRY'!F17),'DATA ENTRY'!I17,"")))</f>
        <v/>
      </c>
      <c r="EG18" s="4" t="str">
        <f>IF('DATA ENTRY'!CV17="","",IF('DATA ENTRY'!CV17="","",IF(AND($EE$4='DATA ENTRY'!G17,$EG$4='DATA ENTRY'!F17),'DATA ENTRY'!CV17,"")))</f>
        <v/>
      </c>
      <c r="EH18" s="3" t="str">
        <f>IF('DATA ENTRY'!CV17="","",IF('DATA ENTRY'!N17="","",IF(AND($EE$4='DATA ENTRY'!G17,$EG$4='DATA ENTRY'!F17),'DATA ENTRY'!N17,"")))</f>
        <v/>
      </c>
      <c r="EI18" s="132" t="str">
        <f>IF('DATA ENTRY'!CV17="","",IF('DATA ENTRY'!O17="","",IF(AND($EE$4='DATA ENTRY'!G17,$EG$4='DATA ENTRY'!F17),'DATA ENTRY'!O17,"")))</f>
        <v/>
      </c>
      <c r="EJ18" s="3" t="str">
        <f>IF('DATA ENTRY'!CV17="","",IF('DATA ENTRY'!P17="","",IF(AND($EE$4='DATA ENTRY'!G17,$EG$4='DATA ENTRY'!F17),'DATA ENTRY'!P17,"")))</f>
        <v/>
      </c>
      <c r="EK18" s="132" t="str">
        <f>IF('DATA ENTRY'!CV17="","",IF('DATA ENTRY'!Q17="","",IF(AND($EE$4='DATA ENTRY'!G17,$EG$4='DATA ENTRY'!F17),'DATA ENTRY'!Q17,"")))</f>
        <v/>
      </c>
      <c r="EL18" s="3" t="str">
        <f>IF('DATA ENTRY'!CV17="","",IF('DATA ENTRY'!R17="","",IF(AND($EE$4='DATA ENTRY'!G17,$EG$4='DATA ENTRY'!F17),'DATA ENTRY'!R17,"")))</f>
        <v/>
      </c>
      <c r="EM18" s="132" t="str">
        <f>IF('DATA ENTRY'!CV17="","",IF('DATA ENTRY'!S17="","",IF(AND($EE$4='DATA ENTRY'!G17,$EG$4='DATA ENTRY'!F17),'DATA ENTRY'!S17,"")))</f>
        <v/>
      </c>
      <c r="EN18" s="3" t="str">
        <f>IF('DATA ENTRY'!CV17="","",IF('DATA ENTRY'!E17="","",IF(AND($EE$4='DATA ENTRY'!G17,$EG$4='DATA ENTRY'!F17),'DATA ENTRY'!E17,"")))</f>
        <v/>
      </c>
      <c r="EO18" s="3" t="str">
        <f>IF('DATA ENTRY'!CV17="","",IF('DATA ENTRY'!D6="","",IF(AND($EE$4='DATA ENTRY'!G17,$EG$4='DATA ENTRY'!F17),'DATA ENTRY'!D6,"")))</f>
        <v/>
      </c>
      <c r="EP18" s="3" t="str">
        <f>IF('DATA ENTRY'!CV17="","",IF('DATA ENTRY'!W17="","",IF(AND($EE$4='DATA ENTRY'!G17,$EG$4='DATA ENTRY'!F17),'DATA ENTRY'!W17,"")))</f>
        <v/>
      </c>
      <c r="EQ18" s="3" t="str">
        <f>IF('DATA ENTRY'!CV17="","",IF('DATA ENTRY'!X17="","",IF(AND($EE$4='DATA ENTRY'!G17,$EG$4='DATA ENTRY'!F17),'DATA ENTRY'!X17,"")))</f>
        <v/>
      </c>
      <c r="ER18" s="133" t="str">
        <f t="shared" si="10"/>
        <v/>
      </c>
      <c r="ES18" s="133" t="str">
        <f>IF('DATA ENTRY'!CV17="","",IF('DATA ENTRY'!D6="","",IF(AND($EE$4='DATA ENTRY'!G17,$EG$4='DATA ENTRY'!F17),'DATA ENTRY'!G17,"")))</f>
        <v/>
      </c>
      <c r="EX18">
        <f t="shared" si="11"/>
        <v>0</v>
      </c>
    </row>
    <row r="19" spans="1:154">
      <c r="A19" t="str">
        <f>IF(S19=0,"",1+(MAX($A$7:A18)))</f>
        <v/>
      </c>
      <c r="B19" s="2">
        <v>13</v>
      </c>
      <c r="C19" s="3" t="str">
        <f>IF('DATA ENTRY'!CV18="","",IF('DATA ENTRY'!B18="","",IF($D$4="All Post",'DATA ENTRY'!B18,IF(AND($D$4='DATA ENTRY'!CV18),'DATA ENTRY'!B18,""))))</f>
        <v/>
      </c>
      <c r="D19" s="3" t="str">
        <f>IF('DATA ENTRY'!CV18="","",IF('DATA ENTRY'!C18="","",IF($D$4="All Post",'DATA ENTRY'!C18,IF(AND($D$4='DATA ENTRY'!CV18),'DATA ENTRY'!C18,""))))</f>
        <v/>
      </c>
      <c r="E19" s="4" t="str">
        <f>IF('DATA ENTRY'!CV18="","",IF('DATA ENTRY'!I18="","",IF($D$4="All Post",'DATA ENTRY'!I18,IF(AND($D$4='DATA ENTRY'!CV18),'DATA ENTRY'!I18,""))))</f>
        <v/>
      </c>
      <c r="F19" s="4" t="str">
        <f>IF('DATA ENTRY'!CV18="","",IF('DATA ENTRY'!CV18="","",IF($D$4="All Post",'DATA ENTRY'!CV18,IF(AND($D$4='DATA ENTRY'!CV18),'DATA ENTRY'!CV18,""))))</f>
        <v/>
      </c>
      <c r="G19" s="3" t="str">
        <f>IF('DATA ENTRY'!CV18="","",IF('DATA ENTRY'!N18="","",IF($D$4="All Post",'DATA ENTRY'!N18,IF(AND($D$4='DATA ENTRY'!CV18),'DATA ENTRY'!N18,""))))</f>
        <v/>
      </c>
      <c r="H19" s="132" t="str">
        <f>IF('DATA ENTRY'!CV18="","",IF('DATA ENTRY'!O18="","",IF($D$4="All Post",'DATA ENTRY'!O18,IF(AND($D$4='DATA ENTRY'!CV18),'DATA ENTRY'!O18,""))))</f>
        <v/>
      </c>
      <c r="I19" s="3" t="str">
        <f>IF('DATA ENTRY'!CV18="","",IF('DATA ENTRY'!P18="","",IF($D$4="All Post",'DATA ENTRY'!P18,IF(AND($D$4='DATA ENTRY'!CV18),'DATA ENTRY'!P18,""))))</f>
        <v/>
      </c>
      <c r="J19" s="132" t="str">
        <f>IF('DATA ENTRY'!CV18="","",IF('DATA ENTRY'!Q18="","",IF($D$4="All Post",'DATA ENTRY'!Q18,IF(AND($D$4='DATA ENTRY'!CV18),'DATA ENTRY'!Q18,""))))</f>
        <v/>
      </c>
      <c r="K19" s="3" t="str">
        <f>IF('DATA ENTRY'!CV18="","",IF('DATA ENTRY'!R18="","",IF($D$4="All Post",'DATA ENTRY'!R18,IF(AND($D$4='DATA ENTRY'!CV18),'DATA ENTRY'!R18,""))))</f>
        <v/>
      </c>
      <c r="L19" s="3" t="str">
        <f>IF('DATA ENTRY'!CV18="","",IF('DATA ENTRY'!S18="","",IF($D$4="All Post",'DATA ENTRY'!S18,IF(AND($D$4='DATA ENTRY'!CV18),'DATA ENTRY'!S18,""))))</f>
        <v/>
      </c>
      <c r="M19" s="3" t="str">
        <f>IF('DATA ENTRY'!CV18="","",IF('DATA ENTRY'!E18="","",IF($D$4="All Post",'DATA ENTRY'!E18,IF(AND($D$4='DATA ENTRY'!CV18),'DATA ENTRY'!E18,""))))</f>
        <v/>
      </c>
      <c r="N19" s="3" t="str">
        <f>IF('DATA ENTRY'!CV18="","",IF('DATA ENTRY'!W18="","",IF($D$4="All Post",'DATA ENTRY'!W18,IF(AND($D$4='DATA ENTRY'!CV18),'DATA ENTRY'!W18,""))))</f>
        <v/>
      </c>
      <c r="O19" s="3" t="str">
        <f>IF('DATA ENTRY'!CV18="","",IF('DATA ENTRY'!X18="","",IF($D$4="All Post",'DATA ENTRY'!X18,IF(AND($D$4='DATA ENTRY'!CV18),'DATA ENTRY'!X18,""))))</f>
        <v/>
      </c>
      <c r="P19" s="3" t="str">
        <f>IF('DATA ENTRY'!CV18="","",IF('DATA ENTRY'!G18="","",IF($D$4="All Post",'DATA ENTRY'!G18,IF(AND($D$4='DATA ENTRY'!CV18),'DATA ENTRY'!G18,""))))</f>
        <v/>
      </c>
      <c r="S19">
        <f t="shared" si="0"/>
        <v>0</v>
      </c>
      <c r="T19" t="str">
        <f t="shared" si="1"/>
        <v/>
      </c>
      <c r="Z19" s="102" t="s">
        <v>258</v>
      </c>
      <c r="AA19">
        <v>13</v>
      </c>
      <c r="AC19" t="s">
        <v>139</v>
      </c>
      <c r="AF19" t="s">
        <v>168</v>
      </c>
      <c r="AH19" t="s">
        <v>194</v>
      </c>
      <c r="AQ19" t="s">
        <v>301</v>
      </c>
      <c r="AV19" t="s">
        <v>360</v>
      </c>
      <c r="AY19" t="s">
        <v>396</v>
      </c>
      <c r="BH19" t="s">
        <v>468</v>
      </c>
      <c r="BZ19" t="str">
        <f t="shared" si="2"/>
        <v/>
      </c>
      <c r="CA19" t="str">
        <f>IF(CW19=0,"",1+(MAX($CA$7:CA18)))</f>
        <v/>
      </c>
      <c r="CB19" s="141">
        <v>13</v>
      </c>
      <c r="CC19" s="3" t="str">
        <f>IF('DATA ENTRY'!CV18="","",IF('DATA ENTRY'!B18="","",IF(AND($CD$4='DATA ENTRY'!CV18),'DATA ENTRY'!B18,"")))</f>
        <v/>
      </c>
      <c r="CD19" s="3" t="str">
        <f>IF('DATA ENTRY'!CV18="","",IF('DATA ENTRY'!C18="","",IF(AND($CD$4='DATA ENTRY'!CV18),'DATA ENTRY'!C18,"")))</f>
        <v/>
      </c>
      <c r="CE19" s="4" t="str">
        <f>IF('DATA ENTRY'!CV18="","",IF('DATA ENTRY'!I18="","",IF(AND($CD$4='DATA ENTRY'!CV18),'DATA ENTRY'!I18,"")))</f>
        <v/>
      </c>
      <c r="CF19" s="4" t="str">
        <f>IF('DATA ENTRY'!CV18="","",IF('DATA ENTRY'!CV18="","",IF(AND($CD$4='DATA ENTRY'!CV18),'DATA ENTRY'!CV18,"")))</f>
        <v/>
      </c>
      <c r="CG19" s="3" t="str">
        <f>IF('DATA ENTRY'!CV18="","",IF('DATA ENTRY'!N18="","",IF(AND($CD$4='DATA ENTRY'!CV18),'DATA ENTRY'!N18,"")))</f>
        <v/>
      </c>
      <c r="CH19" s="132" t="str">
        <f>IF('DATA ENTRY'!CV18="","",IF('DATA ENTRY'!O18="","",IF(AND($CD$4='DATA ENTRY'!CV18),'DATA ENTRY'!O18,"")))</f>
        <v/>
      </c>
      <c r="CI19" s="3" t="str">
        <f>IF('DATA ENTRY'!CV18="","",IF('DATA ENTRY'!P18="","",IF(AND($CD$4='DATA ENTRY'!CV18),'DATA ENTRY'!P18,"")))</f>
        <v/>
      </c>
      <c r="CJ19" s="132" t="str">
        <f>IF('DATA ENTRY'!CV18="","",IF('DATA ENTRY'!Q18="","",IF(AND($CD$4='DATA ENTRY'!CV18),'DATA ENTRY'!Q18,"")))</f>
        <v/>
      </c>
      <c r="CK19" s="3" t="str">
        <f>IF('DATA ENTRY'!CV18="","",IF('DATA ENTRY'!R18="","",IF(AND($CD$4='DATA ENTRY'!CV18),'DATA ENTRY'!R18,"")))</f>
        <v/>
      </c>
      <c r="CL19" s="3" t="str">
        <f>IF('DATA ENTRY'!CV18="","",IF('DATA ENTRY'!S18="","",IF(AND($CD$4='DATA ENTRY'!CV18),'DATA ENTRY'!S18,"")))</f>
        <v/>
      </c>
      <c r="CM19" s="3" t="str">
        <f>IF('DATA ENTRY'!CV18="","",IF('DATA ENTRY'!E18="","",IF(AND($CD$4='DATA ENTRY'!CV18),'DATA ENTRY'!E18,"")))</f>
        <v/>
      </c>
      <c r="CN19" s="3" t="str">
        <f>IF('DATA ENTRY'!CV18="","",IF('DATA ENTRY'!W18="","",IF(AND($CD$4='DATA ENTRY'!CV18),'DATA ENTRY'!W18,"")))</f>
        <v/>
      </c>
      <c r="CO19" s="3" t="str">
        <f>IF('DATA ENTRY'!CV18="","",IF('DATA ENTRY'!X18="","",IF(AND($CD$4='DATA ENTRY'!CV18),'DATA ENTRY'!X18,"")))</f>
        <v/>
      </c>
      <c r="CP19" s="133" t="str">
        <f t="shared" si="3"/>
        <v/>
      </c>
      <c r="CQ19" s="133" t="str">
        <f>IF('DATA ENTRY'!CV18="","",IF('DATA ENTRY'!G18="","",IF(AND($CD$4='DATA ENTRY'!CV18),'DATA ENTRY'!G18,"")))</f>
        <v/>
      </c>
      <c r="CR19">
        <f t="shared" si="4"/>
        <v>0</v>
      </c>
      <c r="CS19">
        <f t="shared" si="5"/>
        <v>0</v>
      </c>
      <c r="CW19">
        <f t="shared" si="12"/>
        <v>0</v>
      </c>
      <c r="DA19" t="str">
        <f t="shared" si="6"/>
        <v/>
      </c>
      <c r="DB19" t="str">
        <f>IF(DX19=0,"",1+(MAX($DB$7:DB18)))</f>
        <v/>
      </c>
      <c r="DC19" s="170">
        <v>13</v>
      </c>
      <c r="DD19" s="3" t="str">
        <f>IF('DATA ENTRY'!CV18="","",IF('DATA ENTRY'!B18="","",IF(AND($DE$4='DATA ENTRY'!D18),'DATA ENTRY'!B18,"")))</f>
        <v/>
      </c>
      <c r="DE19" s="3" t="str">
        <f>IF('DATA ENTRY'!CV18="","",IF('DATA ENTRY'!C18="","",IF(AND($DE$4='DATA ENTRY'!D18),'DATA ENTRY'!C18,"")))</f>
        <v/>
      </c>
      <c r="DF19" s="4" t="str">
        <f>IF('DATA ENTRY'!CV18="","",IF('DATA ENTRY'!I18="","",IF(AND($DE$4='DATA ENTRY'!D18),'DATA ENTRY'!I18,"")))</f>
        <v/>
      </c>
      <c r="DG19" s="4" t="str">
        <f>IF('DATA ENTRY'!CV18="","",IF('DATA ENTRY'!CV18="","",IF(AND($DE$4='DATA ENTRY'!D18),'DATA ENTRY'!CV18,"")))</f>
        <v/>
      </c>
      <c r="DH19" s="3" t="str">
        <f>IF('DATA ENTRY'!CV18="","",IF('DATA ENTRY'!N18="","",IF(AND($DE$4='DATA ENTRY'!D18),'DATA ENTRY'!N18,"")))</f>
        <v/>
      </c>
      <c r="DI19" s="132" t="str">
        <f>IF('DATA ENTRY'!CV18="","",IF('DATA ENTRY'!O18="","",IF(AND($DE$4='DATA ENTRY'!D18),'DATA ENTRY'!O18,"")))</f>
        <v/>
      </c>
      <c r="DJ19" s="3" t="str">
        <f>IF('DATA ENTRY'!CV18="","",IF('DATA ENTRY'!P18="","",IF(AND($DE$4='DATA ENTRY'!D18),'DATA ENTRY'!P18,"")))</f>
        <v/>
      </c>
      <c r="DK19" s="132" t="str">
        <f>IF('DATA ENTRY'!CV18="","",IF('DATA ENTRY'!Q18="","",IF(AND($DE$4='DATA ENTRY'!D18),'DATA ENTRY'!Q18,"")))</f>
        <v/>
      </c>
      <c r="DL19" s="3" t="str">
        <f>IF('DATA ENTRY'!CV18="","",IF('DATA ENTRY'!R18="","",IF(AND($DE$4='DATA ENTRY'!D18),'DATA ENTRY'!R18,"")))</f>
        <v/>
      </c>
      <c r="DM19" s="132" t="str">
        <f>IF('DATA ENTRY'!CV18="","",IF('DATA ENTRY'!S18="","",IF(AND($DE$4='DATA ENTRY'!D18),'DATA ENTRY'!S18,"")))</f>
        <v/>
      </c>
      <c r="DN19" s="3" t="str">
        <f>IF('DATA ENTRY'!CV18="","",IF('DATA ENTRY'!E18="","",IF(AND($DE$4='DATA ENTRY'!D18),'DATA ENTRY'!E18,"")))</f>
        <v/>
      </c>
      <c r="DO19" s="3" t="str">
        <f>IF('DATA ENTRY'!CV18="","",IF('DATA ENTRY'!D18="","",IF(AND($DE$4='DATA ENTRY'!D18),'DATA ENTRY'!D18,"")))</f>
        <v/>
      </c>
      <c r="DP19" s="3" t="str">
        <f>IF('DATA ENTRY'!CV18="","",IF('DATA ENTRY'!W18="","",IF(AND($DE$4='DATA ENTRY'!D18),'DATA ENTRY'!W18,"")))</f>
        <v/>
      </c>
      <c r="DQ19" s="3" t="str">
        <f>IF('DATA ENTRY'!CV18="","",IF('DATA ENTRY'!X18="","",IF(AND($DE$4='DATA ENTRY'!D18),'DATA ENTRY'!X18,"")))</f>
        <v/>
      </c>
      <c r="DR19" s="133" t="str">
        <f t="shared" si="7"/>
        <v/>
      </c>
      <c r="DS19" s="133" t="str">
        <f>IF('DATA ENTRY'!CV18="","",IF('DATA ENTRY'!D18="","",IF(AND($DE$4='DATA ENTRY'!D18),'DATA ENTRY'!G18,"")))</f>
        <v/>
      </c>
      <c r="DX19">
        <f t="shared" si="8"/>
        <v>0</v>
      </c>
      <c r="EA19" t="str">
        <f t="shared" si="9"/>
        <v/>
      </c>
      <c r="EB19" t="str">
        <f>IF(EX19=0,"",1+(MAX($EB$7:EB18)))</f>
        <v/>
      </c>
      <c r="EC19" s="192">
        <v>13</v>
      </c>
      <c r="ED19" s="3" t="str">
        <f>IF('DATA ENTRY'!CV18="","",IF('DATA ENTRY'!B18="","",IF(AND($EE$4='DATA ENTRY'!G18,$EG$4='DATA ENTRY'!F18),'DATA ENTRY'!B18,"")))</f>
        <v/>
      </c>
      <c r="EE19" s="3" t="str">
        <f>IF('DATA ENTRY'!CV18="","",IF('DATA ENTRY'!C18="","",IF(AND($EE$4='DATA ENTRY'!G18,$EG$4='DATA ENTRY'!F18),'DATA ENTRY'!C18,"")))</f>
        <v/>
      </c>
      <c r="EF19" s="4" t="str">
        <f>IF('DATA ENTRY'!CV18="","",IF('DATA ENTRY'!I18="","",IF(AND($EE$4='DATA ENTRY'!G18,$EG$4='DATA ENTRY'!F18),'DATA ENTRY'!I18,"")))</f>
        <v/>
      </c>
      <c r="EG19" s="4" t="str">
        <f>IF('DATA ENTRY'!CV18="","",IF('DATA ENTRY'!CV18="","",IF(AND($EE$4='DATA ENTRY'!G18,$EG$4='DATA ENTRY'!F18),'DATA ENTRY'!CV18,"")))</f>
        <v/>
      </c>
      <c r="EH19" s="3" t="str">
        <f>IF('DATA ENTRY'!CV18="","",IF('DATA ENTRY'!N18="","",IF(AND($EE$4='DATA ENTRY'!G18,$EG$4='DATA ENTRY'!F18),'DATA ENTRY'!N18,"")))</f>
        <v/>
      </c>
      <c r="EI19" s="132" t="str">
        <f>IF('DATA ENTRY'!CV18="","",IF('DATA ENTRY'!O18="","",IF(AND($EE$4='DATA ENTRY'!G18,$EG$4='DATA ENTRY'!F18),'DATA ENTRY'!O18,"")))</f>
        <v/>
      </c>
      <c r="EJ19" s="3" t="str">
        <f>IF('DATA ENTRY'!CV18="","",IF('DATA ENTRY'!P18="","",IF(AND($EE$4='DATA ENTRY'!G18,$EG$4='DATA ENTRY'!F18),'DATA ENTRY'!P18,"")))</f>
        <v/>
      </c>
      <c r="EK19" s="132" t="str">
        <f>IF('DATA ENTRY'!CV18="","",IF('DATA ENTRY'!Q18="","",IF(AND($EE$4='DATA ENTRY'!G18,$EG$4='DATA ENTRY'!F18),'DATA ENTRY'!Q18,"")))</f>
        <v/>
      </c>
      <c r="EL19" s="3" t="str">
        <f>IF('DATA ENTRY'!CV18="","",IF('DATA ENTRY'!R18="","",IF(AND($EE$4='DATA ENTRY'!G18,$EG$4='DATA ENTRY'!F18),'DATA ENTRY'!R18,"")))</f>
        <v/>
      </c>
      <c r="EM19" s="132" t="str">
        <f>IF('DATA ENTRY'!CV18="","",IF('DATA ENTRY'!S18="","",IF(AND($EE$4='DATA ENTRY'!G18,$EG$4='DATA ENTRY'!F18),'DATA ENTRY'!S18,"")))</f>
        <v/>
      </c>
      <c r="EN19" s="3" t="str">
        <f>IF('DATA ENTRY'!CV18="","",IF('DATA ENTRY'!E18="","",IF(AND($EE$4='DATA ENTRY'!G18,$EG$4='DATA ENTRY'!F18),'DATA ENTRY'!E18,"")))</f>
        <v/>
      </c>
      <c r="EO19" s="3" t="str">
        <f>IF('DATA ENTRY'!CV18="","",IF('DATA ENTRY'!D6="","",IF(AND($EE$4='DATA ENTRY'!G18,$EG$4='DATA ENTRY'!F18),'DATA ENTRY'!D6,"")))</f>
        <v/>
      </c>
      <c r="EP19" s="3" t="str">
        <f>IF('DATA ENTRY'!CV18="","",IF('DATA ENTRY'!W18="","",IF(AND($EE$4='DATA ENTRY'!G18,$EG$4='DATA ENTRY'!F18),'DATA ENTRY'!W18,"")))</f>
        <v/>
      </c>
      <c r="EQ19" s="3" t="str">
        <f>IF('DATA ENTRY'!CV18="","",IF('DATA ENTRY'!X18="","",IF(AND($EE$4='DATA ENTRY'!G18,$EG$4='DATA ENTRY'!F18),'DATA ENTRY'!X18,"")))</f>
        <v/>
      </c>
      <c r="ER19" s="133" t="str">
        <f t="shared" si="10"/>
        <v/>
      </c>
      <c r="ES19" s="133" t="str">
        <f>IF('DATA ENTRY'!CV18="","",IF('DATA ENTRY'!D6="","",IF(AND($EE$4='DATA ENTRY'!G18,$EG$4='DATA ENTRY'!F18),'DATA ENTRY'!G18,"")))</f>
        <v/>
      </c>
      <c r="EX19">
        <f t="shared" si="11"/>
        <v>0</v>
      </c>
    </row>
    <row r="20" spans="1:154">
      <c r="A20" t="str">
        <f>IF(S20=0,"",1+(MAX($A$7:A19)))</f>
        <v/>
      </c>
      <c r="B20" s="2">
        <v>14</v>
      </c>
      <c r="C20" s="3" t="str">
        <f>IF('DATA ENTRY'!CV19="","",IF('DATA ENTRY'!B19="","",IF($D$4="All Post",'DATA ENTRY'!B19,IF(AND($D$4='DATA ENTRY'!CV19),'DATA ENTRY'!B19,""))))</f>
        <v/>
      </c>
      <c r="D20" s="3" t="str">
        <f>IF('DATA ENTRY'!CV19="","",IF('DATA ENTRY'!C19="","",IF($D$4="All Post",'DATA ENTRY'!C19,IF(AND($D$4='DATA ENTRY'!CV19),'DATA ENTRY'!C19,""))))</f>
        <v/>
      </c>
      <c r="E20" s="4" t="str">
        <f>IF('DATA ENTRY'!CV19="","",IF('DATA ENTRY'!I19="","",IF($D$4="All Post",'DATA ENTRY'!I19,IF(AND($D$4='DATA ENTRY'!CV19),'DATA ENTRY'!I19,""))))</f>
        <v/>
      </c>
      <c r="F20" s="4" t="str">
        <f>IF('DATA ENTRY'!CV19="","",IF('DATA ENTRY'!CV19="","",IF($D$4="All Post",'DATA ENTRY'!CV19,IF(AND($D$4='DATA ENTRY'!CV19),'DATA ENTRY'!CV19,""))))</f>
        <v/>
      </c>
      <c r="G20" s="3" t="str">
        <f>IF('DATA ENTRY'!CV19="","",IF('DATA ENTRY'!N19="","",IF($D$4="All Post",'DATA ENTRY'!N19,IF(AND($D$4='DATA ENTRY'!CV19),'DATA ENTRY'!N19,""))))</f>
        <v/>
      </c>
      <c r="H20" s="132" t="str">
        <f>IF('DATA ENTRY'!CV19="","",IF('DATA ENTRY'!O19="","",IF($D$4="All Post",'DATA ENTRY'!O19,IF(AND($D$4='DATA ENTRY'!CV19),'DATA ENTRY'!O19,""))))</f>
        <v/>
      </c>
      <c r="I20" s="3" t="str">
        <f>IF('DATA ENTRY'!CV19="","",IF('DATA ENTRY'!P19="","",IF($D$4="All Post",'DATA ENTRY'!P19,IF(AND($D$4='DATA ENTRY'!CV19),'DATA ENTRY'!P19,""))))</f>
        <v/>
      </c>
      <c r="J20" s="132" t="str">
        <f>IF('DATA ENTRY'!CV19="","",IF('DATA ENTRY'!Q19="","",IF($D$4="All Post",'DATA ENTRY'!Q19,IF(AND($D$4='DATA ENTRY'!CV19),'DATA ENTRY'!Q19,""))))</f>
        <v/>
      </c>
      <c r="K20" s="3" t="str">
        <f>IF('DATA ENTRY'!CV19="","",IF('DATA ENTRY'!R19="","",IF($D$4="All Post",'DATA ENTRY'!R19,IF(AND($D$4='DATA ENTRY'!CV19),'DATA ENTRY'!R19,""))))</f>
        <v/>
      </c>
      <c r="L20" s="3" t="str">
        <f>IF('DATA ENTRY'!CV19="","",IF('DATA ENTRY'!S19="","",IF($D$4="All Post",'DATA ENTRY'!S19,IF(AND($D$4='DATA ENTRY'!CV19),'DATA ENTRY'!S19,""))))</f>
        <v/>
      </c>
      <c r="M20" s="3" t="str">
        <f>IF('DATA ENTRY'!CV19="","",IF('DATA ENTRY'!E19="","",IF($D$4="All Post",'DATA ENTRY'!E19,IF(AND($D$4='DATA ENTRY'!CV19),'DATA ENTRY'!E19,""))))</f>
        <v/>
      </c>
      <c r="N20" s="3" t="str">
        <f>IF('DATA ENTRY'!CV19="","",IF('DATA ENTRY'!W19="","",IF($D$4="All Post",'DATA ENTRY'!W19,IF(AND($D$4='DATA ENTRY'!CV19),'DATA ENTRY'!W19,""))))</f>
        <v/>
      </c>
      <c r="O20" s="3" t="str">
        <f>IF('DATA ENTRY'!CV19="","",IF('DATA ENTRY'!X19="","",IF($D$4="All Post",'DATA ENTRY'!X19,IF(AND($D$4='DATA ENTRY'!CV19),'DATA ENTRY'!X19,""))))</f>
        <v/>
      </c>
      <c r="P20" s="3" t="str">
        <f>IF('DATA ENTRY'!CV19="","",IF('DATA ENTRY'!G19="","",IF($D$4="All Post",'DATA ENTRY'!G19,IF(AND($D$4='DATA ENTRY'!CV19),'DATA ENTRY'!G19,""))))</f>
        <v/>
      </c>
      <c r="S20">
        <f t="shared" si="0"/>
        <v>0</v>
      </c>
      <c r="T20" t="str">
        <f t="shared" si="1"/>
        <v/>
      </c>
      <c r="Z20" s="102" t="s">
        <v>264</v>
      </c>
      <c r="AA20">
        <v>14</v>
      </c>
      <c r="AC20" t="s">
        <v>140</v>
      </c>
      <c r="AF20" t="s">
        <v>229</v>
      </c>
      <c r="AH20" t="s">
        <v>195</v>
      </c>
      <c r="AQ20" t="s">
        <v>302</v>
      </c>
      <c r="AV20" t="s">
        <v>361</v>
      </c>
      <c r="AY20" t="s">
        <v>397</v>
      </c>
      <c r="BH20" t="s">
        <v>469</v>
      </c>
      <c r="BZ20" t="str">
        <f t="shared" si="2"/>
        <v/>
      </c>
      <c r="CA20" t="str">
        <f>IF(CW20=0,"",1+(MAX($CA$7:CA19)))</f>
        <v/>
      </c>
      <c r="CB20" s="141">
        <v>14</v>
      </c>
      <c r="CC20" s="3" t="str">
        <f>IF('DATA ENTRY'!CV19="","",IF('DATA ENTRY'!B19="","",IF(AND($CD$4='DATA ENTRY'!CV19),'DATA ENTRY'!B19,"")))</f>
        <v/>
      </c>
      <c r="CD20" s="3" t="str">
        <f>IF('DATA ENTRY'!CV19="","",IF('DATA ENTRY'!C19="","",IF(AND($CD$4='DATA ENTRY'!CV19),'DATA ENTRY'!C19,"")))</f>
        <v/>
      </c>
      <c r="CE20" s="4" t="str">
        <f>IF('DATA ENTRY'!CV19="","",IF('DATA ENTRY'!I19="","",IF(AND($CD$4='DATA ENTRY'!CV19),'DATA ENTRY'!I19,"")))</f>
        <v/>
      </c>
      <c r="CF20" s="4" t="str">
        <f>IF('DATA ENTRY'!CV19="","",IF('DATA ENTRY'!CV19="","",IF(AND($CD$4='DATA ENTRY'!CV19),'DATA ENTRY'!CV19,"")))</f>
        <v/>
      </c>
      <c r="CG20" s="3" t="str">
        <f>IF('DATA ENTRY'!CV19="","",IF('DATA ENTRY'!N19="","",IF(AND($CD$4='DATA ENTRY'!CV19),'DATA ENTRY'!N19,"")))</f>
        <v/>
      </c>
      <c r="CH20" s="132" t="str">
        <f>IF('DATA ENTRY'!CV19="","",IF('DATA ENTRY'!O19="","",IF(AND($CD$4='DATA ENTRY'!CV19),'DATA ENTRY'!O19,"")))</f>
        <v/>
      </c>
      <c r="CI20" s="3" t="str">
        <f>IF('DATA ENTRY'!CV19="","",IF('DATA ENTRY'!P19="","",IF(AND($CD$4='DATA ENTRY'!CV19),'DATA ENTRY'!P19,"")))</f>
        <v/>
      </c>
      <c r="CJ20" s="132" t="str">
        <f>IF('DATA ENTRY'!CV19="","",IF('DATA ENTRY'!Q19="","",IF(AND($CD$4='DATA ENTRY'!CV19),'DATA ENTRY'!Q19,"")))</f>
        <v/>
      </c>
      <c r="CK20" s="3" t="str">
        <f>IF('DATA ENTRY'!CV19="","",IF('DATA ENTRY'!R19="","",IF(AND($CD$4='DATA ENTRY'!CV19),'DATA ENTRY'!R19,"")))</f>
        <v/>
      </c>
      <c r="CL20" s="3" t="str">
        <f>IF('DATA ENTRY'!CV19="","",IF('DATA ENTRY'!S19="","",IF(AND($CD$4='DATA ENTRY'!CV19),'DATA ENTRY'!S19,"")))</f>
        <v/>
      </c>
      <c r="CM20" s="3" t="str">
        <f>IF('DATA ENTRY'!CV19="","",IF('DATA ENTRY'!E19="","",IF(AND($CD$4='DATA ENTRY'!CV19),'DATA ENTRY'!E19,"")))</f>
        <v/>
      </c>
      <c r="CN20" s="3" t="str">
        <f>IF('DATA ENTRY'!CV19="","",IF('DATA ENTRY'!W19="","",IF(AND($CD$4='DATA ENTRY'!CV19),'DATA ENTRY'!W19,"")))</f>
        <v/>
      </c>
      <c r="CO20" s="3" t="str">
        <f>IF('DATA ENTRY'!CV19="","",IF('DATA ENTRY'!X19="","",IF(AND($CD$4='DATA ENTRY'!CV19),'DATA ENTRY'!X19,"")))</f>
        <v/>
      </c>
      <c r="CP20" s="133" t="str">
        <f t="shared" si="3"/>
        <v/>
      </c>
      <c r="CQ20" s="133" t="str">
        <f>IF('DATA ENTRY'!CV19="","",IF('DATA ENTRY'!G19="","",IF(AND($CD$4='DATA ENTRY'!CV19),'DATA ENTRY'!G19,"")))</f>
        <v/>
      </c>
      <c r="CR20">
        <f t="shared" si="4"/>
        <v>0</v>
      </c>
      <c r="CS20">
        <f t="shared" si="5"/>
        <v>0</v>
      </c>
      <c r="CW20">
        <f t="shared" si="12"/>
        <v>0</v>
      </c>
      <c r="DA20" t="str">
        <f t="shared" si="6"/>
        <v/>
      </c>
      <c r="DB20" t="str">
        <f>IF(DX20=0,"",1+(MAX($DB$7:DB19)))</f>
        <v/>
      </c>
      <c r="DC20" s="170">
        <v>14</v>
      </c>
      <c r="DD20" s="3" t="str">
        <f>IF('DATA ENTRY'!CV19="","",IF('DATA ENTRY'!B19="","",IF(AND($DE$4='DATA ENTRY'!D19),'DATA ENTRY'!B19,"")))</f>
        <v/>
      </c>
      <c r="DE20" s="3" t="str">
        <f>IF('DATA ENTRY'!CV19="","",IF('DATA ENTRY'!C19="","",IF(AND($DE$4='DATA ENTRY'!D19),'DATA ENTRY'!C19,"")))</f>
        <v/>
      </c>
      <c r="DF20" s="4" t="str">
        <f>IF('DATA ENTRY'!CV19="","",IF('DATA ENTRY'!I19="","",IF(AND($DE$4='DATA ENTRY'!D19),'DATA ENTRY'!I19,"")))</f>
        <v/>
      </c>
      <c r="DG20" s="4" t="str">
        <f>IF('DATA ENTRY'!CV19="","",IF('DATA ENTRY'!CV19="","",IF(AND($DE$4='DATA ENTRY'!D19),'DATA ENTRY'!CV19,"")))</f>
        <v/>
      </c>
      <c r="DH20" s="3" t="str">
        <f>IF('DATA ENTRY'!CV19="","",IF('DATA ENTRY'!N19="","",IF(AND($DE$4='DATA ENTRY'!D19),'DATA ENTRY'!N19,"")))</f>
        <v/>
      </c>
      <c r="DI20" s="132" t="str">
        <f>IF('DATA ENTRY'!CV19="","",IF('DATA ENTRY'!O19="","",IF(AND($DE$4='DATA ENTRY'!D19),'DATA ENTRY'!O19,"")))</f>
        <v/>
      </c>
      <c r="DJ20" s="3" t="str">
        <f>IF('DATA ENTRY'!CV19="","",IF('DATA ENTRY'!P19="","",IF(AND($DE$4='DATA ENTRY'!D19),'DATA ENTRY'!P19,"")))</f>
        <v/>
      </c>
      <c r="DK20" s="132" t="str">
        <f>IF('DATA ENTRY'!CV19="","",IF('DATA ENTRY'!Q19="","",IF(AND($DE$4='DATA ENTRY'!D19),'DATA ENTRY'!Q19,"")))</f>
        <v/>
      </c>
      <c r="DL20" s="3" t="str">
        <f>IF('DATA ENTRY'!CV19="","",IF('DATA ENTRY'!R19="","",IF(AND($DE$4='DATA ENTRY'!D19),'DATA ENTRY'!R19,"")))</f>
        <v/>
      </c>
      <c r="DM20" s="132" t="str">
        <f>IF('DATA ENTRY'!CV19="","",IF('DATA ENTRY'!S19="","",IF(AND($DE$4='DATA ENTRY'!D19),'DATA ENTRY'!S19,"")))</f>
        <v/>
      </c>
      <c r="DN20" s="3" t="str">
        <f>IF('DATA ENTRY'!CV19="","",IF('DATA ENTRY'!E19="","",IF(AND($DE$4='DATA ENTRY'!D19),'DATA ENTRY'!E19,"")))</f>
        <v/>
      </c>
      <c r="DO20" s="3" t="str">
        <f>IF('DATA ENTRY'!CV19="","",IF('DATA ENTRY'!D19="","",IF(AND($DE$4='DATA ENTRY'!D19),'DATA ENTRY'!D19,"")))</f>
        <v/>
      </c>
      <c r="DP20" s="3" t="str">
        <f>IF('DATA ENTRY'!CV19="","",IF('DATA ENTRY'!W19="","",IF(AND($DE$4='DATA ENTRY'!D19),'DATA ENTRY'!W19,"")))</f>
        <v/>
      </c>
      <c r="DQ20" s="3" t="str">
        <f>IF('DATA ENTRY'!CV19="","",IF('DATA ENTRY'!X19="","",IF(AND($DE$4='DATA ENTRY'!D19),'DATA ENTRY'!X19,"")))</f>
        <v/>
      </c>
      <c r="DR20" s="133" t="str">
        <f t="shared" si="7"/>
        <v/>
      </c>
      <c r="DS20" s="133" t="str">
        <f>IF('DATA ENTRY'!CV19="","",IF('DATA ENTRY'!D19="","",IF(AND($DE$4='DATA ENTRY'!D19),'DATA ENTRY'!G19,"")))</f>
        <v/>
      </c>
      <c r="DX20">
        <f t="shared" si="8"/>
        <v>0</v>
      </c>
      <c r="EA20" t="str">
        <f t="shared" si="9"/>
        <v/>
      </c>
      <c r="EB20" t="str">
        <f>IF(EX20=0,"",1+(MAX($EB$7:EB19)))</f>
        <v/>
      </c>
      <c r="EC20" s="192">
        <v>14</v>
      </c>
      <c r="ED20" s="3" t="str">
        <f>IF('DATA ENTRY'!CV19="","",IF('DATA ENTRY'!B19="","",IF(AND($EE$4='DATA ENTRY'!G19,$EG$4='DATA ENTRY'!F19),'DATA ENTRY'!B19,"")))</f>
        <v/>
      </c>
      <c r="EE20" s="3" t="str">
        <f>IF('DATA ENTRY'!CV19="","",IF('DATA ENTRY'!C19="","",IF(AND($EE$4='DATA ENTRY'!G19,$EG$4='DATA ENTRY'!F19),'DATA ENTRY'!C19,"")))</f>
        <v/>
      </c>
      <c r="EF20" s="4" t="str">
        <f>IF('DATA ENTRY'!CV19="","",IF('DATA ENTRY'!I19="","",IF(AND($EE$4='DATA ENTRY'!G19,$EG$4='DATA ENTRY'!F19),'DATA ENTRY'!I19,"")))</f>
        <v/>
      </c>
      <c r="EG20" s="4" t="str">
        <f>IF('DATA ENTRY'!CV19="","",IF('DATA ENTRY'!CV19="","",IF(AND($EE$4='DATA ENTRY'!G19,$EG$4='DATA ENTRY'!F19),'DATA ENTRY'!CV19,"")))</f>
        <v/>
      </c>
      <c r="EH20" s="3" t="str">
        <f>IF('DATA ENTRY'!CV19="","",IF('DATA ENTRY'!N19="","",IF(AND($EE$4='DATA ENTRY'!G19,$EG$4='DATA ENTRY'!F19),'DATA ENTRY'!N19,"")))</f>
        <v/>
      </c>
      <c r="EI20" s="132" t="str">
        <f>IF('DATA ENTRY'!CV19="","",IF('DATA ENTRY'!O19="","",IF(AND($EE$4='DATA ENTRY'!G19,$EG$4='DATA ENTRY'!F19),'DATA ENTRY'!O19,"")))</f>
        <v/>
      </c>
      <c r="EJ20" s="3" t="str">
        <f>IF('DATA ENTRY'!CV19="","",IF('DATA ENTRY'!P19="","",IF(AND($EE$4='DATA ENTRY'!G19,$EG$4='DATA ENTRY'!F19),'DATA ENTRY'!P19,"")))</f>
        <v/>
      </c>
      <c r="EK20" s="132" t="str">
        <f>IF('DATA ENTRY'!CV19="","",IF('DATA ENTRY'!Q19="","",IF(AND($EE$4='DATA ENTRY'!G19,$EG$4='DATA ENTRY'!F19),'DATA ENTRY'!Q19,"")))</f>
        <v/>
      </c>
      <c r="EL20" s="3" t="str">
        <f>IF('DATA ENTRY'!CV19="","",IF('DATA ENTRY'!R19="","",IF(AND($EE$4='DATA ENTRY'!G19,$EG$4='DATA ENTRY'!F19),'DATA ENTRY'!R19,"")))</f>
        <v/>
      </c>
      <c r="EM20" s="132" t="str">
        <f>IF('DATA ENTRY'!CV19="","",IF('DATA ENTRY'!S19="","",IF(AND($EE$4='DATA ENTRY'!G19,$EG$4='DATA ENTRY'!F19),'DATA ENTRY'!S19,"")))</f>
        <v/>
      </c>
      <c r="EN20" s="3" t="str">
        <f>IF('DATA ENTRY'!CV19="","",IF('DATA ENTRY'!E19="","",IF(AND($EE$4='DATA ENTRY'!G19,$EG$4='DATA ENTRY'!F19),'DATA ENTRY'!E19,"")))</f>
        <v/>
      </c>
      <c r="EO20" s="3" t="str">
        <f>IF('DATA ENTRY'!CV19="","",IF('DATA ENTRY'!D6="","",IF(AND($EE$4='DATA ENTRY'!G19,$EG$4='DATA ENTRY'!F19),'DATA ENTRY'!D6,"")))</f>
        <v/>
      </c>
      <c r="EP20" s="3" t="str">
        <f>IF('DATA ENTRY'!CV19="","",IF('DATA ENTRY'!W19="","",IF(AND($EE$4='DATA ENTRY'!G19,$EG$4='DATA ENTRY'!F19),'DATA ENTRY'!W19,"")))</f>
        <v/>
      </c>
      <c r="EQ20" s="3" t="str">
        <f>IF('DATA ENTRY'!CV19="","",IF('DATA ENTRY'!X19="","",IF(AND($EE$4='DATA ENTRY'!G19,$EG$4='DATA ENTRY'!F19),'DATA ENTRY'!X19,"")))</f>
        <v/>
      </c>
      <c r="ER20" s="133" t="str">
        <f t="shared" si="10"/>
        <v/>
      </c>
      <c r="ES20" s="133" t="str">
        <f>IF('DATA ENTRY'!CV19="","",IF('DATA ENTRY'!D6="","",IF(AND($EE$4='DATA ENTRY'!G19,$EG$4='DATA ENTRY'!F19),'DATA ENTRY'!G19,"")))</f>
        <v/>
      </c>
      <c r="EX20">
        <f t="shared" si="11"/>
        <v>0</v>
      </c>
    </row>
    <row r="21" spans="1:154">
      <c r="A21" t="str">
        <f>IF(S21=0,"",1+(MAX($A$7:A20)))</f>
        <v/>
      </c>
      <c r="B21" s="2">
        <v>15</v>
      </c>
      <c r="C21" s="3" t="str">
        <f>IF('DATA ENTRY'!CV20="","",IF('DATA ENTRY'!B20="","",IF($D$4="All Post",'DATA ENTRY'!B20,IF(AND($D$4='DATA ENTRY'!CV20),'DATA ENTRY'!B20,""))))</f>
        <v/>
      </c>
      <c r="D21" s="3" t="str">
        <f>IF('DATA ENTRY'!CV20="","",IF('DATA ENTRY'!C20="","",IF($D$4="All Post",'DATA ENTRY'!C20,IF(AND($D$4='DATA ENTRY'!CV20),'DATA ENTRY'!C20,""))))</f>
        <v/>
      </c>
      <c r="E21" s="4" t="str">
        <f>IF('DATA ENTRY'!CV20="","",IF('DATA ENTRY'!I20="","",IF($D$4="All Post",'DATA ENTRY'!I20,IF(AND($D$4='DATA ENTRY'!CV20),'DATA ENTRY'!I20,""))))</f>
        <v/>
      </c>
      <c r="F21" s="4" t="str">
        <f>IF('DATA ENTRY'!CV20="","",IF('DATA ENTRY'!CV20="","",IF($D$4="All Post",'DATA ENTRY'!CV20,IF(AND($D$4='DATA ENTRY'!CV20),'DATA ENTRY'!CV20,""))))</f>
        <v/>
      </c>
      <c r="G21" s="3" t="str">
        <f>IF('DATA ENTRY'!CV20="","",IF('DATA ENTRY'!N20="","",IF($D$4="All Post",'DATA ENTRY'!N20,IF(AND($D$4='DATA ENTRY'!CV20),'DATA ENTRY'!N20,""))))</f>
        <v/>
      </c>
      <c r="H21" s="132" t="str">
        <f>IF('DATA ENTRY'!CV20="","",IF('DATA ENTRY'!O20="","",IF($D$4="All Post",'DATA ENTRY'!O20,IF(AND($D$4='DATA ENTRY'!CV20),'DATA ENTRY'!O20,""))))</f>
        <v/>
      </c>
      <c r="I21" s="3" t="str">
        <f>IF('DATA ENTRY'!CV20="","",IF('DATA ENTRY'!P20="","",IF($D$4="All Post",'DATA ENTRY'!P20,IF(AND($D$4='DATA ENTRY'!CV20),'DATA ENTRY'!P20,""))))</f>
        <v/>
      </c>
      <c r="J21" s="132" t="str">
        <f>IF('DATA ENTRY'!CV20="","",IF('DATA ENTRY'!Q20="","",IF($D$4="All Post",'DATA ENTRY'!Q20,IF(AND($D$4='DATA ENTRY'!CV20),'DATA ENTRY'!Q20,""))))</f>
        <v/>
      </c>
      <c r="K21" s="3" t="str">
        <f>IF('DATA ENTRY'!CV20="","",IF('DATA ENTRY'!R20="","",IF($D$4="All Post",'DATA ENTRY'!R20,IF(AND($D$4='DATA ENTRY'!CV20),'DATA ENTRY'!R20,""))))</f>
        <v/>
      </c>
      <c r="L21" s="3" t="str">
        <f>IF('DATA ENTRY'!CV20="","",IF('DATA ENTRY'!S20="","",IF($D$4="All Post",'DATA ENTRY'!S20,IF(AND($D$4='DATA ENTRY'!CV20),'DATA ENTRY'!S20,""))))</f>
        <v/>
      </c>
      <c r="M21" s="3" t="str">
        <f>IF('DATA ENTRY'!CV20="","",IF('DATA ENTRY'!E20="","",IF($D$4="All Post",'DATA ENTRY'!E20,IF(AND($D$4='DATA ENTRY'!CV20),'DATA ENTRY'!E20,""))))</f>
        <v/>
      </c>
      <c r="N21" s="3" t="str">
        <f>IF('DATA ENTRY'!CV20="","",IF('DATA ENTRY'!W20="","",IF($D$4="All Post",'DATA ENTRY'!W20,IF(AND($D$4='DATA ENTRY'!CV20),'DATA ENTRY'!W20,""))))</f>
        <v/>
      </c>
      <c r="O21" s="3" t="str">
        <f>IF('DATA ENTRY'!CV20="","",IF('DATA ENTRY'!X20="","",IF($D$4="All Post",'DATA ENTRY'!X20,IF(AND($D$4='DATA ENTRY'!CV20),'DATA ENTRY'!X20,""))))</f>
        <v/>
      </c>
      <c r="P21" s="3" t="str">
        <f>IF('DATA ENTRY'!CV20="","",IF('DATA ENTRY'!G20="","",IF($D$4="All Post",'DATA ENTRY'!G20,IF(AND($D$4='DATA ENTRY'!CV20),'DATA ENTRY'!G20,""))))</f>
        <v/>
      </c>
      <c r="S21">
        <f t="shared" si="0"/>
        <v>0</v>
      </c>
      <c r="T21" t="str">
        <f t="shared" si="1"/>
        <v/>
      </c>
      <c r="Z21" s="102" t="s">
        <v>282</v>
      </c>
      <c r="AA21">
        <v>15</v>
      </c>
      <c r="AC21" t="s">
        <v>141</v>
      </c>
      <c r="AF21" t="s">
        <v>230</v>
      </c>
      <c r="AQ21" t="s">
        <v>303</v>
      </c>
      <c r="AV21" t="s">
        <v>362</v>
      </c>
      <c r="AY21" t="s">
        <v>398</v>
      </c>
      <c r="BH21" t="s">
        <v>470</v>
      </c>
      <c r="BZ21" t="str">
        <f t="shared" si="2"/>
        <v/>
      </c>
      <c r="CA21" t="str">
        <f>IF(CW21=0,"",1+(MAX($CA$7:CA20)))</f>
        <v/>
      </c>
      <c r="CB21" s="141">
        <v>15</v>
      </c>
      <c r="CC21" s="3" t="str">
        <f>IF('DATA ENTRY'!CV20="","",IF('DATA ENTRY'!B20="","",IF(AND($CD$4='DATA ENTRY'!CV20),'DATA ENTRY'!B20,"")))</f>
        <v/>
      </c>
      <c r="CD21" s="3" t="str">
        <f>IF('DATA ENTRY'!CV20="","",IF('DATA ENTRY'!C20="","",IF(AND($CD$4='DATA ENTRY'!CV20),'DATA ENTRY'!C20,"")))</f>
        <v/>
      </c>
      <c r="CE21" s="4" t="str">
        <f>IF('DATA ENTRY'!CV20="","",IF('DATA ENTRY'!I20="","",IF(AND($CD$4='DATA ENTRY'!CV20),'DATA ENTRY'!I20,"")))</f>
        <v/>
      </c>
      <c r="CF21" s="4" t="str">
        <f>IF('DATA ENTRY'!CV20="","",IF('DATA ENTRY'!CV20="","",IF(AND($CD$4='DATA ENTRY'!CV20),'DATA ENTRY'!CV20,"")))</f>
        <v/>
      </c>
      <c r="CG21" s="3" t="str">
        <f>IF('DATA ENTRY'!CV20="","",IF('DATA ENTRY'!N20="","",IF(AND($CD$4='DATA ENTRY'!CV20),'DATA ENTRY'!N20,"")))</f>
        <v/>
      </c>
      <c r="CH21" s="132" t="str">
        <f>IF('DATA ENTRY'!CV20="","",IF('DATA ENTRY'!O20="","",IF(AND($CD$4='DATA ENTRY'!CV20),'DATA ENTRY'!O20,"")))</f>
        <v/>
      </c>
      <c r="CI21" s="3" t="str">
        <f>IF('DATA ENTRY'!CV20="","",IF('DATA ENTRY'!P20="","",IF(AND($CD$4='DATA ENTRY'!CV20),'DATA ENTRY'!P20,"")))</f>
        <v/>
      </c>
      <c r="CJ21" s="132" t="str">
        <f>IF('DATA ENTRY'!CV20="","",IF('DATA ENTRY'!Q20="","",IF(AND($CD$4='DATA ENTRY'!CV20),'DATA ENTRY'!Q20,"")))</f>
        <v/>
      </c>
      <c r="CK21" s="3" t="str">
        <f>IF('DATA ENTRY'!CV20="","",IF('DATA ENTRY'!R20="","",IF(AND($CD$4='DATA ENTRY'!CV20),'DATA ENTRY'!R20,"")))</f>
        <v/>
      </c>
      <c r="CL21" s="3" t="str">
        <f>IF('DATA ENTRY'!CV20="","",IF('DATA ENTRY'!S20="","",IF(AND($CD$4='DATA ENTRY'!CV20),'DATA ENTRY'!S20,"")))</f>
        <v/>
      </c>
      <c r="CM21" s="3" t="str">
        <f>IF('DATA ENTRY'!CV20="","",IF('DATA ENTRY'!E20="","",IF(AND($CD$4='DATA ENTRY'!CV20),'DATA ENTRY'!E20,"")))</f>
        <v/>
      </c>
      <c r="CN21" s="3" t="str">
        <f>IF('DATA ENTRY'!CV20="","",IF('DATA ENTRY'!W20="","",IF(AND($CD$4='DATA ENTRY'!CV20),'DATA ENTRY'!W20,"")))</f>
        <v/>
      </c>
      <c r="CO21" s="3" t="str">
        <f>IF('DATA ENTRY'!CV20="","",IF('DATA ENTRY'!X20="","",IF(AND($CD$4='DATA ENTRY'!CV20),'DATA ENTRY'!X20,"")))</f>
        <v/>
      </c>
      <c r="CP21" s="133" t="str">
        <f t="shared" si="3"/>
        <v/>
      </c>
      <c r="CQ21" s="133" t="str">
        <f>IF('DATA ENTRY'!CV20="","",IF('DATA ENTRY'!G20="","",IF(AND($CD$4='DATA ENTRY'!CV20),'DATA ENTRY'!G20,"")))</f>
        <v/>
      </c>
      <c r="CR21">
        <f t="shared" si="4"/>
        <v>0</v>
      </c>
      <c r="CS21">
        <f t="shared" si="5"/>
        <v>0</v>
      </c>
      <c r="CW21">
        <f t="shared" si="12"/>
        <v>0</v>
      </c>
      <c r="DA21" t="str">
        <f t="shared" si="6"/>
        <v/>
      </c>
      <c r="DB21" t="str">
        <f>IF(DX21=0,"",1+(MAX($DB$7:DB20)))</f>
        <v/>
      </c>
      <c r="DC21" s="170">
        <v>15</v>
      </c>
      <c r="DD21" s="3" t="str">
        <f>IF('DATA ENTRY'!CV20="","",IF('DATA ENTRY'!B20="","",IF(AND($DE$4='DATA ENTRY'!D20),'DATA ENTRY'!B20,"")))</f>
        <v/>
      </c>
      <c r="DE21" s="3" t="str">
        <f>IF('DATA ENTRY'!CV20="","",IF('DATA ENTRY'!C20="","",IF(AND($DE$4='DATA ENTRY'!D20),'DATA ENTRY'!C20,"")))</f>
        <v/>
      </c>
      <c r="DF21" s="4" t="str">
        <f>IF('DATA ENTRY'!CV20="","",IF('DATA ENTRY'!I20="","",IF(AND($DE$4='DATA ENTRY'!D20),'DATA ENTRY'!I20,"")))</f>
        <v/>
      </c>
      <c r="DG21" s="4" t="str">
        <f>IF('DATA ENTRY'!CV20="","",IF('DATA ENTRY'!CV20="","",IF(AND($DE$4='DATA ENTRY'!D20),'DATA ENTRY'!CV20,"")))</f>
        <v/>
      </c>
      <c r="DH21" s="3" t="str">
        <f>IF('DATA ENTRY'!CV20="","",IF('DATA ENTRY'!N20="","",IF(AND($DE$4='DATA ENTRY'!D20),'DATA ENTRY'!N20,"")))</f>
        <v/>
      </c>
      <c r="DI21" s="132" t="str">
        <f>IF('DATA ENTRY'!CV20="","",IF('DATA ENTRY'!O20="","",IF(AND($DE$4='DATA ENTRY'!D20),'DATA ENTRY'!O20,"")))</f>
        <v/>
      </c>
      <c r="DJ21" s="3" t="str">
        <f>IF('DATA ENTRY'!CV20="","",IF('DATA ENTRY'!P20="","",IF(AND($DE$4='DATA ENTRY'!D20),'DATA ENTRY'!P20,"")))</f>
        <v/>
      </c>
      <c r="DK21" s="132" t="str">
        <f>IF('DATA ENTRY'!CV20="","",IF('DATA ENTRY'!Q20="","",IF(AND($DE$4='DATA ENTRY'!D20),'DATA ENTRY'!Q20,"")))</f>
        <v/>
      </c>
      <c r="DL21" s="3" t="str">
        <f>IF('DATA ENTRY'!CV20="","",IF('DATA ENTRY'!R20="","",IF(AND($DE$4='DATA ENTRY'!D20),'DATA ENTRY'!R20,"")))</f>
        <v/>
      </c>
      <c r="DM21" s="132" t="str">
        <f>IF('DATA ENTRY'!CV20="","",IF('DATA ENTRY'!S20="","",IF(AND($DE$4='DATA ENTRY'!D20),'DATA ENTRY'!S20,"")))</f>
        <v/>
      </c>
      <c r="DN21" s="3" t="str">
        <f>IF('DATA ENTRY'!CV20="","",IF('DATA ENTRY'!E20="","",IF(AND($DE$4='DATA ENTRY'!D20),'DATA ENTRY'!E20,"")))</f>
        <v/>
      </c>
      <c r="DO21" s="3" t="str">
        <f>IF('DATA ENTRY'!CV20="","",IF('DATA ENTRY'!D20="","",IF(AND($DE$4='DATA ENTRY'!D20),'DATA ENTRY'!D20,"")))</f>
        <v/>
      </c>
      <c r="DP21" s="3" t="str">
        <f>IF('DATA ENTRY'!CV20="","",IF('DATA ENTRY'!W20="","",IF(AND($DE$4='DATA ENTRY'!D20),'DATA ENTRY'!W20,"")))</f>
        <v/>
      </c>
      <c r="DQ21" s="3" t="str">
        <f>IF('DATA ENTRY'!CV20="","",IF('DATA ENTRY'!X20="","",IF(AND($DE$4='DATA ENTRY'!D20),'DATA ENTRY'!X20,"")))</f>
        <v/>
      </c>
      <c r="DR21" s="133" t="str">
        <f t="shared" si="7"/>
        <v/>
      </c>
      <c r="DS21" s="133" t="str">
        <f>IF('DATA ENTRY'!CV20="","",IF('DATA ENTRY'!D20="","",IF(AND($DE$4='DATA ENTRY'!D20),'DATA ENTRY'!G20,"")))</f>
        <v/>
      </c>
      <c r="DX21">
        <f t="shared" si="8"/>
        <v>0</v>
      </c>
      <c r="EA21" t="str">
        <f t="shared" si="9"/>
        <v/>
      </c>
      <c r="EB21" t="str">
        <f>IF(EX21=0,"",1+(MAX($EB$7:EB20)))</f>
        <v/>
      </c>
      <c r="EC21" s="192">
        <v>15</v>
      </c>
      <c r="ED21" s="3" t="str">
        <f>IF('DATA ENTRY'!CV20="","",IF('DATA ENTRY'!B20="","",IF(AND($EE$4='DATA ENTRY'!G20,$EG$4='DATA ENTRY'!F20),'DATA ENTRY'!B20,"")))</f>
        <v/>
      </c>
      <c r="EE21" s="3" t="str">
        <f>IF('DATA ENTRY'!CV20="","",IF('DATA ENTRY'!C20="","",IF(AND($EE$4='DATA ENTRY'!G20,$EG$4='DATA ENTRY'!F20),'DATA ENTRY'!C20,"")))</f>
        <v/>
      </c>
      <c r="EF21" s="4" t="str">
        <f>IF('DATA ENTRY'!CV20="","",IF('DATA ENTRY'!I20="","",IF(AND($EE$4='DATA ENTRY'!G20,$EG$4='DATA ENTRY'!F20),'DATA ENTRY'!I20,"")))</f>
        <v/>
      </c>
      <c r="EG21" s="4" t="str">
        <f>IF('DATA ENTRY'!CV20="","",IF('DATA ENTRY'!CV20="","",IF(AND($EE$4='DATA ENTRY'!G20,$EG$4='DATA ENTRY'!F20),'DATA ENTRY'!CV20,"")))</f>
        <v/>
      </c>
      <c r="EH21" s="3" t="str">
        <f>IF('DATA ENTRY'!CV20="","",IF('DATA ENTRY'!N20="","",IF(AND($EE$4='DATA ENTRY'!G20,$EG$4='DATA ENTRY'!F20),'DATA ENTRY'!N20,"")))</f>
        <v/>
      </c>
      <c r="EI21" s="132" t="str">
        <f>IF('DATA ENTRY'!CV20="","",IF('DATA ENTRY'!O20="","",IF(AND($EE$4='DATA ENTRY'!G20,$EG$4='DATA ENTRY'!F20),'DATA ENTRY'!O20,"")))</f>
        <v/>
      </c>
      <c r="EJ21" s="3" t="str">
        <f>IF('DATA ENTRY'!CV20="","",IF('DATA ENTRY'!P20="","",IF(AND($EE$4='DATA ENTRY'!G20,$EG$4='DATA ENTRY'!F20),'DATA ENTRY'!P20,"")))</f>
        <v/>
      </c>
      <c r="EK21" s="132" t="str">
        <f>IF('DATA ENTRY'!CV20="","",IF('DATA ENTRY'!Q20="","",IF(AND($EE$4='DATA ENTRY'!G20,$EG$4='DATA ENTRY'!F20),'DATA ENTRY'!Q20,"")))</f>
        <v/>
      </c>
      <c r="EL21" s="3" t="str">
        <f>IF('DATA ENTRY'!CV20="","",IF('DATA ENTRY'!R20="","",IF(AND($EE$4='DATA ENTRY'!G20,$EG$4='DATA ENTRY'!F20),'DATA ENTRY'!R20,"")))</f>
        <v/>
      </c>
      <c r="EM21" s="132" t="str">
        <f>IF('DATA ENTRY'!CV20="","",IF('DATA ENTRY'!S20="","",IF(AND($EE$4='DATA ENTRY'!G20,$EG$4='DATA ENTRY'!F20),'DATA ENTRY'!S20,"")))</f>
        <v/>
      </c>
      <c r="EN21" s="3" t="str">
        <f>IF('DATA ENTRY'!CV20="","",IF('DATA ENTRY'!E20="","",IF(AND($EE$4='DATA ENTRY'!G20,$EG$4='DATA ENTRY'!F20),'DATA ENTRY'!E20,"")))</f>
        <v/>
      </c>
      <c r="EO21" s="3" t="str">
        <f>IF('DATA ENTRY'!CV20="","",IF('DATA ENTRY'!D6="","",IF(AND($EE$4='DATA ENTRY'!G20,$EG$4='DATA ENTRY'!F20),'DATA ENTRY'!D6,"")))</f>
        <v/>
      </c>
      <c r="EP21" s="3" t="str">
        <f>IF('DATA ENTRY'!CV20="","",IF('DATA ENTRY'!W20="","",IF(AND($EE$4='DATA ENTRY'!G20,$EG$4='DATA ENTRY'!F20),'DATA ENTRY'!W20,"")))</f>
        <v/>
      </c>
      <c r="EQ21" s="3" t="str">
        <f>IF('DATA ENTRY'!CV20="","",IF('DATA ENTRY'!X20="","",IF(AND($EE$4='DATA ENTRY'!G20,$EG$4='DATA ENTRY'!F20),'DATA ENTRY'!X20,"")))</f>
        <v/>
      </c>
      <c r="ER21" s="133" t="str">
        <f t="shared" si="10"/>
        <v/>
      </c>
      <c r="ES21" s="133" t="str">
        <f>IF('DATA ENTRY'!CV20="","",IF('DATA ENTRY'!D6="","",IF(AND($EE$4='DATA ENTRY'!G20,$EG$4='DATA ENTRY'!F20),'DATA ENTRY'!G20,"")))</f>
        <v/>
      </c>
      <c r="EX21">
        <f t="shared" si="11"/>
        <v>0</v>
      </c>
    </row>
    <row r="22" spans="1:154">
      <c r="A22" t="str">
        <f>IF(S22=0,"",1+(MAX($A$7:A21)))</f>
        <v/>
      </c>
      <c r="B22" s="2">
        <v>16</v>
      </c>
      <c r="C22" s="3" t="str">
        <f>IF('DATA ENTRY'!CV21="","",IF('DATA ENTRY'!B21="","",IF($D$4="All Post",'DATA ENTRY'!B21,IF(AND($D$4='DATA ENTRY'!CV21),'DATA ENTRY'!B21,""))))</f>
        <v/>
      </c>
      <c r="D22" s="3" t="str">
        <f>IF('DATA ENTRY'!CV21="","",IF('DATA ENTRY'!C21="","",IF($D$4="All Post",'DATA ENTRY'!C21,IF(AND($D$4='DATA ENTRY'!CV21),'DATA ENTRY'!C21,""))))</f>
        <v/>
      </c>
      <c r="E22" s="4" t="str">
        <f>IF('DATA ENTRY'!CV21="","",IF('DATA ENTRY'!I21="","",IF($D$4="All Post",'DATA ENTRY'!I21,IF(AND($D$4='DATA ENTRY'!CV21),'DATA ENTRY'!I21,""))))</f>
        <v/>
      </c>
      <c r="F22" s="4" t="str">
        <f>IF('DATA ENTRY'!CV21="","",IF('DATA ENTRY'!CV21="","",IF($D$4="All Post",'DATA ENTRY'!CV21,IF(AND($D$4='DATA ENTRY'!CV21),'DATA ENTRY'!CV21,""))))</f>
        <v/>
      </c>
      <c r="G22" s="3" t="str">
        <f>IF('DATA ENTRY'!CV21="","",IF('DATA ENTRY'!N21="","",IF($D$4="All Post",'DATA ENTRY'!N21,IF(AND($D$4='DATA ENTRY'!CV21),'DATA ENTRY'!N21,""))))</f>
        <v/>
      </c>
      <c r="H22" s="132" t="str">
        <f>IF('DATA ENTRY'!CV21="","",IF('DATA ENTRY'!O21="","",IF($D$4="All Post",'DATA ENTRY'!O21,IF(AND($D$4='DATA ENTRY'!CV21),'DATA ENTRY'!O21,""))))</f>
        <v/>
      </c>
      <c r="I22" s="3" t="str">
        <f>IF('DATA ENTRY'!CV21="","",IF('DATA ENTRY'!P21="","",IF($D$4="All Post",'DATA ENTRY'!P21,IF(AND($D$4='DATA ENTRY'!CV21),'DATA ENTRY'!P21,""))))</f>
        <v/>
      </c>
      <c r="J22" s="132" t="str">
        <f>IF('DATA ENTRY'!CV21="","",IF('DATA ENTRY'!Q21="","",IF($D$4="All Post",'DATA ENTRY'!Q21,IF(AND($D$4='DATA ENTRY'!CV21),'DATA ENTRY'!Q21,""))))</f>
        <v/>
      </c>
      <c r="K22" s="3" t="str">
        <f>IF('DATA ENTRY'!CV21="","",IF('DATA ENTRY'!R21="","",IF($D$4="All Post",'DATA ENTRY'!R21,IF(AND($D$4='DATA ENTRY'!CV21),'DATA ENTRY'!R21,""))))</f>
        <v/>
      </c>
      <c r="L22" s="3" t="str">
        <f>IF('DATA ENTRY'!CV21="","",IF('DATA ENTRY'!S21="","",IF($D$4="All Post",'DATA ENTRY'!S21,IF(AND($D$4='DATA ENTRY'!CV21),'DATA ENTRY'!S21,""))))</f>
        <v/>
      </c>
      <c r="M22" s="3" t="str">
        <f>IF('DATA ENTRY'!CV21="","",IF('DATA ENTRY'!E21="","",IF($D$4="All Post",'DATA ENTRY'!E21,IF(AND($D$4='DATA ENTRY'!CV21),'DATA ENTRY'!E21,""))))</f>
        <v/>
      </c>
      <c r="N22" s="3" t="str">
        <f>IF('DATA ENTRY'!CV21="","",IF('DATA ENTRY'!W21="","",IF($D$4="All Post",'DATA ENTRY'!W21,IF(AND($D$4='DATA ENTRY'!CV21),'DATA ENTRY'!W21,""))))</f>
        <v/>
      </c>
      <c r="O22" s="3" t="str">
        <f>IF('DATA ENTRY'!CV21="","",IF('DATA ENTRY'!X21="","",IF($D$4="All Post",'DATA ENTRY'!X21,IF(AND($D$4='DATA ENTRY'!CV21),'DATA ENTRY'!X21,""))))</f>
        <v/>
      </c>
      <c r="P22" s="3" t="str">
        <f>IF('DATA ENTRY'!CV21="","",IF('DATA ENTRY'!G21="","",IF($D$4="All Post",'DATA ENTRY'!G21,IF(AND($D$4='DATA ENTRY'!CV21),'DATA ENTRY'!G21,""))))</f>
        <v/>
      </c>
      <c r="S22">
        <f t="shared" si="0"/>
        <v>0</v>
      </c>
      <c r="T22" t="str">
        <f t="shared" si="1"/>
        <v/>
      </c>
      <c r="Z22" s="102" t="s">
        <v>289</v>
      </c>
      <c r="AA22">
        <v>16</v>
      </c>
      <c r="AC22" t="s">
        <v>142</v>
      </c>
      <c r="AF22" t="s">
        <v>169</v>
      </c>
      <c r="AQ22" t="s">
        <v>304</v>
      </c>
      <c r="AV22" t="s">
        <v>369</v>
      </c>
      <c r="BH22" t="s">
        <v>471</v>
      </c>
      <c r="BZ22" t="str">
        <f t="shared" si="2"/>
        <v/>
      </c>
      <c r="CA22" t="str">
        <f>IF(CW22=0,"",1+(MAX($CA$7:CA21)))</f>
        <v/>
      </c>
      <c r="CB22" s="141">
        <v>16</v>
      </c>
      <c r="CC22" s="3" t="str">
        <f>IF('DATA ENTRY'!CV21="","",IF('DATA ENTRY'!B21="","",IF(AND($CD$4='DATA ENTRY'!CV21),'DATA ENTRY'!B21,"")))</f>
        <v/>
      </c>
      <c r="CD22" s="3" t="str">
        <f>IF('DATA ENTRY'!CV21="","",IF('DATA ENTRY'!C21="","",IF(AND($CD$4='DATA ENTRY'!CV21),'DATA ENTRY'!C21,"")))</f>
        <v/>
      </c>
      <c r="CE22" s="4" t="str">
        <f>IF('DATA ENTRY'!CV21="","",IF('DATA ENTRY'!I21="","",IF(AND($CD$4='DATA ENTRY'!CV21),'DATA ENTRY'!I21,"")))</f>
        <v/>
      </c>
      <c r="CF22" s="4" t="str">
        <f>IF('DATA ENTRY'!CV21="","",IF('DATA ENTRY'!CV21="","",IF(AND($CD$4='DATA ENTRY'!CV21),'DATA ENTRY'!CV21,"")))</f>
        <v/>
      </c>
      <c r="CG22" s="3" t="str">
        <f>IF('DATA ENTRY'!CV21="","",IF('DATA ENTRY'!N21="","",IF(AND($CD$4='DATA ENTRY'!CV21),'DATA ENTRY'!N21,"")))</f>
        <v/>
      </c>
      <c r="CH22" s="132" t="str">
        <f>IF('DATA ENTRY'!CV21="","",IF('DATA ENTRY'!O21="","",IF(AND($CD$4='DATA ENTRY'!CV21),'DATA ENTRY'!O21,"")))</f>
        <v/>
      </c>
      <c r="CI22" s="3" t="str">
        <f>IF('DATA ENTRY'!CV21="","",IF('DATA ENTRY'!P21="","",IF(AND($CD$4='DATA ENTRY'!CV21),'DATA ENTRY'!P21,"")))</f>
        <v/>
      </c>
      <c r="CJ22" s="132" t="str">
        <f>IF('DATA ENTRY'!CV21="","",IF('DATA ENTRY'!Q21="","",IF(AND($CD$4='DATA ENTRY'!CV21),'DATA ENTRY'!Q21,"")))</f>
        <v/>
      </c>
      <c r="CK22" s="3" t="str">
        <f>IF('DATA ENTRY'!CV21="","",IF('DATA ENTRY'!R21="","",IF(AND($CD$4='DATA ENTRY'!CV21),'DATA ENTRY'!R21,"")))</f>
        <v/>
      </c>
      <c r="CL22" s="3" t="str">
        <f>IF('DATA ENTRY'!CV21="","",IF('DATA ENTRY'!S21="","",IF(AND($CD$4='DATA ENTRY'!CV21),'DATA ENTRY'!S21,"")))</f>
        <v/>
      </c>
      <c r="CM22" s="3" t="str">
        <f>IF('DATA ENTRY'!CV21="","",IF('DATA ENTRY'!E21="","",IF(AND($CD$4='DATA ENTRY'!CV21),'DATA ENTRY'!E21,"")))</f>
        <v/>
      </c>
      <c r="CN22" s="3" t="str">
        <f>IF('DATA ENTRY'!CV21="","",IF('DATA ENTRY'!W21="","",IF(AND($CD$4='DATA ENTRY'!CV21),'DATA ENTRY'!W21,"")))</f>
        <v/>
      </c>
      <c r="CO22" s="3" t="str">
        <f>IF('DATA ENTRY'!CV21="","",IF('DATA ENTRY'!X21="","",IF(AND($CD$4='DATA ENTRY'!CV21),'DATA ENTRY'!X21,"")))</f>
        <v/>
      </c>
      <c r="CP22" s="133" t="str">
        <f t="shared" si="3"/>
        <v/>
      </c>
      <c r="CQ22" s="133" t="str">
        <f>IF('DATA ENTRY'!CV21="","",IF('DATA ENTRY'!G21="","",IF(AND($CD$4='DATA ENTRY'!CV21),'DATA ENTRY'!G21,"")))</f>
        <v/>
      </c>
      <c r="CR22">
        <f t="shared" si="4"/>
        <v>0</v>
      </c>
      <c r="CS22">
        <f t="shared" si="5"/>
        <v>0</v>
      </c>
      <c r="CW22">
        <f t="shared" si="12"/>
        <v>0</v>
      </c>
      <c r="DA22" t="str">
        <f t="shared" si="6"/>
        <v/>
      </c>
      <c r="DB22" t="str">
        <f>IF(DX22=0,"",1+(MAX($DB$7:DB21)))</f>
        <v/>
      </c>
      <c r="DC22" s="170">
        <v>16</v>
      </c>
      <c r="DD22" s="3" t="str">
        <f>IF('DATA ENTRY'!CV21="","",IF('DATA ENTRY'!B21="","",IF(AND($DE$4='DATA ENTRY'!D21),'DATA ENTRY'!B21,"")))</f>
        <v/>
      </c>
      <c r="DE22" s="3" t="str">
        <f>IF('DATA ENTRY'!CV21="","",IF('DATA ENTRY'!C21="","",IF(AND($DE$4='DATA ENTRY'!D21),'DATA ENTRY'!C21,"")))</f>
        <v/>
      </c>
      <c r="DF22" s="4" t="str">
        <f>IF('DATA ENTRY'!CV21="","",IF('DATA ENTRY'!I21="","",IF(AND($DE$4='DATA ENTRY'!D21),'DATA ENTRY'!I21,"")))</f>
        <v/>
      </c>
      <c r="DG22" s="4" t="str">
        <f>IF('DATA ENTRY'!CV21="","",IF('DATA ENTRY'!CV21="","",IF(AND($DE$4='DATA ENTRY'!D21),'DATA ENTRY'!CV21,"")))</f>
        <v/>
      </c>
      <c r="DH22" s="3" t="str">
        <f>IF('DATA ENTRY'!CV21="","",IF('DATA ENTRY'!N21="","",IF(AND($DE$4='DATA ENTRY'!D21),'DATA ENTRY'!N21,"")))</f>
        <v/>
      </c>
      <c r="DI22" s="132" t="str">
        <f>IF('DATA ENTRY'!CV21="","",IF('DATA ENTRY'!O21="","",IF(AND($DE$4='DATA ENTRY'!D21),'DATA ENTRY'!O21,"")))</f>
        <v/>
      </c>
      <c r="DJ22" s="3" t="str">
        <f>IF('DATA ENTRY'!CV21="","",IF('DATA ENTRY'!P21="","",IF(AND($DE$4='DATA ENTRY'!D21),'DATA ENTRY'!P21,"")))</f>
        <v/>
      </c>
      <c r="DK22" s="132" t="str">
        <f>IF('DATA ENTRY'!CV21="","",IF('DATA ENTRY'!Q21="","",IF(AND($DE$4='DATA ENTRY'!D21),'DATA ENTRY'!Q21,"")))</f>
        <v/>
      </c>
      <c r="DL22" s="3" t="str">
        <f>IF('DATA ENTRY'!CV21="","",IF('DATA ENTRY'!R21="","",IF(AND($DE$4='DATA ENTRY'!D21),'DATA ENTRY'!R21,"")))</f>
        <v/>
      </c>
      <c r="DM22" s="132" t="str">
        <f>IF('DATA ENTRY'!CV21="","",IF('DATA ENTRY'!S21="","",IF(AND($DE$4='DATA ENTRY'!D21),'DATA ENTRY'!S21,"")))</f>
        <v/>
      </c>
      <c r="DN22" s="3" t="str">
        <f>IF('DATA ENTRY'!CV21="","",IF('DATA ENTRY'!E21="","",IF(AND($DE$4='DATA ENTRY'!D21),'DATA ENTRY'!E21,"")))</f>
        <v/>
      </c>
      <c r="DO22" s="3" t="str">
        <f>IF('DATA ENTRY'!CV21="","",IF('DATA ENTRY'!D21="","",IF(AND($DE$4='DATA ENTRY'!D21),'DATA ENTRY'!D21,"")))</f>
        <v/>
      </c>
      <c r="DP22" s="3" t="str">
        <f>IF('DATA ENTRY'!CV21="","",IF('DATA ENTRY'!W21="","",IF(AND($DE$4='DATA ENTRY'!D21),'DATA ENTRY'!W21,"")))</f>
        <v/>
      </c>
      <c r="DQ22" s="3" t="str">
        <f>IF('DATA ENTRY'!CV21="","",IF('DATA ENTRY'!X21="","",IF(AND($DE$4='DATA ENTRY'!D21),'DATA ENTRY'!X21,"")))</f>
        <v/>
      </c>
      <c r="DR22" s="133" t="str">
        <f t="shared" si="7"/>
        <v/>
      </c>
      <c r="DS22" s="133" t="str">
        <f>IF('DATA ENTRY'!CV21="","",IF('DATA ENTRY'!D21="","",IF(AND($DE$4='DATA ENTRY'!D21),'DATA ENTRY'!G21,"")))</f>
        <v/>
      </c>
      <c r="DX22">
        <f t="shared" si="8"/>
        <v>0</v>
      </c>
      <c r="EA22" t="str">
        <f t="shared" si="9"/>
        <v/>
      </c>
      <c r="EB22" t="str">
        <f>IF(EX22=0,"",1+(MAX($EB$7:EB21)))</f>
        <v/>
      </c>
      <c r="EC22" s="192">
        <v>16</v>
      </c>
      <c r="ED22" s="3" t="str">
        <f>IF('DATA ENTRY'!CV21="","",IF('DATA ENTRY'!B21="","",IF(AND($EE$4='DATA ENTRY'!G21,$EG$4='DATA ENTRY'!F21),'DATA ENTRY'!B21,"")))</f>
        <v/>
      </c>
      <c r="EE22" s="3" t="str">
        <f>IF('DATA ENTRY'!CV21="","",IF('DATA ENTRY'!C21="","",IF(AND($EE$4='DATA ENTRY'!G21,$EG$4='DATA ENTRY'!F21),'DATA ENTRY'!C21,"")))</f>
        <v/>
      </c>
      <c r="EF22" s="4" t="str">
        <f>IF('DATA ENTRY'!CV21="","",IF('DATA ENTRY'!I21="","",IF(AND($EE$4='DATA ENTRY'!G21,$EG$4='DATA ENTRY'!F21),'DATA ENTRY'!I21,"")))</f>
        <v/>
      </c>
      <c r="EG22" s="4" t="str">
        <f>IF('DATA ENTRY'!CV21="","",IF('DATA ENTRY'!CV21="","",IF(AND($EE$4='DATA ENTRY'!G21,$EG$4='DATA ENTRY'!F21),'DATA ENTRY'!CV21,"")))</f>
        <v/>
      </c>
      <c r="EH22" s="3" t="str">
        <f>IF('DATA ENTRY'!CV21="","",IF('DATA ENTRY'!N21="","",IF(AND($EE$4='DATA ENTRY'!G21,$EG$4='DATA ENTRY'!F21),'DATA ENTRY'!N21,"")))</f>
        <v/>
      </c>
      <c r="EI22" s="132" t="str">
        <f>IF('DATA ENTRY'!CV21="","",IF('DATA ENTRY'!O21="","",IF(AND($EE$4='DATA ENTRY'!G21,$EG$4='DATA ENTRY'!F21),'DATA ENTRY'!O21,"")))</f>
        <v/>
      </c>
      <c r="EJ22" s="3" t="str">
        <f>IF('DATA ENTRY'!CV21="","",IF('DATA ENTRY'!P21="","",IF(AND($EE$4='DATA ENTRY'!G21,$EG$4='DATA ENTRY'!F21),'DATA ENTRY'!P21,"")))</f>
        <v/>
      </c>
      <c r="EK22" s="132" t="str">
        <f>IF('DATA ENTRY'!CV21="","",IF('DATA ENTRY'!Q21="","",IF(AND($EE$4='DATA ENTRY'!G21,$EG$4='DATA ENTRY'!F21),'DATA ENTRY'!Q21,"")))</f>
        <v/>
      </c>
      <c r="EL22" s="3" t="str">
        <f>IF('DATA ENTRY'!CV21="","",IF('DATA ENTRY'!R21="","",IF(AND($EE$4='DATA ENTRY'!G21,$EG$4='DATA ENTRY'!F21),'DATA ENTRY'!R21,"")))</f>
        <v/>
      </c>
      <c r="EM22" s="132" t="str">
        <f>IF('DATA ENTRY'!CV21="","",IF('DATA ENTRY'!S21="","",IF(AND($EE$4='DATA ENTRY'!G21,$EG$4='DATA ENTRY'!F21),'DATA ENTRY'!S21,"")))</f>
        <v/>
      </c>
      <c r="EN22" s="3" t="str">
        <f>IF('DATA ENTRY'!CV21="","",IF('DATA ENTRY'!E21="","",IF(AND($EE$4='DATA ENTRY'!G21,$EG$4='DATA ENTRY'!F21),'DATA ENTRY'!E21,"")))</f>
        <v/>
      </c>
      <c r="EO22" s="3" t="str">
        <f>IF('DATA ENTRY'!CV21="","",IF('DATA ENTRY'!D6="","",IF(AND($EE$4='DATA ENTRY'!G21,$EG$4='DATA ENTRY'!F21),'DATA ENTRY'!D6,"")))</f>
        <v/>
      </c>
      <c r="EP22" s="3" t="str">
        <f>IF('DATA ENTRY'!CV21="","",IF('DATA ENTRY'!W21="","",IF(AND($EE$4='DATA ENTRY'!G21,$EG$4='DATA ENTRY'!F21),'DATA ENTRY'!W21,"")))</f>
        <v/>
      </c>
      <c r="EQ22" s="3" t="str">
        <f>IF('DATA ENTRY'!CV21="","",IF('DATA ENTRY'!X21="","",IF(AND($EE$4='DATA ENTRY'!G21,$EG$4='DATA ENTRY'!F21),'DATA ENTRY'!X21,"")))</f>
        <v/>
      </c>
      <c r="ER22" s="133" t="str">
        <f t="shared" si="10"/>
        <v/>
      </c>
      <c r="ES22" s="133" t="str">
        <f>IF('DATA ENTRY'!CV21="","",IF('DATA ENTRY'!D6="","",IF(AND($EE$4='DATA ENTRY'!G21,$EG$4='DATA ENTRY'!F21),'DATA ENTRY'!G21,"")))</f>
        <v/>
      </c>
      <c r="EX22">
        <f t="shared" si="11"/>
        <v>0</v>
      </c>
    </row>
    <row r="23" spans="1:154">
      <c r="A23" t="str">
        <f>IF(S23=0,"",1+(MAX($A$7:A22)))</f>
        <v/>
      </c>
      <c r="B23" s="2">
        <v>17</v>
      </c>
      <c r="C23" s="3" t="str">
        <f>IF('DATA ENTRY'!CV22="","",IF('DATA ENTRY'!B22="","",IF($D$4="All Post",'DATA ENTRY'!B22,IF(AND($D$4='DATA ENTRY'!CV22),'DATA ENTRY'!B22,""))))</f>
        <v/>
      </c>
      <c r="D23" s="3" t="str">
        <f>IF('DATA ENTRY'!CV22="","",IF('DATA ENTRY'!C22="","",IF($D$4="All Post",'DATA ENTRY'!C22,IF(AND($D$4='DATA ENTRY'!CV22),'DATA ENTRY'!C22,""))))</f>
        <v/>
      </c>
      <c r="E23" s="4" t="str">
        <f>IF('DATA ENTRY'!CV22="","",IF('DATA ENTRY'!I22="","",IF($D$4="All Post",'DATA ENTRY'!I22,IF(AND($D$4='DATA ENTRY'!CV22),'DATA ENTRY'!I22,""))))</f>
        <v/>
      </c>
      <c r="F23" s="4" t="str">
        <f>IF('DATA ENTRY'!CV22="","",IF('DATA ENTRY'!CV22="","",IF($D$4="All Post",'DATA ENTRY'!CV22,IF(AND($D$4='DATA ENTRY'!CV22),'DATA ENTRY'!CV22,""))))</f>
        <v/>
      </c>
      <c r="G23" s="3" t="str">
        <f>IF('DATA ENTRY'!CV22="","",IF('DATA ENTRY'!N22="","",IF($D$4="All Post",'DATA ENTRY'!N22,IF(AND($D$4='DATA ENTRY'!CV22),'DATA ENTRY'!N22,""))))</f>
        <v/>
      </c>
      <c r="H23" s="132" t="str">
        <f>IF('DATA ENTRY'!CV22="","",IF('DATA ENTRY'!O22="","",IF($D$4="All Post",'DATA ENTRY'!O22,IF(AND($D$4='DATA ENTRY'!CV22),'DATA ENTRY'!O22,""))))</f>
        <v/>
      </c>
      <c r="I23" s="3" t="str">
        <f>IF('DATA ENTRY'!CV22="","",IF('DATA ENTRY'!P22="","",IF($D$4="All Post",'DATA ENTRY'!P22,IF(AND($D$4='DATA ENTRY'!CV22),'DATA ENTRY'!P22,""))))</f>
        <v/>
      </c>
      <c r="J23" s="132" t="str">
        <f>IF('DATA ENTRY'!CV22="","",IF('DATA ENTRY'!Q22="","",IF($D$4="All Post",'DATA ENTRY'!Q22,IF(AND($D$4='DATA ENTRY'!CV22),'DATA ENTRY'!Q22,""))))</f>
        <v/>
      </c>
      <c r="K23" s="3" t="str">
        <f>IF('DATA ENTRY'!CV22="","",IF('DATA ENTRY'!R22="","",IF($D$4="All Post",'DATA ENTRY'!R22,IF(AND($D$4='DATA ENTRY'!CV22),'DATA ENTRY'!R22,""))))</f>
        <v/>
      </c>
      <c r="L23" s="3" t="str">
        <f>IF('DATA ENTRY'!CV22="","",IF('DATA ENTRY'!S22="","",IF($D$4="All Post",'DATA ENTRY'!S22,IF(AND($D$4='DATA ENTRY'!CV22),'DATA ENTRY'!S22,""))))</f>
        <v/>
      </c>
      <c r="M23" s="3" t="str">
        <f>IF('DATA ENTRY'!CV22="","",IF('DATA ENTRY'!E22="","",IF($D$4="All Post",'DATA ENTRY'!E22,IF(AND($D$4='DATA ENTRY'!CV22),'DATA ENTRY'!E22,""))))</f>
        <v/>
      </c>
      <c r="N23" s="3" t="str">
        <f>IF('DATA ENTRY'!CV22="","",IF('DATA ENTRY'!W22="","",IF($D$4="All Post",'DATA ENTRY'!W22,IF(AND($D$4='DATA ENTRY'!CV22),'DATA ENTRY'!W22,""))))</f>
        <v/>
      </c>
      <c r="O23" s="3" t="str">
        <f>IF('DATA ENTRY'!CV22="","",IF('DATA ENTRY'!X22="","",IF($D$4="All Post",'DATA ENTRY'!X22,IF(AND($D$4='DATA ENTRY'!CV22),'DATA ENTRY'!X22,""))))</f>
        <v/>
      </c>
      <c r="P23" s="3" t="str">
        <f>IF('DATA ENTRY'!CV22="","",IF('DATA ENTRY'!G22="","",IF($D$4="All Post",'DATA ENTRY'!G22,IF(AND($D$4='DATA ENTRY'!CV22),'DATA ENTRY'!G22,""))))</f>
        <v/>
      </c>
      <c r="S23">
        <f t="shared" si="0"/>
        <v>0</v>
      </c>
      <c r="T23" t="str">
        <f t="shared" si="1"/>
        <v/>
      </c>
      <c r="Z23" s="102" t="s">
        <v>310</v>
      </c>
      <c r="AA23">
        <v>17</v>
      </c>
      <c r="AF23" t="s">
        <v>170</v>
      </c>
      <c r="AQ23" t="s">
        <v>305</v>
      </c>
      <c r="AV23" t="s">
        <v>363</v>
      </c>
      <c r="BH23" t="s">
        <v>472</v>
      </c>
      <c r="BZ23" t="str">
        <f t="shared" si="2"/>
        <v/>
      </c>
      <c r="CA23" t="str">
        <f>IF(CW23=0,"",1+(MAX($CA$7:CA22)))</f>
        <v/>
      </c>
      <c r="CB23" s="141">
        <v>17</v>
      </c>
      <c r="CC23" s="3" t="str">
        <f>IF('DATA ENTRY'!CV22="","",IF('DATA ENTRY'!B22="","",IF(AND($CD$4='DATA ENTRY'!CV22),'DATA ENTRY'!B22,"")))</f>
        <v/>
      </c>
      <c r="CD23" s="3" t="str">
        <f>IF('DATA ENTRY'!CV22="","",IF('DATA ENTRY'!C22="","",IF(AND($CD$4='DATA ENTRY'!CV22),'DATA ENTRY'!C22,"")))</f>
        <v/>
      </c>
      <c r="CE23" s="4" t="str">
        <f>IF('DATA ENTRY'!CV22="","",IF('DATA ENTRY'!I22="","",IF(AND($CD$4='DATA ENTRY'!CV22),'DATA ENTRY'!I22,"")))</f>
        <v/>
      </c>
      <c r="CF23" s="4" t="str">
        <f>IF('DATA ENTRY'!CV22="","",IF('DATA ENTRY'!CV22="","",IF(AND($CD$4='DATA ENTRY'!CV22),'DATA ENTRY'!CV22,"")))</f>
        <v/>
      </c>
      <c r="CG23" s="3" t="str">
        <f>IF('DATA ENTRY'!CV22="","",IF('DATA ENTRY'!N22="","",IF(AND($CD$4='DATA ENTRY'!CV22),'DATA ENTRY'!N22,"")))</f>
        <v/>
      </c>
      <c r="CH23" s="132" t="str">
        <f>IF('DATA ENTRY'!CV22="","",IF('DATA ENTRY'!O22="","",IF(AND($CD$4='DATA ENTRY'!CV22),'DATA ENTRY'!O22,"")))</f>
        <v/>
      </c>
      <c r="CI23" s="3" t="str">
        <f>IF('DATA ENTRY'!CV22="","",IF('DATA ENTRY'!P22="","",IF(AND($CD$4='DATA ENTRY'!CV22),'DATA ENTRY'!P22,"")))</f>
        <v/>
      </c>
      <c r="CJ23" s="132" t="str">
        <f>IF('DATA ENTRY'!CV22="","",IF('DATA ENTRY'!Q22="","",IF(AND($CD$4='DATA ENTRY'!CV22),'DATA ENTRY'!Q22,"")))</f>
        <v/>
      </c>
      <c r="CK23" s="3" t="str">
        <f>IF('DATA ENTRY'!CV22="","",IF('DATA ENTRY'!R22="","",IF(AND($CD$4='DATA ENTRY'!CV22),'DATA ENTRY'!R22,"")))</f>
        <v/>
      </c>
      <c r="CL23" s="3" t="str">
        <f>IF('DATA ENTRY'!CV22="","",IF('DATA ENTRY'!S22="","",IF(AND($CD$4='DATA ENTRY'!CV22),'DATA ENTRY'!S22,"")))</f>
        <v/>
      </c>
      <c r="CM23" s="3" t="str">
        <f>IF('DATA ENTRY'!CV22="","",IF('DATA ENTRY'!E22="","",IF(AND($CD$4='DATA ENTRY'!CV22),'DATA ENTRY'!E22,"")))</f>
        <v/>
      </c>
      <c r="CN23" s="3" t="str">
        <f>IF('DATA ENTRY'!CV22="","",IF('DATA ENTRY'!W22="","",IF(AND($CD$4='DATA ENTRY'!CV22),'DATA ENTRY'!W22,"")))</f>
        <v/>
      </c>
      <c r="CO23" s="3" t="str">
        <f>IF('DATA ENTRY'!CV22="","",IF('DATA ENTRY'!X22="","",IF(AND($CD$4='DATA ENTRY'!CV22),'DATA ENTRY'!X22,"")))</f>
        <v/>
      </c>
      <c r="CP23" s="133" t="str">
        <f t="shared" si="3"/>
        <v/>
      </c>
      <c r="CQ23" s="133" t="str">
        <f>IF('DATA ENTRY'!CV22="","",IF('DATA ENTRY'!G22="","",IF(AND($CD$4='DATA ENTRY'!CV22),'DATA ENTRY'!G22,"")))</f>
        <v/>
      </c>
      <c r="CR23">
        <f t="shared" si="4"/>
        <v>0</v>
      </c>
      <c r="CS23">
        <f t="shared" si="5"/>
        <v>0</v>
      </c>
      <c r="CW23">
        <f t="shared" si="12"/>
        <v>0</v>
      </c>
      <c r="DA23" t="str">
        <f t="shared" si="6"/>
        <v/>
      </c>
      <c r="DB23" t="str">
        <f>IF(DX23=0,"",1+(MAX($DB$7:DB22)))</f>
        <v/>
      </c>
      <c r="DC23" s="170">
        <v>17</v>
      </c>
      <c r="DD23" s="3" t="str">
        <f>IF('DATA ENTRY'!CV22="","",IF('DATA ENTRY'!B22="","",IF(AND($DE$4='DATA ENTRY'!D22),'DATA ENTRY'!B22,"")))</f>
        <v/>
      </c>
      <c r="DE23" s="3" t="str">
        <f>IF('DATA ENTRY'!CV22="","",IF('DATA ENTRY'!C22="","",IF(AND($DE$4='DATA ENTRY'!D22),'DATA ENTRY'!C22,"")))</f>
        <v/>
      </c>
      <c r="DF23" s="4" t="str">
        <f>IF('DATA ENTRY'!CV22="","",IF('DATA ENTRY'!I22="","",IF(AND($DE$4='DATA ENTRY'!D22),'DATA ENTRY'!I22,"")))</f>
        <v/>
      </c>
      <c r="DG23" s="4" t="str">
        <f>IF('DATA ENTRY'!CV22="","",IF('DATA ENTRY'!CV22="","",IF(AND($DE$4='DATA ENTRY'!D22),'DATA ENTRY'!CV22,"")))</f>
        <v/>
      </c>
      <c r="DH23" s="3" t="str">
        <f>IF('DATA ENTRY'!CV22="","",IF('DATA ENTRY'!N22="","",IF(AND($DE$4='DATA ENTRY'!D22),'DATA ENTRY'!N22,"")))</f>
        <v/>
      </c>
      <c r="DI23" s="132" t="str">
        <f>IF('DATA ENTRY'!CV22="","",IF('DATA ENTRY'!O22="","",IF(AND($DE$4='DATA ENTRY'!D22),'DATA ENTRY'!O22,"")))</f>
        <v/>
      </c>
      <c r="DJ23" s="3" t="str">
        <f>IF('DATA ENTRY'!CV22="","",IF('DATA ENTRY'!P22="","",IF(AND($DE$4='DATA ENTRY'!D22),'DATA ENTRY'!P22,"")))</f>
        <v/>
      </c>
      <c r="DK23" s="132" t="str">
        <f>IF('DATA ENTRY'!CV22="","",IF('DATA ENTRY'!Q22="","",IF(AND($DE$4='DATA ENTRY'!D22),'DATA ENTRY'!Q22,"")))</f>
        <v/>
      </c>
      <c r="DL23" s="3" t="str">
        <f>IF('DATA ENTRY'!CV22="","",IF('DATA ENTRY'!R22="","",IF(AND($DE$4='DATA ENTRY'!D22),'DATA ENTRY'!R22,"")))</f>
        <v/>
      </c>
      <c r="DM23" s="132" t="str">
        <f>IF('DATA ENTRY'!CV22="","",IF('DATA ENTRY'!S22="","",IF(AND($DE$4='DATA ENTRY'!D22),'DATA ENTRY'!S22,"")))</f>
        <v/>
      </c>
      <c r="DN23" s="3" t="str">
        <f>IF('DATA ENTRY'!CV22="","",IF('DATA ENTRY'!E22="","",IF(AND($DE$4='DATA ENTRY'!D22),'DATA ENTRY'!E22,"")))</f>
        <v/>
      </c>
      <c r="DO23" s="3" t="str">
        <f>IF('DATA ENTRY'!CV22="","",IF('DATA ENTRY'!D22="","",IF(AND($DE$4='DATA ENTRY'!D22),'DATA ENTRY'!D22,"")))</f>
        <v/>
      </c>
      <c r="DP23" s="3" t="str">
        <f>IF('DATA ENTRY'!CV22="","",IF('DATA ENTRY'!W22="","",IF(AND($DE$4='DATA ENTRY'!D22),'DATA ENTRY'!W22,"")))</f>
        <v/>
      </c>
      <c r="DQ23" s="3" t="str">
        <f>IF('DATA ENTRY'!CV22="","",IF('DATA ENTRY'!X22="","",IF(AND($DE$4='DATA ENTRY'!D22),'DATA ENTRY'!X22,"")))</f>
        <v/>
      </c>
      <c r="DR23" s="133" t="str">
        <f t="shared" si="7"/>
        <v/>
      </c>
      <c r="DS23" s="133" t="str">
        <f>IF('DATA ENTRY'!CV22="","",IF('DATA ENTRY'!D22="","",IF(AND($DE$4='DATA ENTRY'!D22),'DATA ENTRY'!G22,"")))</f>
        <v/>
      </c>
      <c r="DX23">
        <f t="shared" si="8"/>
        <v>0</v>
      </c>
      <c r="EA23" t="str">
        <f t="shared" si="9"/>
        <v/>
      </c>
      <c r="EB23" t="str">
        <f>IF(EX23=0,"",1+(MAX($EB$7:EB22)))</f>
        <v/>
      </c>
      <c r="EC23" s="192">
        <v>17</v>
      </c>
      <c r="ED23" s="3" t="str">
        <f>IF('DATA ENTRY'!CV22="","",IF('DATA ENTRY'!B22="","",IF(AND($EE$4='DATA ENTRY'!G22,$EG$4='DATA ENTRY'!F22),'DATA ENTRY'!B22,"")))</f>
        <v/>
      </c>
      <c r="EE23" s="3" t="str">
        <f>IF('DATA ENTRY'!CV22="","",IF('DATA ENTRY'!C22="","",IF(AND($EE$4='DATA ENTRY'!G22,$EG$4='DATA ENTRY'!F22),'DATA ENTRY'!C22,"")))</f>
        <v/>
      </c>
      <c r="EF23" s="4" t="str">
        <f>IF('DATA ENTRY'!CV22="","",IF('DATA ENTRY'!I22="","",IF(AND($EE$4='DATA ENTRY'!G22,$EG$4='DATA ENTRY'!F22),'DATA ENTRY'!I22,"")))</f>
        <v/>
      </c>
      <c r="EG23" s="4" t="str">
        <f>IF('DATA ENTRY'!CV22="","",IF('DATA ENTRY'!CV22="","",IF(AND($EE$4='DATA ENTRY'!G22,$EG$4='DATA ENTRY'!F22),'DATA ENTRY'!CV22,"")))</f>
        <v/>
      </c>
      <c r="EH23" s="3" t="str">
        <f>IF('DATA ENTRY'!CV22="","",IF('DATA ENTRY'!N22="","",IF(AND($EE$4='DATA ENTRY'!G22,$EG$4='DATA ENTRY'!F22),'DATA ENTRY'!N22,"")))</f>
        <v/>
      </c>
      <c r="EI23" s="132" t="str">
        <f>IF('DATA ENTRY'!CV22="","",IF('DATA ENTRY'!O22="","",IF(AND($EE$4='DATA ENTRY'!G22,$EG$4='DATA ENTRY'!F22),'DATA ENTRY'!O22,"")))</f>
        <v/>
      </c>
      <c r="EJ23" s="3" t="str">
        <f>IF('DATA ENTRY'!CV22="","",IF('DATA ENTRY'!P22="","",IF(AND($EE$4='DATA ENTRY'!G22,$EG$4='DATA ENTRY'!F22),'DATA ENTRY'!P22,"")))</f>
        <v/>
      </c>
      <c r="EK23" s="132" t="str">
        <f>IF('DATA ENTRY'!CV22="","",IF('DATA ENTRY'!Q22="","",IF(AND($EE$4='DATA ENTRY'!G22,$EG$4='DATA ENTRY'!F22),'DATA ENTRY'!Q22,"")))</f>
        <v/>
      </c>
      <c r="EL23" s="3" t="str">
        <f>IF('DATA ENTRY'!CV22="","",IF('DATA ENTRY'!R22="","",IF(AND($EE$4='DATA ENTRY'!G22,$EG$4='DATA ENTRY'!F22),'DATA ENTRY'!R22,"")))</f>
        <v/>
      </c>
      <c r="EM23" s="132" t="str">
        <f>IF('DATA ENTRY'!CV22="","",IF('DATA ENTRY'!S22="","",IF(AND($EE$4='DATA ENTRY'!G22,$EG$4='DATA ENTRY'!F22),'DATA ENTRY'!S22,"")))</f>
        <v/>
      </c>
      <c r="EN23" s="3" t="str">
        <f>IF('DATA ENTRY'!CV22="","",IF('DATA ENTRY'!E22="","",IF(AND($EE$4='DATA ENTRY'!G22,$EG$4='DATA ENTRY'!F22),'DATA ENTRY'!E22,"")))</f>
        <v/>
      </c>
      <c r="EO23" s="3" t="str">
        <f>IF('DATA ENTRY'!CV22="","",IF('DATA ENTRY'!D6="","",IF(AND($EE$4='DATA ENTRY'!G22,$EG$4='DATA ENTRY'!F22),'DATA ENTRY'!D6,"")))</f>
        <v/>
      </c>
      <c r="EP23" s="3" t="str">
        <f>IF('DATA ENTRY'!CV22="","",IF('DATA ENTRY'!W22="","",IF(AND($EE$4='DATA ENTRY'!G22,$EG$4='DATA ENTRY'!F22),'DATA ENTRY'!W22,"")))</f>
        <v/>
      </c>
      <c r="EQ23" s="3" t="str">
        <f>IF('DATA ENTRY'!CV22="","",IF('DATA ENTRY'!X22="","",IF(AND($EE$4='DATA ENTRY'!G22,$EG$4='DATA ENTRY'!F22),'DATA ENTRY'!X22,"")))</f>
        <v/>
      </c>
      <c r="ER23" s="133" t="str">
        <f t="shared" si="10"/>
        <v/>
      </c>
      <c r="ES23" s="133" t="str">
        <f>IF('DATA ENTRY'!CV22="","",IF('DATA ENTRY'!D6="","",IF(AND($EE$4='DATA ENTRY'!G22,$EG$4='DATA ENTRY'!F22),'DATA ENTRY'!G22,"")))</f>
        <v/>
      </c>
      <c r="EX23">
        <f t="shared" si="11"/>
        <v>0</v>
      </c>
    </row>
    <row r="24" spans="1:154">
      <c r="A24" t="str">
        <f>IF(S24=0,"",1+(MAX($A$7:A23)))</f>
        <v/>
      </c>
      <c r="B24" s="2">
        <v>18</v>
      </c>
      <c r="C24" s="3" t="str">
        <f>IF('DATA ENTRY'!CV23="","",IF('DATA ENTRY'!B23="","",IF($D$4="All Post",'DATA ENTRY'!B23,IF(AND($D$4='DATA ENTRY'!CV23),'DATA ENTRY'!B23,""))))</f>
        <v/>
      </c>
      <c r="D24" s="3" t="str">
        <f>IF('DATA ENTRY'!CV23="","",IF('DATA ENTRY'!C23="","",IF($D$4="All Post",'DATA ENTRY'!C23,IF(AND($D$4='DATA ENTRY'!CV23),'DATA ENTRY'!C23,""))))</f>
        <v/>
      </c>
      <c r="E24" s="4" t="str">
        <f>IF('DATA ENTRY'!CV23="","",IF('DATA ENTRY'!I23="","",IF($D$4="All Post",'DATA ENTRY'!I23,IF(AND($D$4='DATA ENTRY'!CV23),'DATA ENTRY'!I23,""))))</f>
        <v/>
      </c>
      <c r="F24" s="4" t="str">
        <f>IF('DATA ENTRY'!CV23="","",IF('DATA ENTRY'!CV23="","",IF($D$4="All Post",'DATA ENTRY'!CV23,IF(AND($D$4='DATA ENTRY'!CV23),'DATA ENTRY'!CV23,""))))</f>
        <v/>
      </c>
      <c r="G24" s="3" t="str">
        <f>IF('DATA ENTRY'!CV23="","",IF('DATA ENTRY'!N23="","",IF($D$4="All Post",'DATA ENTRY'!N23,IF(AND($D$4='DATA ENTRY'!CV23),'DATA ENTRY'!N23,""))))</f>
        <v/>
      </c>
      <c r="H24" s="132" t="str">
        <f>IF('DATA ENTRY'!CV23="","",IF('DATA ENTRY'!O23="","",IF($D$4="All Post",'DATA ENTRY'!O23,IF(AND($D$4='DATA ENTRY'!CV23),'DATA ENTRY'!O23,""))))</f>
        <v/>
      </c>
      <c r="I24" s="3" t="str">
        <f>IF('DATA ENTRY'!CV23="","",IF('DATA ENTRY'!P23="","",IF($D$4="All Post",'DATA ENTRY'!P23,IF(AND($D$4='DATA ENTRY'!CV23),'DATA ENTRY'!P23,""))))</f>
        <v/>
      </c>
      <c r="J24" s="132" t="str">
        <f>IF('DATA ENTRY'!CV23="","",IF('DATA ENTRY'!Q23="","",IF($D$4="All Post",'DATA ENTRY'!Q23,IF(AND($D$4='DATA ENTRY'!CV23),'DATA ENTRY'!Q23,""))))</f>
        <v/>
      </c>
      <c r="K24" s="3" t="str">
        <f>IF('DATA ENTRY'!CV23="","",IF('DATA ENTRY'!R23="","",IF($D$4="All Post",'DATA ENTRY'!R23,IF(AND($D$4='DATA ENTRY'!CV23),'DATA ENTRY'!R23,""))))</f>
        <v/>
      </c>
      <c r="L24" s="3" t="str">
        <f>IF('DATA ENTRY'!CV23="","",IF('DATA ENTRY'!S23="","",IF($D$4="All Post",'DATA ENTRY'!S23,IF(AND($D$4='DATA ENTRY'!CV23),'DATA ENTRY'!S23,""))))</f>
        <v/>
      </c>
      <c r="M24" s="3" t="str">
        <f>IF('DATA ENTRY'!CV23="","",IF('DATA ENTRY'!E23="","",IF($D$4="All Post",'DATA ENTRY'!E23,IF(AND($D$4='DATA ENTRY'!CV23),'DATA ENTRY'!E23,""))))</f>
        <v/>
      </c>
      <c r="N24" s="3" t="str">
        <f>IF('DATA ENTRY'!CV23="","",IF('DATA ENTRY'!W23="","",IF($D$4="All Post",'DATA ENTRY'!W23,IF(AND($D$4='DATA ENTRY'!CV23),'DATA ENTRY'!W23,""))))</f>
        <v/>
      </c>
      <c r="O24" s="3" t="str">
        <f>IF('DATA ENTRY'!CV23="","",IF('DATA ENTRY'!X23="","",IF($D$4="All Post",'DATA ENTRY'!X23,IF(AND($D$4='DATA ENTRY'!CV23),'DATA ENTRY'!X23,""))))</f>
        <v/>
      </c>
      <c r="P24" s="3" t="str">
        <f>IF('DATA ENTRY'!CV23="","",IF('DATA ENTRY'!G23="","",IF($D$4="All Post",'DATA ENTRY'!G23,IF(AND($D$4='DATA ENTRY'!CV23),'DATA ENTRY'!G23,""))))</f>
        <v/>
      </c>
      <c r="S24">
        <f t="shared" si="0"/>
        <v>0</v>
      </c>
      <c r="T24" t="str">
        <f t="shared" si="1"/>
        <v/>
      </c>
      <c r="Z24" s="102" t="s">
        <v>318</v>
      </c>
      <c r="AA24">
        <v>18</v>
      </c>
      <c r="AF24" t="s">
        <v>228</v>
      </c>
      <c r="AQ24" t="s">
        <v>306</v>
      </c>
      <c r="AV24" t="s">
        <v>364</v>
      </c>
      <c r="BH24" t="s">
        <v>473</v>
      </c>
      <c r="BZ24" t="str">
        <f t="shared" si="2"/>
        <v/>
      </c>
      <c r="CA24" t="str">
        <f>IF(CW24=0,"",1+(MAX($CA$7:CA23)))</f>
        <v/>
      </c>
      <c r="CB24" s="141">
        <v>18</v>
      </c>
      <c r="CC24" s="3" t="str">
        <f>IF('DATA ENTRY'!CV23="","",IF('DATA ENTRY'!B23="","",IF(AND($CD$4='DATA ENTRY'!CV23),'DATA ENTRY'!B23,"")))</f>
        <v/>
      </c>
      <c r="CD24" s="3" t="str">
        <f>IF('DATA ENTRY'!CV23="","",IF('DATA ENTRY'!C23="","",IF(AND($CD$4='DATA ENTRY'!CV23),'DATA ENTRY'!C23,"")))</f>
        <v/>
      </c>
      <c r="CE24" s="4" t="str">
        <f>IF('DATA ENTRY'!CV23="","",IF('DATA ENTRY'!I23="","",IF(AND($CD$4='DATA ENTRY'!CV23),'DATA ENTRY'!I23,"")))</f>
        <v/>
      </c>
      <c r="CF24" s="4" t="str">
        <f>IF('DATA ENTRY'!CV23="","",IF('DATA ENTRY'!CV23="","",IF(AND($CD$4='DATA ENTRY'!CV23),'DATA ENTRY'!CV23,"")))</f>
        <v/>
      </c>
      <c r="CG24" s="3" t="str">
        <f>IF('DATA ENTRY'!CV23="","",IF('DATA ENTRY'!N23="","",IF(AND($CD$4='DATA ENTRY'!CV23),'DATA ENTRY'!N23,"")))</f>
        <v/>
      </c>
      <c r="CH24" s="132" t="str">
        <f>IF('DATA ENTRY'!CV23="","",IF('DATA ENTRY'!O23="","",IF(AND($CD$4='DATA ENTRY'!CV23),'DATA ENTRY'!O23,"")))</f>
        <v/>
      </c>
      <c r="CI24" s="3" t="str">
        <f>IF('DATA ENTRY'!CV23="","",IF('DATA ENTRY'!P23="","",IF(AND($CD$4='DATA ENTRY'!CV23),'DATA ENTRY'!P23,"")))</f>
        <v/>
      </c>
      <c r="CJ24" s="132" t="str">
        <f>IF('DATA ENTRY'!CV23="","",IF('DATA ENTRY'!Q23="","",IF(AND($CD$4='DATA ENTRY'!CV23),'DATA ENTRY'!Q23,"")))</f>
        <v/>
      </c>
      <c r="CK24" s="3" t="str">
        <f>IF('DATA ENTRY'!CV23="","",IF('DATA ENTRY'!R23="","",IF(AND($CD$4='DATA ENTRY'!CV23),'DATA ENTRY'!R23,"")))</f>
        <v/>
      </c>
      <c r="CL24" s="3" t="str">
        <f>IF('DATA ENTRY'!CV23="","",IF('DATA ENTRY'!S23="","",IF(AND($CD$4='DATA ENTRY'!CV23),'DATA ENTRY'!S23,"")))</f>
        <v/>
      </c>
      <c r="CM24" s="3" t="str">
        <f>IF('DATA ENTRY'!CV23="","",IF('DATA ENTRY'!E23="","",IF(AND($CD$4='DATA ENTRY'!CV23),'DATA ENTRY'!E23,"")))</f>
        <v/>
      </c>
      <c r="CN24" s="3" t="str">
        <f>IF('DATA ENTRY'!CV23="","",IF('DATA ENTRY'!W23="","",IF(AND($CD$4='DATA ENTRY'!CV23),'DATA ENTRY'!W23,"")))</f>
        <v/>
      </c>
      <c r="CO24" s="3" t="str">
        <f>IF('DATA ENTRY'!CV23="","",IF('DATA ENTRY'!X23="","",IF(AND($CD$4='DATA ENTRY'!CV23),'DATA ENTRY'!X23,"")))</f>
        <v/>
      </c>
      <c r="CP24" s="133" t="str">
        <f t="shared" si="3"/>
        <v/>
      </c>
      <c r="CQ24" s="133" t="str">
        <f>IF('DATA ENTRY'!CV23="","",IF('DATA ENTRY'!G23="","",IF(AND($CD$4='DATA ENTRY'!CV23),'DATA ENTRY'!G23,"")))</f>
        <v/>
      </c>
      <c r="CR24">
        <f t="shared" si="4"/>
        <v>0</v>
      </c>
      <c r="CS24">
        <f t="shared" si="5"/>
        <v>0</v>
      </c>
      <c r="CW24">
        <f t="shared" si="12"/>
        <v>0</v>
      </c>
      <c r="DA24" t="str">
        <f t="shared" si="6"/>
        <v/>
      </c>
      <c r="DB24" t="str">
        <f>IF(DX24=0,"",1+(MAX($DB$7:DB23)))</f>
        <v/>
      </c>
      <c r="DC24" s="170">
        <v>18</v>
      </c>
      <c r="DD24" s="3" t="str">
        <f>IF('DATA ENTRY'!CV23="","",IF('DATA ENTRY'!B23="","",IF(AND($DE$4='DATA ENTRY'!D23),'DATA ENTRY'!B23,"")))</f>
        <v/>
      </c>
      <c r="DE24" s="3" t="str">
        <f>IF('DATA ENTRY'!CV23="","",IF('DATA ENTRY'!C23="","",IF(AND($DE$4='DATA ENTRY'!D23),'DATA ENTRY'!C23,"")))</f>
        <v/>
      </c>
      <c r="DF24" s="4" t="str">
        <f>IF('DATA ENTRY'!CV23="","",IF('DATA ENTRY'!I23="","",IF(AND($DE$4='DATA ENTRY'!D23),'DATA ENTRY'!I23,"")))</f>
        <v/>
      </c>
      <c r="DG24" s="4" t="str">
        <f>IF('DATA ENTRY'!CV23="","",IF('DATA ENTRY'!CV23="","",IF(AND($DE$4='DATA ENTRY'!D23),'DATA ENTRY'!CV23,"")))</f>
        <v/>
      </c>
      <c r="DH24" s="3" t="str">
        <f>IF('DATA ENTRY'!CV23="","",IF('DATA ENTRY'!N23="","",IF(AND($DE$4='DATA ENTRY'!D23),'DATA ENTRY'!N23,"")))</f>
        <v/>
      </c>
      <c r="DI24" s="132" t="str">
        <f>IF('DATA ENTRY'!CV23="","",IF('DATA ENTRY'!O23="","",IF(AND($DE$4='DATA ENTRY'!D23),'DATA ENTRY'!O23,"")))</f>
        <v/>
      </c>
      <c r="DJ24" s="3" t="str">
        <f>IF('DATA ENTRY'!CV23="","",IF('DATA ENTRY'!P23="","",IF(AND($DE$4='DATA ENTRY'!D23),'DATA ENTRY'!P23,"")))</f>
        <v/>
      </c>
      <c r="DK24" s="132" t="str">
        <f>IF('DATA ENTRY'!CV23="","",IF('DATA ENTRY'!Q23="","",IF(AND($DE$4='DATA ENTRY'!D23),'DATA ENTRY'!Q23,"")))</f>
        <v/>
      </c>
      <c r="DL24" s="3" t="str">
        <f>IF('DATA ENTRY'!CV23="","",IF('DATA ENTRY'!R23="","",IF(AND($DE$4='DATA ENTRY'!D23),'DATA ENTRY'!R23,"")))</f>
        <v/>
      </c>
      <c r="DM24" s="132" t="str">
        <f>IF('DATA ENTRY'!CV23="","",IF('DATA ENTRY'!S23="","",IF(AND($DE$4='DATA ENTRY'!D23),'DATA ENTRY'!S23,"")))</f>
        <v/>
      </c>
      <c r="DN24" s="3" t="str">
        <f>IF('DATA ENTRY'!CV23="","",IF('DATA ENTRY'!E23="","",IF(AND($DE$4='DATA ENTRY'!D23),'DATA ENTRY'!E23,"")))</f>
        <v/>
      </c>
      <c r="DO24" s="3" t="str">
        <f>IF('DATA ENTRY'!CV23="","",IF('DATA ENTRY'!D23="","",IF(AND($DE$4='DATA ENTRY'!D23),'DATA ENTRY'!D23,"")))</f>
        <v/>
      </c>
      <c r="DP24" s="3" t="str">
        <f>IF('DATA ENTRY'!CV23="","",IF('DATA ENTRY'!W23="","",IF(AND($DE$4='DATA ENTRY'!D23),'DATA ENTRY'!W23,"")))</f>
        <v/>
      </c>
      <c r="DQ24" s="3" t="str">
        <f>IF('DATA ENTRY'!CV23="","",IF('DATA ENTRY'!X23="","",IF(AND($DE$4='DATA ENTRY'!D23),'DATA ENTRY'!X23,"")))</f>
        <v/>
      </c>
      <c r="DR24" s="133" t="str">
        <f t="shared" si="7"/>
        <v/>
      </c>
      <c r="DS24" s="133" t="str">
        <f>IF('DATA ENTRY'!CV23="","",IF('DATA ENTRY'!D23="","",IF(AND($DE$4='DATA ENTRY'!D23),'DATA ENTRY'!G23,"")))</f>
        <v/>
      </c>
      <c r="DX24">
        <f t="shared" si="8"/>
        <v>0</v>
      </c>
      <c r="EA24" t="str">
        <f t="shared" si="9"/>
        <v/>
      </c>
      <c r="EB24" t="str">
        <f>IF(EX24=0,"",1+(MAX($EB$7:EB23)))</f>
        <v/>
      </c>
      <c r="EC24" s="192">
        <v>18</v>
      </c>
      <c r="ED24" s="3" t="str">
        <f>IF('DATA ENTRY'!CV23="","",IF('DATA ENTRY'!B23="","",IF(AND($EE$4='DATA ENTRY'!G23,$EG$4='DATA ENTRY'!F23),'DATA ENTRY'!B23,"")))</f>
        <v/>
      </c>
      <c r="EE24" s="3" t="str">
        <f>IF('DATA ENTRY'!CV23="","",IF('DATA ENTRY'!C23="","",IF(AND($EE$4='DATA ENTRY'!G23,$EG$4='DATA ENTRY'!F23),'DATA ENTRY'!C23,"")))</f>
        <v/>
      </c>
      <c r="EF24" s="4" t="str">
        <f>IF('DATA ENTRY'!CV23="","",IF('DATA ENTRY'!I23="","",IF(AND($EE$4='DATA ENTRY'!G23,$EG$4='DATA ENTRY'!F23),'DATA ENTRY'!I23,"")))</f>
        <v/>
      </c>
      <c r="EG24" s="4" t="str">
        <f>IF('DATA ENTRY'!CV23="","",IF('DATA ENTRY'!CV23="","",IF(AND($EE$4='DATA ENTRY'!G23,$EG$4='DATA ENTRY'!F23),'DATA ENTRY'!CV23,"")))</f>
        <v/>
      </c>
      <c r="EH24" s="3" t="str">
        <f>IF('DATA ENTRY'!CV23="","",IF('DATA ENTRY'!N23="","",IF(AND($EE$4='DATA ENTRY'!G23,$EG$4='DATA ENTRY'!F23),'DATA ENTRY'!N23,"")))</f>
        <v/>
      </c>
      <c r="EI24" s="132" t="str">
        <f>IF('DATA ENTRY'!CV23="","",IF('DATA ENTRY'!O23="","",IF(AND($EE$4='DATA ENTRY'!G23,$EG$4='DATA ENTRY'!F23),'DATA ENTRY'!O23,"")))</f>
        <v/>
      </c>
      <c r="EJ24" s="3" t="str">
        <f>IF('DATA ENTRY'!CV23="","",IF('DATA ENTRY'!P23="","",IF(AND($EE$4='DATA ENTRY'!G23,$EG$4='DATA ENTRY'!F23),'DATA ENTRY'!P23,"")))</f>
        <v/>
      </c>
      <c r="EK24" s="132" t="str">
        <f>IF('DATA ENTRY'!CV23="","",IF('DATA ENTRY'!Q23="","",IF(AND($EE$4='DATA ENTRY'!G23,$EG$4='DATA ENTRY'!F23),'DATA ENTRY'!Q23,"")))</f>
        <v/>
      </c>
      <c r="EL24" s="3" t="str">
        <f>IF('DATA ENTRY'!CV23="","",IF('DATA ENTRY'!R23="","",IF(AND($EE$4='DATA ENTRY'!G23,$EG$4='DATA ENTRY'!F23),'DATA ENTRY'!R23,"")))</f>
        <v/>
      </c>
      <c r="EM24" s="132" t="str">
        <f>IF('DATA ENTRY'!CV23="","",IF('DATA ENTRY'!S23="","",IF(AND($EE$4='DATA ENTRY'!G23,$EG$4='DATA ENTRY'!F23),'DATA ENTRY'!S23,"")))</f>
        <v/>
      </c>
      <c r="EN24" s="3" t="str">
        <f>IF('DATA ENTRY'!CV23="","",IF('DATA ENTRY'!E23="","",IF(AND($EE$4='DATA ENTRY'!G23,$EG$4='DATA ENTRY'!F23),'DATA ENTRY'!E23,"")))</f>
        <v/>
      </c>
      <c r="EO24" s="3" t="str">
        <f>IF('DATA ENTRY'!CV23="","",IF('DATA ENTRY'!D6="","",IF(AND($EE$4='DATA ENTRY'!G23,$EG$4='DATA ENTRY'!F23),'DATA ENTRY'!D6,"")))</f>
        <v/>
      </c>
      <c r="EP24" s="3" t="str">
        <f>IF('DATA ENTRY'!CV23="","",IF('DATA ENTRY'!W23="","",IF(AND($EE$4='DATA ENTRY'!G23,$EG$4='DATA ENTRY'!F23),'DATA ENTRY'!W23,"")))</f>
        <v/>
      </c>
      <c r="EQ24" s="3" t="str">
        <f>IF('DATA ENTRY'!CV23="","",IF('DATA ENTRY'!X23="","",IF(AND($EE$4='DATA ENTRY'!G23,$EG$4='DATA ENTRY'!F23),'DATA ENTRY'!X23,"")))</f>
        <v/>
      </c>
      <c r="ER24" s="133" t="str">
        <f t="shared" si="10"/>
        <v/>
      </c>
      <c r="ES24" s="133" t="str">
        <f>IF('DATA ENTRY'!CV23="","",IF('DATA ENTRY'!D6="","",IF(AND($EE$4='DATA ENTRY'!G23,$EG$4='DATA ENTRY'!F23),'DATA ENTRY'!G23,"")))</f>
        <v/>
      </c>
      <c r="EX24">
        <f t="shared" si="11"/>
        <v>0</v>
      </c>
    </row>
    <row r="25" spans="1:154">
      <c r="A25" t="str">
        <f>IF(S25=0,"",1+(MAX($A$7:A24)))</f>
        <v/>
      </c>
      <c r="B25" s="2">
        <v>19</v>
      </c>
      <c r="C25" s="3" t="str">
        <f>IF('DATA ENTRY'!CV24="","",IF('DATA ENTRY'!B24="","",IF($D$4="All Post",'DATA ENTRY'!B24,IF(AND($D$4='DATA ENTRY'!CV24),'DATA ENTRY'!B24,""))))</f>
        <v/>
      </c>
      <c r="D25" s="3" t="str">
        <f>IF('DATA ENTRY'!CV24="","",IF('DATA ENTRY'!C24="","",IF($D$4="All Post",'DATA ENTRY'!C24,IF(AND($D$4='DATA ENTRY'!CV24),'DATA ENTRY'!C24,""))))</f>
        <v/>
      </c>
      <c r="E25" s="4" t="str">
        <f>IF('DATA ENTRY'!CV24="","",IF('DATA ENTRY'!I24="","",IF($D$4="All Post",'DATA ENTRY'!I24,IF(AND($D$4='DATA ENTRY'!CV24),'DATA ENTRY'!I24,""))))</f>
        <v/>
      </c>
      <c r="F25" s="4" t="str">
        <f>IF('DATA ENTRY'!CV24="","",IF('DATA ENTRY'!CV24="","",IF($D$4="All Post",'DATA ENTRY'!CV24,IF(AND($D$4='DATA ENTRY'!CV24),'DATA ENTRY'!CV24,""))))</f>
        <v/>
      </c>
      <c r="G25" s="3" t="str">
        <f>IF('DATA ENTRY'!CV24="","",IF('DATA ENTRY'!N24="","",IF($D$4="All Post",'DATA ENTRY'!N24,IF(AND($D$4='DATA ENTRY'!CV24),'DATA ENTRY'!N24,""))))</f>
        <v/>
      </c>
      <c r="H25" s="132" t="str">
        <f>IF('DATA ENTRY'!CV24="","",IF('DATA ENTRY'!O24="","",IF($D$4="All Post",'DATA ENTRY'!O24,IF(AND($D$4='DATA ENTRY'!CV24),'DATA ENTRY'!O24,""))))</f>
        <v/>
      </c>
      <c r="I25" s="3" t="str">
        <f>IF('DATA ENTRY'!CV24="","",IF('DATA ENTRY'!P24="","",IF($D$4="All Post",'DATA ENTRY'!P24,IF(AND($D$4='DATA ENTRY'!CV24),'DATA ENTRY'!P24,""))))</f>
        <v/>
      </c>
      <c r="J25" s="132" t="str">
        <f>IF('DATA ENTRY'!CV24="","",IF('DATA ENTRY'!Q24="","",IF($D$4="All Post",'DATA ENTRY'!Q24,IF(AND($D$4='DATA ENTRY'!CV24),'DATA ENTRY'!Q24,""))))</f>
        <v/>
      </c>
      <c r="K25" s="3" t="str">
        <f>IF('DATA ENTRY'!CV24="","",IF('DATA ENTRY'!R24="","",IF($D$4="All Post",'DATA ENTRY'!R24,IF(AND($D$4='DATA ENTRY'!CV24),'DATA ENTRY'!R24,""))))</f>
        <v/>
      </c>
      <c r="L25" s="3" t="str">
        <f>IF('DATA ENTRY'!CV24="","",IF('DATA ENTRY'!S24="","",IF($D$4="All Post",'DATA ENTRY'!S24,IF(AND($D$4='DATA ENTRY'!CV24),'DATA ENTRY'!S24,""))))</f>
        <v/>
      </c>
      <c r="M25" s="3" t="str">
        <f>IF('DATA ENTRY'!CV24="","",IF('DATA ENTRY'!E24="","",IF($D$4="All Post",'DATA ENTRY'!E24,IF(AND($D$4='DATA ENTRY'!CV24),'DATA ENTRY'!E24,""))))</f>
        <v/>
      </c>
      <c r="N25" s="3" t="str">
        <f>IF('DATA ENTRY'!CV24="","",IF('DATA ENTRY'!W24="","",IF($D$4="All Post",'DATA ENTRY'!W24,IF(AND($D$4='DATA ENTRY'!CV24),'DATA ENTRY'!W24,""))))</f>
        <v/>
      </c>
      <c r="O25" s="3" t="str">
        <f>IF('DATA ENTRY'!CV24="","",IF('DATA ENTRY'!X24="","",IF($D$4="All Post",'DATA ENTRY'!X24,IF(AND($D$4='DATA ENTRY'!CV24),'DATA ENTRY'!X24,""))))</f>
        <v/>
      </c>
      <c r="P25" s="3" t="str">
        <f>IF('DATA ENTRY'!CV24="","",IF('DATA ENTRY'!G24="","",IF($D$4="All Post",'DATA ENTRY'!G24,IF(AND($D$4='DATA ENTRY'!CV24),'DATA ENTRY'!G24,""))))</f>
        <v/>
      </c>
      <c r="S25">
        <f t="shared" si="0"/>
        <v>0</v>
      </c>
      <c r="T25" t="str">
        <f t="shared" si="1"/>
        <v/>
      </c>
      <c r="Z25" s="102" t="s">
        <v>327</v>
      </c>
      <c r="AA25">
        <v>19</v>
      </c>
      <c r="AF25" t="s">
        <v>171</v>
      </c>
      <c r="AQ25" t="s">
        <v>307</v>
      </c>
      <c r="AV25" t="s">
        <v>366</v>
      </c>
      <c r="BH25" t="s">
        <v>474</v>
      </c>
      <c r="BZ25" t="str">
        <f t="shared" si="2"/>
        <v/>
      </c>
      <c r="CA25" t="str">
        <f>IF(CW25=0,"",1+(MAX($CA$7:CA24)))</f>
        <v/>
      </c>
      <c r="CB25" s="141">
        <v>19</v>
      </c>
      <c r="CC25" s="3" t="str">
        <f>IF('DATA ENTRY'!CV24="","",IF('DATA ENTRY'!B24="","",IF(AND($CD$4='DATA ENTRY'!CV24),'DATA ENTRY'!B24,"")))</f>
        <v/>
      </c>
      <c r="CD25" s="3" t="str">
        <f>IF('DATA ENTRY'!CV24="","",IF('DATA ENTRY'!C24="","",IF(AND($CD$4='DATA ENTRY'!CV24),'DATA ENTRY'!C24,"")))</f>
        <v/>
      </c>
      <c r="CE25" s="4" t="str">
        <f>IF('DATA ENTRY'!CV24="","",IF('DATA ENTRY'!I24="","",IF(AND($CD$4='DATA ENTRY'!CV24),'DATA ENTRY'!I24,"")))</f>
        <v/>
      </c>
      <c r="CF25" s="4" t="str">
        <f>IF('DATA ENTRY'!CV24="","",IF('DATA ENTRY'!CV24="","",IF(AND($CD$4='DATA ENTRY'!CV24),'DATA ENTRY'!CV24,"")))</f>
        <v/>
      </c>
      <c r="CG25" s="3" t="str">
        <f>IF('DATA ENTRY'!CV24="","",IF('DATA ENTRY'!N24="","",IF(AND($CD$4='DATA ENTRY'!CV24),'DATA ENTRY'!N24,"")))</f>
        <v/>
      </c>
      <c r="CH25" s="132" t="str">
        <f>IF('DATA ENTRY'!CV24="","",IF('DATA ENTRY'!O24="","",IF(AND($CD$4='DATA ENTRY'!CV24),'DATA ENTRY'!O24,"")))</f>
        <v/>
      </c>
      <c r="CI25" s="3" t="str">
        <f>IF('DATA ENTRY'!CV24="","",IF('DATA ENTRY'!P24="","",IF(AND($CD$4='DATA ENTRY'!CV24),'DATA ENTRY'!P24,"")))</f>
        <v/>
      </c>
      <c r="CJ25" s="132" t="str">
        <f>IF('DATA ENTRY'!CV24="","",IF('DATA ENTRY'!Q24="","",IF(AND($CD$4='DATA ENTRY'!CV24),'DATA ENTRY'!Q24,"")))</f>
        <v/>
      </c>
      <c r="CK25" s="3" t="str">
        <f>IF('DATA ENTRY'!CV24="","",IF('DATA ENTRY'!R24="","",IF(AND($CD$4='DATA ENTRY'!CV24),'DATA ENTRY'!R24,"")))</f>
        <v/>
      </c>
      <c r="CL25" s="3" t="str">
        <f>IF('DATA ENTRY'!CV24="","",IF('DATA ENTRY'!S24="","",IF(AND($CD$4='DATA ENTRY'!CV24),'DATA ENTRY'!S24,"")))</f>
        <v/>
      </c>
      <c r="CM25" s="3" t="str">
        <f>IF('DATA ENTRY'!CV24="","",IF('DATA ENTRY'!E24="","",IF(AND($CD$4='DATA ENTRY'!CV24),'DATA ENTRY'!E24,"")))</f>
        <v/>
      </c>
      <c r="CN25" s="3" t="str">
        <f>IF('DATA ENTRY'!CV24="","",IF('DATA ENTRY'!W24="","",IF(AND($CD$4='DATA ENTRY'!CV24),'DATA ENTRY'!W24,"")))</f>
        <v/>
      </c>
      <c r="CO25" s="3" t="str">
        <f>IF('DATA ENTRY'!CV24="","",IF('DATA ENTRY'!X24="","",IF(AND($CD$4='DATA ENTRY'!CV24),'DATA ENTRY'!X24,"")))</f>
        <v/>
      </c>
      <c r="CP25" s="133" t="str">
        <f t="shared" si="3"/>
        <v/>
      </c>
      <c r="CQ25" s="133" t="str">
        <f>IF('DATA ENTRY'!CV24="","",IF('DATA ENTRY'!G24="","",IF(AND($CD$4='DATA ENTRY'!CV24),'DATA ENTRY'!G24,"")))</f>
        <v/>
      </c>
      <c r="CR25">
        <f t="shared" si="4"/>
        <v>0</v>
      </c>
      <c r="CS25">
        <f t="shared" si="5"/>
        <v>0</v>
      </c>
      <c r="CW25">
        <f t="shared" si="12"/>
        <v>0</v>
      </c>
      <c r="DA25" t="str">
        <f t="shared" si="6"/>
        <v/>
      </c>
      <c r="DB25" t="str">
        <f>IF(DX25=0,"",1+(MAX($DB$7:DB24)))</f>
        <v/>
      </c>
      <c r="DC25" s="170">
        <v>19</v>
      </c>
      <c r="DD25" s="3" t="str">
        <f>IF('DATA ENTRY'!CV24="","",IF('DATA ENTRY'!B24="","",IF(AND($DE$4='DATA ENTRY'!D24),'DATA ENTRY'!B24,"")))</f>
        <v/>
      </c>
      <c r="DE25" s="3" t="str">
        <f>IF('DATA ENTRY'!CV24="","",IF('DATA ENTRY'!C24="","",IF(AND($DE$4='DATA ENTRY'!D24),'DATA ENTRY'!C24,"")))</f>
        <v/>
      </c>
      <c r="DF25" s="4" t="str">
        <f>IF('DATA ENTRY'!CV24="","",IF('DATA ENTRY'!I24="","",IF(AND($DE$4='DATA ENTRY'!D24),'DATA ENTRY'!I24,"")))</f>
        <v/>
      </c>
      <c r="DG25" s="4" t="str">
        <f>IF('DATA ENTRY'!CV24="","",IF('DATA ENTRY'!CV24="","",IF(AND($DE$4='DATA ENTRY'!D24),'DATA ENTRY'!CV24,"")))</f>
        <v/>
      </c>
      <c r="DH25" s="3" t="str">
        <f>IF('DATA ENTRY'!CV24="","",IF('DATA ENTRY'!N24="","",IF(AND($DE$4='DATA ENTRY'!D24),'DATA ENTRY'!N24,"")))</f>
        <v/>
      </c>
      <c r="DI25" s="132" t="str">
        <f>IF('DATA ENTRY'!CV24="","",IF('DATA ENTRY'!O24="","",IF(AND($DE$4='DATA ENTRY'!D24),'DATA ENTRY'!O24,"")))</f>
        <v/>
      </c>
      <c r="DJ25" s="3" t="str">
        <f>IF('DATA ENTRY'!CV24="","",IF('DATA ENTRY'!P24="","",IF(AND($DE$4='DATA ENTRY'!D24),'DATA ENTRY'!P24,"")))</f>
        <v/>
      </c>
      <c r="DK25" s="132" t="str">
        <f>IF('DATA ENTRY'!CV24="","",IF('DATA ENTRY'!Q24="","",IF(AND($DE$4='DATA ENTRY'!D24),'DATA ENTRY'!Q24,"")))</f>
        <v/>
      </c>
      <c r="DL25" s="3" t="str">
        <f>IF('DATA ENTRY'!CV24="","",IF('DATA ENTRY'!R24="","",IF(AND($DE$4='DATA ENTRY'!D24),'DATA ENTRY'!R24,"")))</f>
        <v/>
      </c>
      <c r="DM25" s="132" t="str">
        <f>IF('DATA ENTRY'!CV24="","",IF('DATA ENTRY'!S24="","",IF(AND($DE$4='DATA ENTRY'!D24),'DATA ENTRY'!S24,"")))</f>
        <v/>
      </c>
      <c r="DN25" s="3" t="str">
        <f>IF('DATA ENTRY'!CV24="","",IF('DATA ENTRY'!E24="","",IF(AND($DE$4='DATA ENTRY'!D24),'DATA ENTRY'!E24,"")))</f>
        <v/>
      </c>
      <c r="DO25" s="3" t="str">
        <f>IF('DATA ENTRY'!CV24="","",IF('DATA ENTRY'!D24="","",IF(AND($DE$4='DATA ENTRY'!D24),'DATA ENTRY'!D24,"")))</f>
        <v/>
      </c>
      <c r="DP25" s="3" t="str">
        <f>IF('DATA ENTRY'!CV24="","",IF('DATA ENTRY'!W24="","",IF(AND($DE$4='DATA ENTRY'!D24),'DATA ENTRY'!W24,"")))</f>
        <v/>
      </c>
      <c r="DQ25" s="3" t="str">
        <f>IF('DATA ENTRY'!CV24="","",IF('DATA ENTRY'!X24="","",IF(AND($DE$4='DATA ENTRY'!D24),'DATA ENTRY'!X24,"")))</f>
        <v/>
      </c>
      <c r="DR25" s="133" t="str">
        <f t="shared" si="7"/>
        <v/>
      </c>
      <c r="DS25" s="133" t="str">
        <f>IF('DATA ENTRY'!CV24="","",IF('DATA ENTRY'!D24="","",IF(AND($DE$4='DATA ENTRY'!D24),'DATA ENTRY'!G24,"")))</f>
        <v/>
      </c>
      <c r="DX25">
        <f t="shared" si="8"/>
        <v>0</v>
      </c>
      <c r="EA25" t="str">
        <f t="shared" si="9"/>
        <v/>
      </c>
      <c r="EB25" t="str">
        <f>IF(EX25=0,"",1+(MAX($EB$7:EB24)))</f>
        <v/>
      </c>
      <c r="EC25" s="192">
        <v>19</v>
      </c>
      <c r="ED25" s="3" t="str">
        <f>IF('DATA ENTRY'!CV24="","",IF('DATA ENTRY'!B24="","",IF(AND($EE$4='DATA ENTRY'!G24,$EG$4='DATA ENTRY'!F24),'DATA ENTRY'!B24,"")))</f>
        <v/>
      </c>
      <c r="EE25" s="3" t="str">
        <f>IF('DATA ENTRY'!CV24="","",IF('DATA ENTRY'!C24="","",IF(AND($EE$4='DATA ENTRY'!G24,$EG$4='DATA ENTRY'!F24),'DATA ENTRY'!C24,"")))</f>
        <v/>
      </c>
      <c r="EF25" s="4" t="str">
        <f>IF('DATA ENTRY'!CV24="","",IF('DATA ENTRY'!I24="","",IF(AND($EE$4='DATA ENTRY'!G24,$EG$4='DATA ENTRY'!F24),'DATA ENTRY'!I24,"")))</f>
        <v/>
      </c>
      <c r="EG25" s="4" t="str">
        <f>IF('DATA ENTRY'!CV24="","",IF('DATA ENTRY'!CV24="","",IF(AND($EE$4='DATA ENTRY'!G24,$EG$4='DATA ENTRY'!F24),'DATA ENTRY'!CV24,"")))</f>
        <v/>
      </c>
      <c r="EH25" s="3" t="str">
        <f>IF('DATA ENTRY'!CV24="","",IF('DATA ENTRY'!N24="","",IF(AND($EE$4='DATA ENTRY'!G24,$EG$4='DATA ENTRY'!F24),'DATA ENTRY'!N24,"")))</f>
        <v/>
      </c>
      <c r="EI25" s="132" t="str">
        <f>IF('DATA ENTRY'!CV24="","",IF('DATA ENTRY'!O24="","",IF(AND($EE$4='DATA ENTRY'!G24,$EG$4='DATA ENTRY'!F24),'DATA ENTRY'!O24,"")))</f>
        <v/>
      </c>
      <c r="EJ25" s="3" t="str">
        <f>IF('DATA ENTRY'!CV24="","",IF('DATA ENTRY'!P24="","",IF(AND($EE$4='DATA ENTRY'!G24,$EG$4='DATA ENTRY'!F24),'DATA ENTRY'!P24,"")))</f>
        <v/>
      </c>
      <c r="EK25" s="132" t="str">
        <f>IF('DATA ENTRY'!CV24="","",IF('DATA ENTRY'!Q24="","",IF(AND($EE$4='DATA ENTRY'!G24,$EG$4='DATA ENTRY'!F24),'DATA ENTRY'!Q24,"")))</f>
        <v/>
      </c>
      <c r="EL25" s="3" t="str">
        <f>IF('DATA ENTRY'!CV24="","",IF('DATA ENTRY'!R24="","",IF(AND($EE$4='DATA ENTRY'!G24,$EG$4='DATA ENTRY'!F24),'DATA ENTRY'!R24,"")))</f>
        <v/>
      </c>
      <c r="EM25" s="132" t="str">
        <f>IF('DATA ENTRY'!CV24="","",IF('DATA ENTRY'!S24="","",IF(AND($EE$4='DATA ENTRY'!G24,$EG$4='DATA ENTRY'!F24),'DATA ENTRY'!S24,"")))</f>
        <v/>
      </c>
      <c r="EN25" s="3" t="str">
        <f>IF('DATA ENTRY'!CV24="","",IF('DATA ENTRY'!E24="","",IF(AND($EE$4='DATA ENTRY'!G24,$EG$4='DATA ENTRY'!F24),'DATA ENTRY'!E24,"")))</f>
        <v/>
      </c>
      <c r="EO25" s="3" t="str">
        <f>IF('DATA ENTRY'!CV24="","",IF('DATA ENTRY'!D6="","",IF(AND($EE$4='DATA ENTRY'!G24,$EG$4='DATA ENTRY'!F24),'DATA ENTRY'!D6,"")))</f>
        <v/>
      </c>
      <c r="EP25" s="3" t="str">
        <f>IF('DATA ENTRY'!CV24="","",IF('DATA ENTRY'!W24="","",IF(AND($EE$4='DATA ENTRY'!G24,$EG$4='DATA ENTRY'!F24),'DATA ENTRY'!W24,"")))</f>
        <v/>
      </c>
      <c r="EQ25" s="3" t="str">
        <f>IF('DATA ENTRY'!CV24="","",IF('DATA ENTRY'!X24="","",IF(AND($EE$4='DATA ENTRY'!G24,$EG$4='DATA ENTRY'!F24),'DATA ENTRY'!X24,"")))</f>
        <v/>
      </c>
      <c r="ER25" s="133" t="str">
        <f t="shared" si="10"/>
        <v/>
      </c>
      <c r="ES25" s="133" t="str">
        <f>IF('DATA ENTRY'!CV24="","",IF('DATA ENTRY'!D6="","",IF(AND($EE$4='DATA ENTRY'!G24,$EG$4='DATA ENTRY'!F24),'DATA ENTRY'!G24,"")))</f>
        <v/>
      </c>
      <c r="EX25">
        <f t="shared" si="11"/>
        <v>0</v>
      </c>
    </row>
    <row r="26" spans="1:154">
      <c r="A26" t="str">
        <f>IF(S26=0,"",1+(MAX($A$7:A25)))</f>
        <v/>
      </c>
      <c r="B26" s="2">
        <v>20</v>
      </c>
      <c r="C26" s="3" t="str">
        <f>IF('DATA ENTRY'!CV25="","",IF('DATA ENTRY'!B25="","",IF($D$4="All Post",'DATA ENTRY'!B25,IF(AND($D$4='DATA ENTRY'!CV25),'DATA ENTRY'!B25,""))))</f>
        <v/>
      </c>
      <c r="D26" s="3" t="str">
        <f>IF('DATA ENTRY'!CV25="","",IF('DATA ENTRY'!C25="","",IF($D$4="All Post",'DATA ENTRY'!C25,IF(AND($D$4='DATA ENTRY'!CV25),'DATA ENTRY'!C25,""))))</f>
        <v/>
      </c>
      <c r="E26" s="4" t="str">
        <f>IF('DATA ENTRY'!CV25="","",IF('DATA ENTRY'!I25="","",IF($D$4="All Post",'DATA ENTRY'!I25,IF(AND($D$4='DATA ENTRY'!CV25),'DATA ENTRY'!I25,""))))</f>
        <v/>
      </c>
      <c r="F26" s="4" t="str">
        <f>IF('DATA ENTRY'!CV25="","",IF('DATA ENTRY'!CV25="","",IF($D$4="All Post",'DATA ENTRY'!CV25,IF(AND($D$4='DATA ENTRY'!CV25),'DATA ENTRY'!CV25,""))))</f>
        <v/>
      </c>
      <c r="G26" s="3" t="str">
        <f>IF('DATA ENTRY'!CV25="","",IF('DATA ENTRY'!N25="","",IF($D$4="All Post",'DATA ENTRY'!N25,IF(AND($D$4='DATA ENTRY'!CV25),'DATA ENTRY'!N25,""))))</f>
        <v/>
      </c>
      <c r="H26" s="132" t="str">
        <f>IF('DATA ENTRY'!CV25="","",IF('DATA ENTRY'!O25="","",IF($D$4="All Post",'DATA ENTRY'!O25,IF(AND($D$4='DATA ENTRY'!CV25),'DATA ENTRY'!O25,""))))</f>
        <v/>
      </c>
      <c r="I26" s="3" t="str">
        <f>IF('DATA ENTRY'!CV25="","",IF('DATA ENTRY'!P25="","",IF($D$4="All Post",'DATA ENTRY'!P25,IF(AND($D$4='DATA ENTRY'!CV25),'DATA ENTRY'!P25,""))))</f>
        <v/>
      </c>
      <c r="J26" s="132" t="str">
        <f>IF('DATA ENTRY'!CV25="","",IF('DATA ENTRY'!Q25="","",IF($D$4="All Post",'DATA ENTRY'!Q25,IF(AND($D$4='DATA ENTRY'!CV25),'DATA ENTRY'!Q25,""))))</f>
        <v/>
      </c>
      <c r="K26" s="3" t="str">
        <f>IF('DATA ENTRY'!CV25="","",IF('DATA ENTRY'!R25="","",IF($D$4="All Post",'DATA ENTRY'!R25,IF(AND($D$4='DATA ENTRY'!CV25),'DATA ENTRY'!R25,""))))</f>
        <v/>
      </c>
      <c r="L26" s="3" t="str">
        <f>IF('DATA ENTRY'!CV25="","",IF('DATA ENTRY'!S25="","",IF($D$4="All Post",'DATA ENTRY'!S25,IF(AND($D$4='DATA ENTRY'!CV25),'DATA ENTRY'!S25,""))))</f>
        <v/>
      </c>
      <c r="M26" s="3" t="str">
        <f>IF('DATA ENTRY'!CV25="","",IF('DATA ENTRY'!E25="","",IF($D$4="All Post",'DATA ENTRY'!E25,IF(AND($D$4='DATA ENTRY'!CV25),'DATA ENTRY'!E25,""))))</f>
        <v/>
      </c>
      <c r="N26" s="3" t="str">
        <f>IF('DATA ENTRY'!CV25="","",IF('DATA ENTRY'!W25="","",IF($D$4="All Post",'DATA ENTRY'!W25,IF(AND($D$4='DATA ENTRY'!CV25),'DATA ENTRY'!W25,""))))</f>
        <v/>
      </c>
      <c r="O26" s="3" t="str">
        <f>IF('DATA ENTRY'!CV25="","",IF('DATA ENTRY'!X25="","",IF($D$4="All Post",'DATA ENTRY'!X25,IF(AND($D$4='DATA ENTRY'!CV25),'DATA ENTRY'!X25,""))))</f>
        <v/>
      </c>
      <c r="P26" s="3" t="str">
        <f>IF('DATA ENTRY'!CV25="","",IF('DATA ENTRY'!G25="","",IF($D$4="All Post",'DATA ENTRY'!G25,IF(AND($D$4='DATA ENTRY'!CV25),'DATA ENTRY'!G25,""))))</f>
        <v/>
      </c>
      <c r="S26">
        <f t="shared" si="0"/>
        <v>0</v>
      </c>
      <c r="T26" t="str">
        <f t="shared" si="1"/>
        <v/>
      </c>
      <c r="Z26" s="102" t="s">
        <v>337</v>
      </c>
      <c r="AA26">
        <v>20</v>
      </c>
      <c r="AF26" t="s">
        <v>172</v>
      </c>
      <c r="AQ26" t="s">
        <v>194</v>
      </c>
      <c r="AV26" t="s">
        <v>365</v>
      </c>
      <c r="BH26" t="s">
        <v>475</v>
      </c>
      <c r="BZ26" t="str">
        <f t="shared" si="2"/>
        <v/>
      </c>
      <c r="CA26" t="str">
        <f>IF(CW26=0,"",1+(MAX($CA$7:CA25)))</f>
        <v/>
      </c>
      <c r="CB26" s="141">
        <v>20</v>
      </c>
      <c r="CC26" s="3" t="str">
        <f>IF('DATA ENTRY'!CV25="","",IF('DATA ENTRY'!B25="","",IF(AND($CD$4='DATA ENTRY'!CV25),'DATA ENTRY'!B25,"")))</f>
        <v/>
      </c>
      <c r="CD26" s="3" t="str">
        <f>IF('DATA ENTRY'!CV25="","",IF('DATA ENTRY'!C25="","",IF(AND($CD$4='DATA ENTRY'!CV25),'DATA ENTRY'!C25,"")))</f>
        <v/>
      </c>
      <c r="CE26" s="4" t="str">
        <f>IF('DATA ENTRY'!CV25="","",IF('DATA ENTRY'!I25="","",IF(AND($CD$4='DATA ENTRY'!CV25),'DATA ENTRY'!I25,"")))</f>
        <v/>
      </c>
      <c r="CF26" s="4" t="str">
        <f>IF('DATA ENTRY'!CV25="","",IF('DATA ENTRY'!CV25="","",IF(AND($CD$4='DATA ENTRY'!CV25),'DATA ENTRY'!CV25,"")))</f>
        <v/>
      </c>
      <c r="CG26" s="3" t="str">
        <f>IF('DATA ENTRY'!CV25="","",IF('DATA ENTRY'!N25="","",IF(AND($CD$4='DATA ENTRY'!CV25),'DATA ENTRY'!N25,"")))</f>
        <v/>
      </c>
      <c r="CH26" s="132" t="str">
        <f>IF('DATA ENTRY'!CV25="","",IF('DATA ENTRY'!O25="","",IF(AND($CD$4='DATA ENTRY'!CV25),'DATA ENTRY'!O25,"")))</f>
        <v/>
      </c>
      <c r="CI26" s="3" t="str">
        <f>IF('DATA ENTRY'!CV25="","",IF('DATA ENTRY'!P25="","",IF(AND($CD$4='DATA ENTRY'!CV25),'DATA ENTRY'!P25,"")))</f>
        <v/>
      </c>
      <c r="CJ26" s="132" t="str">
        <f>IF('DATA ENTRY'!CV25="","",IF('DATA ENTRY'!Q25="","",IF(AND($CD$4='DATA ENTRY'!CV25),'DATA ENTRY'!Q25,"")))</f>
        <v/>
      </c>
      <c r="CK26" s="3" t="str">
        <f>IF('DATA ENTRY'!CV25="","",IF('DATA ENTRY'!R25="","",IF(AND($CD$4='DATA ENTRY'!CV25),'DATA ENTRY'!R25,"")))</f>
        <v/>
      </c>
      <c r="CL26" s="3" t="str">
        <f>IF('DATA ENTRY'!CV25="","",IF('DATA ENTRY'!S25="","",IF(AND($CD$4='DATA ENTRY'!CV25),'DATA ENTRY'!S25,"")))</f>
        <v/>
      </c>
      <c r="CM26" s="3" t="str">
        <f>IF('DATA ENTRY'!CV25="","",IF('DATA ENTRY'!E25="","",IF(AND($CD$4='DATA ENTRY'!CV25),'DATA ENTRY'!E25,"")))</f>
        <v/>
      </c>
      <c r="CN26" s="3" t="str">
        <f>IF('DATA ENTRY'!CV25="","",IF('DATA ENTRY'!W25="","",IF(AND($CD$4='DATA ENTRY'!CV25),'DATA ENTRY'!W25,"")))</f>
        <v/>
      </c>
      <c r="CO26" s="3" t="str">
        <f>IF('DATA ENTRY'!CV25="","",IF('DATA ENTRY'!X25="","",IF(AND($CD$4='DATA ENTRY'!CV25),'DATA ENTRY'!X25,"")))</f>
        <v/>
      </c>
      <c r="CP26" s="133" t="str">
        <f t="shared" si="3"/>
        <v/>
      </c>
      <c r="CQ26" s="133" t="str">
        <f>IF('DATA ENTRY'!CV25="","",IF('DATA ENTRY'!G25="","",IF(AND($CD$4='DATA ENTRY'!CV25),'DATA ENTRY'!G25,"")))</f>
        <v/>
      </c>
      <c r="CR26">
        <f t="shared" si="4"/>
        <v>0</v>
      </c>
      <c r="CS26">
        <f t="shared" si="5"/>
        <v>0</v>
      </c>
      <c r="CW26">
        <f t="shared" si="12"/>
        <v>0</v>
      </c>
      <c r="DA26" t="str">
        <f t="shared" si="6"/>
        <v/>
      </c>
      <c r="DB26" t="str">
        <f>IF(DX26=0,"",1+(MAX($DB$7:DB25)))</f>
        <v/>
      </c>
      <c r="DC26" s="170">
        <v>20</v>
      </c>
      <c r="DD26" s="3" t="str">
        <f>IF('DATA ENTRY'!CV25="","",IF('DATA ENTRY'!B25="","",IF(AND($DE$4='DATA ENTRY'!D25),'DATA ENTRY'!B25,"")))</f>
        <v/>
      </c>
      <c r="DE26" s="3" t="str">
        <f>IF('DATA ENTRY'!CV25="","",IF('DATA ENTRY'!C25="","",IF(AND($DE$4='DATA ENTRY'!D25),'DATA ENTRY'!C25,"")))</f>
        <v/>
      </c>
      <c r="DF26" s="4" t="str">
        <f>IF('DATA ENTRY'!CV25="","",IF('DATA ENTRY'!I25="","",IF(AND($DE$4='DATA ENTRY'!D25),'DATA ENTRY'!I25,"")))</f>
        <v/>
      </c>
      <c r="DG26" s="4" t="str">
        <f>IF('DATA ENTRY'!CV25="","",IF('DATA ENTRY'!CV25="","",IF(AND($DE$4='DATA ENTRY'!D25),'DATA ENTRY'!CV25,"")))</f>
        <v/>
      </c>
      <c r="DH26" s="3" t="str">
        <f>IF('DATA ENTRY'!CV25="","",IF('DATA ENTRY'!N25="","",IF(AND($DE$4='DATA ENTRY'!D25),'DATA ENTRY'!N25,"")))</f>
        <v/>
      </c>
      <c r="DI26" s="132" t="str">
        <f>IF('DATA ENTRY'!CV25="","",IF('DATA ENTRY'!O25="","",IF(AND($DE$4='DATA ENTRY'!D25),'DATA ENTRY'!O25,"")))</f>
        <v/>
      </c>
      <c r="DJ26" s="3" t="str">
        <f>IF('DATA ENTRY'!CV25="","",IF('DATA ENTRY'!P25="","",IF(AND($DE$4='DATA ENTRY'!D25),'DATA ENTRY'!P25,"")))</f>
        <v/>
      </c>
      <c r="DK26" s="132" t="str">
        <f>IF('DATA ENTRY'!CV25="","",IF('DATA ENTRY'!Q25="","",IF(AND($DE$4='DATA ENTRY'!D25),'DATA ENTRY'!Q25,"")))</f>
        <v/>
      </c>
      <c r="DL26" s="3" t="str">
        <f>IF('DATA ENTRY'!CV25="","",IF('DATA ENTRY'!R25="","",IF(AND($DE$4='DATA ENTRY'!D25),'DATA ENTRY'!R25,"")))</f>
        <v/>
      </c>
      <c r="DM26" s="132" t="str">
        <f>IF('DATA ENTRY'!CV25="","",IF('DATA ENTRY'!S25="","",IF(AND($DE$4='DATA ENTRY'!D25),'DATA ENTRY'!S25,"")))</f>
        <v/>
      </c>
      <c r="DN26" s="3" t="str">
        <f>IF('DATA ENTRY'!CV25="","",IF('DATA ENTRY'!E25="","",IF(AND($DE$4='DATA ENTRY'!D25),'DATA ENTRY'!E25,"")))</f>
        <v/>
      </c>
      <c r="DO26" s="3" t="str">
        <f>IF('DATA ENTRY'!CV25="","",IF('DATA ENTRY'!D25="","",IF(AND($DE$4='DATA ENTRY'!D25),'DATA ENTRY'!D25,"")))</f>
        <v/>
      </c>
      <c r="DP26" s="3" t="str">
        <f>IF('DATA ENTRY'!CV25="","",IF('DATA ENTRY'!W25="","",IF(AND($DE$4='DATA ENTRY'!D25),'DATA ENTRY'!W25,"")))</f>
        <v/>
      </c>
      <c r="DQ26" s="3" t="str">
        <f>IF('DATA ENTRY'!CV25="","",IF('DATA ENTRY'!X25="","",IF(AND($DE$4='DATA ENTRY'!D25),'DATA ENTRY'!X25,"")))</f>
        <v/>
      </c>
      <c r="DR26" s="133" t="str">
        <f t="shared" si="7"/>
        <v/>
      </c>
      <c r="DS26" s="133" t="str">
        <f>IF('DATA ENTRY'!CV25="","",IF('DATA ENTRY'!D25="","",IF(AND($DE$4='DATA ENTRY'!D25),'DATA ENTRY'!G25,"")))</f>
        <v/>
      </c>
      <c r="DX26">
        <f t="shared" si="8"/>
        <v>0</v>
      </c>
      <c r="EA26" t="str">
        <f t="shared" si="9"/>
        <v/>
      </c>
      <c r="EB26" t="str">
        <f>IF(EX26=0,"",1+(MAX($EB$7:EB25)))</f>
        <v/>
      </c>
      <c r="EC26" s="192">
        <v>20</v>
      </c>
      <c r="ED26" s="3" t="str">
        <f>IF('DATA ENTRY'!CV25="","",IF('DATA ENTRY'!B25="","",IF(AND($EE$4='DATA ENTRY'!G25,$EG$4='DATA ENTRY'!F25),'DATA ENTRY'!B25,"")))</f>
        <v/>
      </c>
      <c r="EE26" s="3" t="str">
        <f>IF('DATA ENTRY'!CV25="","",IF('DATA ENTRY'!C25="","",IF(AND($EE$4='DATA ENTRY'!G25,$EG$4='DATA ENTRY'!F25),'DATA ENTRY'!C25,"")))</f>
        <v/>
      </c>
      <c r="EF26" s="4" t="str">
        <f>IF('DATA ENTRY'!CV25="","",IF('DATA ENTRY'!I25="","",IF(AND($EE$4='DATA ENTRY'!G25,$EG$4='DATA ENTRY'!F25),'DATA ENTRY'!I25,"")))</f>
        <v/>
      </c>
      <c r="EG26" s="4" t="str">
        <f>IF('DATA ENTRY'!CV25="","",IF('DATA ENTRY'!CV25="","",IF(AND($EE$4='DATA ENTRY'!G25,$EG$4='DATA ENTRY'!F25),'DATA ENTRY'!CV25,"")))</f>
        <v/>
      </c>
      <c r="EH26" s="3" t="str">
        <f>IF('DATA ENTRY'!CV25="","",IF('DATA ENTRY'!N25="","",IF(AND($EE$4='DATA ENTRY'!G25,$EG$4='DATA ENTRY'!F25),'DATA ENTRY'!N25,"")))</f>
        <v/>
      </c>
      <c r="EI26" s="132" t="str">
        <f>IF('DATA ENTRY'!CV25="","",IF('DATA ENTRY'!O25="","",IF(AND($EE$4='DATA ENTRY'!G25,$EG$4='DATA ENTRY'!F25),'DATA ENTRY'!O25,"")))</f>
        <v/>
      </c>
      <c r="EJ26" s="3" t="str">
        <f>IF('DATA ENTRY'!CV25="","",IF('DATA ENTRY'!P25="","",IF(AND($EE$4='DATA ENTRY'!G25,$EG$4='DATA ENTRY'!F25),'DATA ENTRY'!P25,"")))</f>
        <v/>
      </c>
      <c r="EK26" s="132" t="str">
        <f>IF('DATA ENTRY'!CV25="","",IF('DATA ENTRY'!Q25="","",IF(AND($EE$4='DATA ENTRY'!G25,$EG$4='DATA ENTRY'!F25),'DATA ENTRY'!Q25,"")))</f>
        <v/>
      </c>
      <c r="EL26" s="3" t="str">
        <f>IF('DATA ENTRY'!CV25="","",IF('DATA ENTRY'!R25="","",IF(AND($EE$4='DATA ENTRY'!G25,$EG$4='DATA ENTRY'!F25),'DATA ENTRY'!R25,"")))</f>
        <v/>
      </c>
      <c r="EM26" s="132" t="str">
        <f>IF('DATA ENTRY'!CV25="","",IF('DATA ENTRY'!S25="","",IF(AND($EE$4='DATA ENTRY'!G25,$EG$4='DATA ENTRY'!F25),'DATA ENTRY'!S25,"")))</f>
        <v/>
      </c>
      <c r="EN26" s="3" t="str">
        <f>IF('DATA ENTRY'!CV25="","",IF('DATA ENTRY'!E25="","",IF(AND($EE$4='DATA ENTRY'!G25,$EG$4='DATA ENTRY'!F25),'DATA ENTRY'!E25,"")))</f>
        <v/>
      </c>
      <c r="EO26" s="3" t="str">
        <f>IF('DATA ENTRY'!CV25="","",IF('DATA ENTRY'!D6="","",IF(AND($EE$4='DATA ENTRY'!G25,$EG$4='DATA ENTRY'!F25),'DATA ENTRY'!D6,"")))</f>
        <v/>
      </c>
      <c r="EP26" s="3" t="str">
        <f>IF('DATA ENTRY'!CV25="","",IF('DATA ENTRY'!W25="","",IF(AND($EE$4='DATA ENTRY'!G25,$EG$4='DATA ENTRY'!F25),'DATA ENTRY'!W25,"")))</f>
        <v/>
      </c>
      <c r="EQ26" s="3" t="str">
        <f>IF('DATA ENTRY'!CV25="","",IF('DATA ENTRY'!X25="","",IF(AND($EE$4='DATA ENTRY'!G25,$EG$4='DATA ENTRY'!F25),'DATA ENTRY'!X25,"")))</f>
        <v/>
      </c>
      <c r="ER26" s="133" t="str">
        <f t="shared" si="10"/>
        <v/>
      </c>
      <c r="ES26" s="133" t="str">
        <f>IF('DATA ENTRY'!CV25="","",IF('DATA ENTRY'!D6="","",IF(AND($EE$4='DATA ENTRY'!G25,$EG$4='DATA ENTRY'!F25),'DATA ENTRY'!G25,"")))</f>
        <v/>
      </c>
      <c r="EX26">
        <f t="shared" si="11"/>
        <v>0</v>
      </c>
    </row>
    <row r="27" spans="1:154">
      <c r="A27" t="str">
        <f>IF(S27=0,"",1+(MAX($A$7:A26)))</f>
        <v/>
      </c>
      <c r="B27" s="2">
        <v>21</v>
      </c>
      <c r="C27" s="3" t="str">
        <f>IF('DATA ENTRY'!CV26="","",IF('DATA ENTRY'!B26="","",IF($D$4="All Post",'DATA ENTRY'!B26,IF(AND($D$4='DATA ENTRY'!CV26),'DATA ENTRY'!B26,""))))</f>
        <v/>
      </c>
      <c r="D27" s="3" t="str">
        <f>IF('DATA ENTRY'!CV26="","",IF('DATA ENTRY'!C26="","",IF($D$4="All Post",'DATA ENTRY'!C26,IF(AND($D$4='DATA ENTRY'!CV26),'DATA ENTRY'!C26,""))))</f>
        <v/>
      </c>
      <c r="E27" s="4" t="str">
        <f>IF('DATA ENTRY'!CV26="","",IF('DATA ENTRY'!I26="","",IF($D$4="All Post",'DATA ENTRY'!I26,IF(AND($D$4='DATA ENTRY'!CV26),'DATA ENTRY'!I26,""))))</f>
        <v/>
      </c>
      <c r="F27" s="4" t="str">
        <f>IF('DATA ENTRY'!CV26="","",IF('DATA ENTRY'!CV26="","",IF($D$4="All Post",'DATA ENTRY'!CV26,IF(AND($D$4='DATA ENTRY'!CV26),'DATA ENTRY'!CV26,""))))</f>
        <v/>
      </c>
      <c r="G27" s="3" t="str">
        <f>IF('DATA ENTRY'!CV26="","",IF('DATA ENTRY'!N26="","",IF($D$4="All Post",'DATA ENTRY'!N26,IF(AND($D$4='DATA ENTRY'!CV26),'DATA ENTRY'!N26,""))))</f>
        <v/>
      </c>
      <c r="H27" s="132" t="str">
        <f>IF('DATA ENTRY'!CV26="","",IF('DATA ENTRY'!O26="","",IF($D$4="All Post",'DATA ENTRY'!O26,IF(AND($D$4='DATA ENTRY'!CV26),'DATA ENTRY'!O26,""))))</f>
        <v/>
      </c>
      <c r="I27" s="3" t="str">
        <f>IF('DATA ENTRY'!CV26="","",IF('DATA ENTRY'!P26="","",IF($D$4="All Post",'DATA ENTRY'!P26,IF(AND($D$4='DATA ENTRY'!CV26),'DATA ENTRY'!P26,""))))</f>
        <v/>
      </c>
      <c r="J27" s="132" t="str">
        <f>IF('DATA ENTRY'!CV26="","",IF('DATA ENTRY'!Q26="","",IF($D$4="All Post",'DATA ENTRY'!Q26,IF(AND($D$4='DATA ENTRY'!CV26),'DATA ENTRY'!Q26,""))))</f>
        <v/>
      </c>
      <c r="K27" s="3" t="str">
        <f>IF('DATA ENTRY'!CV26="","",IF('DATA ENTRY'!R26="","",IF($D$4="All Post",'DATA ENTRY'!R26,IF(AND($D$4='DATA ENTRY'!CV26),'DATA ENTRY'!R26,""))))</f>
        <v/>
      </c>
      <c r="L27" s="3" t="str">
        <f>IF('DATA ENTRY'!CV26="","",IF('DATA ENTRY'!S26="","",IF($D$4="All Post",'DATA ENTRY'!S26,IF(AND($D$4='DATA ENTRY'!CV26),'DATA ENTRY'!S26,""))))</f>
        <v/>
      </c>
      <c r="M27" s="3" t="str">
        <f>IF('DATA ENTRY'!CV26="","",IF('DATA ENTRY'!E26="","",IF($D$4="All Post",'DATA ENTRY'!E26,IF(AND($D$4='DATA ENTRY'!CV26),'DATA ENTRY'!E26,""))))</f>
        <v/>
      </c>
      <c r="N27" s="3" t="str">
        <f>IF('DATA ENTRY'!CV26="","",IF('DATA ENTRY'!W26="","",IF($D$4="All Post",'DATA ENTRY'!W26,IF(AND($D$4='DATA ENTRY'!CV26),'DATA ENTRY'!W26,""))))</f>
        <v/>
      </c>
      <c r="O27" s="3" t="str">
        <f>IF('DATA ENTRY'!CV26="","",IF('DATA ENTRY'!X26="","",IF($D$4="All Post",'DATA ENTRY'!X26,IF(AND($D$4='DATA ENTRY'!CV26),'DATA ENTRY'!X26,""))))</f>
        <v/>
      </c>
      <c r="P27" s="3" t="str">
        <f>IF('DATA ENTRY'!CV26="","",IF('DATA ENTRY'!G26="","",IF($D$4="All Post",'DATA ENTRY'!G26,IF(AND($D$4='DATA ENTRY'!CV26),'DATA ENTRY'!G26,""))))</f>
        <v/>
      </c>
      <c r="S27">
        <f t="shared" si="0"/>
        <v>0</v>
      </c>
      <c r="T27" t="str">
        <f t="shared" si="1"/>
        <v/>
      </c>
      <c r="Z27" s="102" t="s">
        <v>348</v>
      </c>
      <c r="AA27">
        <v>21</v>
      </c>
      <c r="AB27" s="100"/>
      <c r="AC27" s="100"/>
      <c r="AD27" s="100"/>
      <c r="AE27" s="100"/>
      <c r="AF27" t="s">
        <v>173</v>
      </c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t="s">
        <v>308</v>
      </c>
      <c r="AS27" s="100"/>
      <c r="AT27" s="100"/>
      <c r="AU27" s="100"/>
      <c r="AV27" t="s">
        <v>367</v>
      </c>
      <c r="AW27" s="100"/>
      <c r="AX27" s="100"/>
      <c r="AY27" s="100"/>
      <c r="AZ27" s="100"/>
      <c r="BA27" s="100"/>
      <c r="BB27" s="100"/>
      <c r="BC27" s="100"/>
      <c r="BD27" s="100"/>
      <c r="BE27" s="100"/>
      <c r="BF27" s="100"/>
      <c r="BG27" s="100"/>
      <c r="BH27" s="100"/>
      <c r="BZ27" t="str">
        <f t="shared" si="2"/>
        <v/>
      </c>
      <c r="CA27" t="str">
        <f>IF(CW27=0,"",1+(MAX($CA$7:CA26)))</f>
        <v/>
      </c>
      <c r="CB27" s="141">
        <v>21</v>
      </c>
      <c r="CC27" s="3" t="str">
        <f>IF('DATA ENTRY'!CV26="","",IF('DATA ENTRY'!B26="","",IF(AND($CD$4='DATA ENTRY'!CV26),'DATA ENTRY'!B26,"")))</f>
        <v/>
      </c>
      <c r="CD27" s="3" t="str">
        <f>IF('DATA ENTRY'!CV26="","",IF('DATA ENTRY'!C26="","",IF(AND($CD$4='DATA ENTRY'!CV26),'DATA ENTRY'!C26,"")))</f>
        <v/>
      </c>
      <c r="CE27" s="4" t="str">
        <f>IF('DATA ENTRY'!CV26="","",IF('DATA ENTRY'!I26="","",IF(AND($CD$4='DATA ENTRY'!CV26),'DATA ENTRY'!I26,"")))</f>
        <v/>
      </c>
      <c r="CF27" s="4" t="str">
        <f>IF('DATA ENTRY'!CV26="","",IF('DATA ENTRY'!CV26="","",IF(AND($CD$4='DATA ENTRY'!CV26),'DATA ENTRY'!CV26,"")))</f>
        <v/>
      </c>
      <c r="CG27" s="3" t="str">
        <f>IF('DATA ENTRY'!CV26="","",IF('DATA ENTRY'!N26="","",IF(AND($CD$4='DATA ENTRY'!CV26),'DATA ENTRY'!N26,"")))</f>
        <v/>
      </c>
      <c r="CH27" s="132" t="str">
        <f>IF('DATA ENTRY'!CV26="","",IF('DATA ENTRY'!O26="","",IF(AND($CD$4='DATA ENTRY'!CV26),'DATA ENTRY'!O26,"")))</f>
        <v/>
      </c>
      <c r="CI27" s="3" t="str">
        <f>IF('DATA ENTRY'!CV26="","",IF('DATA ENTRY'!P26="","",IF(AND($CD$4='DATA ENTRY'!CV26),'DATA ENTRY'!P26,"")))</f>
        <v/>
      </c>
      <c r="CJ27" s="132" t="str">
        <f>IF('DATA ENTRY'!CV26="","",IF('DATA ENTRY'!Q26="","",IF(AND($CD$4='DATA ENTRY'!CV26),'DATA ENTRY'!Q26,"")))</f>
        <v/>
      </c>
      <c r="CK27" s="3" t="str">
        <f>IF('DATA ENTRY'!CV26="","",IF('DATA ENTRY'!R26="","",IF(AND($CD$4='DATA ENTRY'!CV26),'DATA ENTRY'!R26,"")))</f>
        <v/>
      </c>
      <c r="CL27" s="3" t="str">
        <f>IF('DATA ENTRY'!CV26="","",IF('DATA ENTRY'!S26="","",IF(AND($CD$4='DATA ENTRY'!CV26),'DATA ENTRY'!S26,"")))</f>
        <v/>
      </c>
      <c r="CM27" s="3" t="str">
        <f>IF('DATA ENTRY'!CV26="","",IF('DATA ENTRY'!E26="","",IF(AND($CD$4='DATA ENTRY'!CV26),'DATA ENTRY'!E26,"")))</f>
        <v/>
      </c>
      <c r="CN27" s="3" t="str">
        <f>IF('DATA ENTRY'!CV26="","",IF('DATA ENTRY'!W26="","",IF(AND($CD$4='DATA ENTRY'!CV26),'DATA ENTRY'!W26,"")))</f>
        <v/>
      </c>
      <c r="CO27" s="3" t="str">
        <f>IF('DATA ENTRY'!CV26="","",IF('DATA ENTRY'!X26="","",IF(AND($CD$4='DATA ENTRY'!CV26),'DATA ENTRY'!X26,"")))</f>
        <v/>
      </c>
      <c r="CP27" s="133" t="str">
        <f t="shared" si="3"/>
        <v/>
      </c>
      <c r="CQ27" s="133" t="str">
        <f>IF('DATA ENTRY'!CV26="","",IF('DATA ENTRY'!G26="","",IF(AND($CD$4='DATA ENTRY'!CV26),'DATA ENTRY'!G26,"")))</f>
        <v/>
      </c>
      <c r="CR27">
        <f t="shared" si="4"/>
        <v>0</v>
      </c>
      <c r="CS27">
        <f t="shared" si="5"/>
        <v>0</v>
      </c>
      <c r="CW27">
        <f t="shared" si="12"/>
        <v>0</v>
      </c>
      <c r="DA27" t="str">
        <f t="shared" si="6"/>
        <v/>
      </c>
      <c r="DB27" t="str">
        <f>IF(DX27=0,"",1+(MAX($DB$7:DB26)))</f>
        <v/>
      </c>
      <c r="DC27" s="170">
        <v>21</v>
      </c>
      <c r="DD27" s="3" t="str">
        <f>IF('DATA ENTRY'!CV26="","",IF('DATA ENTRY'!B26="","",IF(AND($DE$4='DATA ENTRY'!D26),'DATA ENTRY'!B26,"")))</f>
        <v/>
      </c>
      <c r="DE27" s="3" t="str">
        <f>IF('DATA ENTRY'!CV26="","",IF('DATA ENTRY'!C26="","",IF(AND($DE$4='DATA ENTRY'!D26),'DATA ENTRY'!C26,"")))</f>
        <v/>
      </c>
      <c r="DF27" s="4" t="str">
        <f>IF('DATA ENTRY'!CV26="","",IF('DATA ENTRY'!I26="","",IF(AND($DE$4='DATA ENTRY'!D26),'DATA ENTRY'!I26,"")))</f>
        <v/>
      </c>
      <c r="DG27" s="4" t="str">
        <f>IF('DATA ENTRY'!CV26="","",IF('DATA ENTRY'!CV26="","",IF(AND($DE$4='DATA ENTRY'!D26),'DATA ENTRY'!CV26,"")))</f>
        <v/>
      </c>
      <c r="DH27" s="3" t="str">
        <f>IF('DATA ENTRY'!CV26="","",IF('DATA ENTRY'!N26="","",IF(AND($DE$4='DATA ENTRY'!D26),'DATA ENTRY'!N26,"")))</f>
        <v/>
      </c>
      <c r="DI27" s="132" t="str">
        <f>IF('DATA ENTRY'!CV26="","",IF('DATA ENTRY'!O26="","",IF(AND($DE$4='DATA ENTRY'!D26),'DATA ENTRY'!O26,"")))</f>
        <v/>
      </c>
      <c r="DJ27" s="3" t="str">
        <f>IF('DATA ENTRY'!CV26="","",IF('DATA ENTRY'!P26="","",IF(AND($DE$4='DATA ENTRY'!D26),'DATA ENTRY'!P26,"")))</f>
        <v/>
      </c>
      <c r="DK27" s="132" t="str">
        <f>IF('DATA ENTRY'!CV26="","",IF('DATA ENTRY'!Q26="","",IF(AND($DE$4='DATA ENTRY'!D26),'DATA ENTRY'!Q26,"")))</f>
        <v/>
      </c>
      <c r="DL27" s="3" t="str">
        <f>IF('DATA ENTRY'!CV26="","",IF('DATA ENTRY'!R26="","",IF(AND($DE$4='DATA ENTRY'!D26),'DATA ENTRY'!R26,"")))</f>
        <v/>
      </c>
      <c r="DM27" s="132" t="str">
        <f>IF('DATA ENTRY'!CV26="","",IF('DATA ENTRY'!S26="","",IF(AND($DE$4='DATA ENTRY'!D26),'DATA ENTRY'!S26,"")))</f>
        <v/>
      </c>
      <c r="DN27" s="3" t="str">
        <f>IF('DATA ENTRY'!CV26="","",IF('DATA ENTRY'!E26="","",IF(AND($DE$4='DATA ENTRY'!D26),'DATA ENTRY'!E26,"")))</f>
        <v/>
      </c>
      <c r="DO27" s="3" t="str">
        <f>IF('DATA ENTRY'!CV26="","",IF('DATA ENTRY'!D26="","",IF(AND($DE$4='DATA ENTRY'!D26),'DATA ENTRY'!D26,"")))</f>
        <v/>
      </c>
      <c r="DP27" s="3" t="str">
        <f>IF('DATA ENTRY'!CV26="","",IF('DATA ENTRY'!W26="","",IF(AND($DE$4='DATA ENTRY'!D26),'DATA ENTRY'!W26,"")))</f>
        <v/>
      </c>
      <c r="DQ27" s="3" t="str">
        <f>IF('DATA ENTRY'!CV26="","",IF('DATA ENTRY'!X26="","",IF(AND($DE$4='DATA ENTRY'!D26),'DATA ENTRY'!X26,"")))</f>
        <v/>
      </c>
      <c r="DR27" s="133" t="str">
        <f t="shared" si="7"/>
        <v/>
      </c>
      <c r="DS27" s="133" t="str">
        <f>IF('DATA ENTRY'!CV26="","",IF('DATA ENTRY'!D26="","",IF(AND($DE$4='DATA ENTRY'!D26),'DATA ENTRY'!G26,"")))</f>
        <v/>
      </c>
      <c r="DX27">
        <f t="shared" si="8"/>
        <v>0</v>
      </c>
      <c r="EA27" t="str">
        <f t="shared" si="9"/>
        <v/>
      </c>
      <c r="EB27" t="str">
        <f>IF(EX27=0,"",1+(MAX($EB$7:EB26)))</f>
        <v/>
      </c>
      <c r="EC27" s="192">
        <v>21</v>
      </c>
      <c r="ED27" s="3" t="str">
        <f>IF('DATA ENTRY'!CV26="","",IF('DATA ENTRY'!B26="","",IF(AND($EE$4='DATA ENTRY'!G26,$EG$4='DATA ENTRY'!F26),'DATA ENTRY'!B26,"")))</f>
        <v/>
      </c>
      <c r="EE27" s="3" t="str">
        <f>IF('DATA ENTRY'!CV26="","",IF('DATA ENTRY'!C26="","",IF(AND($EE$4='DATA ENTRY'!G26,$EG$4='DATA ENTRY'!F26),'DATA ENTRY'!C26,"")))</f>
        <v/>
      </c>
      <c r="EF27" s="4" t="str">
        <f>IF('DATA ENTRY'!CV26="","",IF('DATA ENTRY'!I26="","",IF(AND($EE$4='DATA ENTRY'!G26,$EG$4='DATA ENTRY'!F26),'DATA ENTRY'!I26,"")))</f>
        <v/>
      </c>
      <c r="EG27" s="4" t="str">
        <f>IF('DATA ENTRY'!CV26="","",IF('DATA ENTRY'!CV26="","",IF(AND($EE$4='DATA ENTRY'!G26,$EG$4='DATA ENTRY'!F26),'DATA ENTRY'!CV26,"")))</f>
        <v/>
      </c>
      <c r="EH27" s="3" t="str">
        <f>IF('DATA ENTRY'!CV26="","",IF('DATA ENTRY'!N26="","",IF(AND($EE$4='DATA ENTRY'!G26,$EG$4='DATA ENTRY'!F26),'DATA ENTRY'!N26,"")))</f>
        <v/>
      </c>
      <c r="EI27" s="132" t="str">
        <f>IF('DATA ENTRY'!CV26="","",IF('DATA ENTRY'!O26="","",IF(AND($EE$4='DATA ENTRY'!G26,$EG$4='DATA ENTRY'!F26),'DATA ENTRY'!O26,"")))</f>
        <v/>
      </c>
      <c r="EJ27" s="3" t="str">
        <f>IF('DATA ENTRY'!CV26="","",IF('DATA ENTRY'!P26="","",IF(AND($EE$4='DATA ENTRY'!G26,$EG$4='DATA ENTRY'!F26),'DATA ENTRY'!P26,"")))</f>
        <v/>
      </c>
      <c r="EK27" s="132" t="str">
        <f>IF('DATA ENTRY'!CV26="","",IF('DATA ENTRY'!Q26="","",IF(AND($EE$4='DATA ENTRY'!G26,$EG$4='DATA ENTRY'!F26),'DATA ENTRY'!Q26,"")))</f>
        <v/>
      </c>
      <c r="EL27" s="3" t="str">
        <f>IF('DATA ENTRY'!CV26="","",IF('DATA ENTRY'!R26="","",IF(AND($EE$4='DATA ENTRY'!G26,$EG$4='DATA ENTRY'!F26),'DATA ENTRY'!R26,"")))</f>
        <v/>
      </c>
      <c r="EM27" s="132" t="str">
        <f>IF('DATA ENTRY'!CV26="","",IF('DATA ENTRY'!S26="","",IF(AND($EE$4='DATA ENTRY'!G26,$EG$4='DATA ENTRY'!F26),'DATA ENTRY'!S26,"")))</f>
        <v/>
      </c>
      <c r="EN27" s="3" t="str">
        <f>IF('DATA ENTRY'!CV26="","",IF('DATA ENTRY'!E26="","",IF(AND($EE$4='DATA ENTRY'!G26,$EG$4='DATA ENTRY'!F26),'DATA ENTRY'!E26,"")))</f>
        <v/>
      </c>
      <c r="EO27" s="3" t="str">
        <f>IF('DATA ENTRY'!CV26="","",IF('DATA ENTRY'!D6="","",IF(AND($EE$4='DATA ENTRY'!G26,$EG$4='DATA ENTRY'!F26),'DATA ENTRY'!D6,"")))</f>
        <v/>
      </c>
      <c r="EP27" s="3" t="str">
        <f>IF('DATA ENTRY'!CV26="","",IF('DATA ENTRY'!W26="","",IF(AND($EE$4='DATA ENTRY'!G26,$EG$4='DATA ENTRY'!F26),'DATA ENTRY'!W26,"")))</f>
        <v/>
      </c>
      <c r="EQ27" s="3" t="str">
        <f>IF('DATA ENTRY'!CV26="","",IF('DATA ENTRY'!X26="","",IF(AND($EE$4='DATA ENTRY'!G26,$EG$4='DATA ENTRY'!F26),'DATA ENTRY'!X26,"")))</f>
        <v/>
      </c>
      <c r="ER27" s="133" t="str">
        <f t="shared" si="10"/>
        <v/>
      </c>
      <c r="ES27" s="133" t="str">
        <f>IF('DATA ENTRY'!CV26="","",IF('DATA ENTRY'!D6="","",IF(AND($EE$4='DATA ENTRY'!G26,$EG$4='DATA ENTRY'!F26),'DATA ENTRY'!G26,"")))</f>
        <v/>
      </c>
      <c r="EX27">
        <f t="shared" si="11"/>
        <v>0</v>
      </c>
    </row>
    <row r="28" spans="1:154">
      <c r="A28" t="str">
        <f>IF(S28=0,"",1+(MAX($A$7:A27)))</f>
        <v/>
      </c>
      <c r="B28" s="2">
        <v>22</v>
      </c>
      <c r="C28" s="3" t="str">
        <f>IF('DATA ENTRY'!CV27="","",IF('DATA ENTRY'!B27="","",IF($D$4="All Post",'DATA ENTRY'!B27,IF(AND($D$4='DATA ENTRY'!CV27),'DATA ENTRY'!B27,""))))</f>
        <v/>
      </c>
      <c r="D28" s="3" t="str">
        <f>IF('DATA ENTRY'!CV27="","",IF('DATA ENTRY'!C27="","",IF($D$4="All Post",'DATA ENTRY'!C27,IF(AND($D$4='DATA ENTRY'!CV27),'DATA ENTRY'!C27,""))))</f>
        <v/>
      </c>
      <c r="E28" s="4" t="str">
        <f>IF('DATA ENTRY'!CV27="","",IF('DATA ENTRY'!I27="","",IF($D$4="All Post",'DATA ENTRY'!I27,IF(AND($D$4='DATA ENTRY'!CV27),'DATA ENTRY'!I27,""))))</f>
        <v/>
      </c>
      <c r="F28" s="4" t="str">
        <f>IF('DATA ENTRY'!CV27="","",IF('DATA ENTRY'!CV27="","",IF($D$4="All Post",'DATA ENTRY'!CV27,IF(AND($D$4='DATA ENTRY'!CV27),'DATA ENTRY'!CV27,""))))</f>
        <v/>
      </c>
      <c r="G28" s="3" t="str">
        <f>IF('DATA ENTRY'!CV27="","",IF('DATA ENTRY'!N27="","",IF($D$4="All Post",'DATA ENTRY'!N27,IF(AND($D$4='DATA ENTRY'!CV27),'DATA ENTRY'!N27,""))))</f>
        <v/>
      </c>
      <c r="H28" s="132" t="str">
        <f>IF('DATA ENTRY'!CV27="","",IF('DATA ENTRY'!O27="","",IF($D$4="All Post",'DATA ENTRY'!O27,IF(AND($D$4='DATA ENTRY'!CV27),'DATA ENTRY'!O27,""))))</f>
        <v/>
      </c>
      <c r="I28" s="3" t="str">
        <f>IF('DATA ENTRY'!CV27="","",IF('DATA ENTRY'!P27="","",IF($D$4="All Post",'DATA ENTRY'!P27,IF(AND($D$4='DATA ENTRY'!CV27),'DATA ENTRY'!P27,""))))</f>
        <v/>
      </c>
      <c r="J28" s="132" t="str">
        <f>IF('DATA ENTRY'!CV27="","",IF('DATA ENTRY'!Q27="","",IF($D$4="All Post",'DATA ENTRY'!Q27,IF(AND($D$4='DATA ENTRY'!CV27),'DATA ENTRY'!Q27,""))))</f>
        <v/>
      </c>
      <c r="K28" s="3" t="str">
        <f>IF('DATA ENTRY'!CV27="","",IF('DATA ENTRY'!R27="","",IF($D$4="All Post",'DATA ENTRY'!R27,IF(AND($D$4='DATA ENTRY'!CV27),'DATA ENTRY'!R27,""))))</f>
        <v/>
      </c>
      <c r="L28" s="3" t="str">
        <f>IF('DATA ENTRY'!CV27="","",IF('DATA ENTRY'!S27="","",IF($D$4="All Post",'DATA ENTRY'!S27,IF(AND($D$4='DATA ENTRY'!CV27),'DATA ENTRY'!S27,""))))</f>
        <v/>
      </c>
      <c r="M28" s="3" t="str">
        <f>IF('DATA ENTRY'!CV27="","",IF('DATA ENTRY'!E27="","",IF($D$4="All Post",'DATA ENTRY'!E27,IF(AND($D$4='DATA ENTRY'!CV27),'DATA ENTRY'!E27,""))))</f>
        <v/>
      </c>
      <c r="N28" s="3" t="str">
        <f>IF('DATA ENTRY'!CV27="","",IF('DATA ENTRY'!W27="","",IF($D$4="All Post",'DATA ENTRY'!W27,IF(AND($D$4='DATA ENTRY'!CV27),'DATA ENTRY'!W27,""))))</f>
        <v/>
      </c>
      <c r="O28" s="3" t="str">
        <f>IF('DATA ENTRY'!CV27="","",IF('DATA ENTRY'!X27="","",IF($D$4="All Post",'DATA ENTRY'!X27,IF(AND($D$4='DATA ENTRY'!CV27),'DATA ENTRY'!X27,""))))</f>
        <v/>
      </c>
      <c r="P28" s="3" t="str">
        <f>IF('DATA ENTRY'!CV27="","",IF('DATA ENTRY'!G27="","",IF($D$4="All Post",'DATA ENTRY'!G27,IF(AND($D$4='DATA ENTRY'!CV27),'DATA ENTRY'!G27,""))))</f>
        <v/>
      </c>
      <c r="S28">
        <f t="shared" si="0"/>
        <v>0</v>
      </c>
      <c r="T28" t="str">
        <f t="shared" si="1"/>
        <v/>
      </c>
      <c r="Z28" s="102" t="s">
        <v>370</v>
      </c>
      <c r="AA28">
        <v>22</v>
      </c>
      <c r="AQ28" t="s">
        <v>309</v>
      </c>
      <c r="AV28" t="s">
        <v>751</v>
      </c>
      <c r="BZ28" t="str">
        <f t="shared" si="2"/>
        <v/>
      </c>
      <c r="CA28" t="str">
        <f>IF(CW28=0,"",1+(MAX($CA$7:CA27)))</f>
        <v/>
      </c>
      <c r="CB28" s="141">
        <v>22</v>
      </c>
      <c r="CC28" s="3" t="str">
        <f>IF('DATA ENTRY'!CV27="","",IF('DATA ENTRY'!B27="","",IF(AND($CD$4='DATA ENTRY'!CV27),'DATA ENTRY'!B27,"")))</f>
        <v/>
      </c>
      <c r="CD28" s="3" t="str">
        <f>IF('DATA ENTRY'!CV27="","",IF('DATA ENTRY'!C27="","",IF(AND($CD$4='DATA ENTRY'!CV27),'DATA ENTRY'!C27,"")))</f>
        <v/>
      </c>
      <c r="CE28" s="4" t="str">
        <f>IF('DATA ENTRY'!CV27="","",IF('DATA ENTRY'!I27="","",IF(AND($CD$4='DATA ENTRY'!CV27),'DATA ENTRY'!I27,"")))</f>
        <v/>
      </c>
      <c r="CF28" s="4" t="str">
        <f>IF('DATA ENTRY'!CV27="","",IF('DATA ENTRY'!CV27="","",IF(AND($CD$4='DATA ENTRY'!CV27),'DATA ENTRY'!CV27,"")))</f>
        <v/>
      </c>
      <c r="CG28" s="3" t="str">
        <f>IF('DATA ENTRY'!CV27="","",IF('DATA ENTRY'!N27="","",IF(AND($CD$4='DATA ENTRY'!CV27),'DATA ENTRY'!N27,"")))</f>
        <v/>
      </c>
      <c r="CH28" s="132" t="str">
        <f>IF('DATA ENTRY'!CV27="","",IF('DATA ENTRY'!O27="","",IF(AND($CD$4='DATA ENTRY'!CV27),'DATA ENTRY'!O27,"")))</f>
        <v/>
      </c>
      <c r="CI28" s="3" t="str">
        <f>IF('DATA ENTRY'!CV27="","",IF('DATA ENTRY'!P27="","",IF(AND($CD$4='DATA ENTRY'!CV27),'DATA ENTRY'!P27,"")))</f>
        <v/>
      </c>
      <c r="CJ28" s="132" t="str">
        <f>IF('DATA ENTRY'!CV27="","",IF('DATA ENTRY'!Q27="","",IF(AND($CD$4='DATA ENTRY'!CV27),'DATA ENTRY'!Q27,"")))</f>
        <v/>
      </c>
      <c r="CK28" s="3" t="str">
        <f>IF('DATA ENTRY'!CV27="","",IF('DATA ENTRY'!R27="","",IF(AND($CD$4='DATA ENTRY'!CV27),'DATA ENTRY'!R27,"")))</f>
        <v/>
      </c>
      <c r="CL28" s="3" t="str">
        <f>IF('DATA ENTRY'!CV27="","",IF('DATA ENTRY'!S27="","",IF(AND($CD$4='DATA ENTRY'!CV27),'DATA ENTRY'!S27,"")))</f>
        <v/>
      </c>
      <c r="CM28" s="3" t="str">
        <f>IF('DATA ENTRY'!CV27="","",IF('DATA ENTRY'!E27="","",IF(AND($CD$4='DATA ENTRY'!CV27),'DATA ENTRY'!E27,"")))</f>
        <v/>
      </c>
      <c r="CN28" s="3" t="str">
        <f>IF('DATA ENTRY'!CV27="","",IF('DATA ENTRY'!W27="","",IF(AND($CD$4='DATA ENTRY'!CV27),'DATA ENTRY'!W27,"")))</f>
        <v/>
      </c>
      <c r="CO28" s="3" t="str">
        <f>IF('DATA ENTRY'!CV27="","",IF('DATA ENTRY'!X27="","",IF(AND($CD$4='DATA ENTRY'!CV27),'DATA ENTRY'!X27,"")))</f>
        <v/>
      </c>
      <c r="CP28" s="133" t="str">
        <f t="shared" si="3"/>
        <v/>
      </c>
      <c r="CQ28" s="133" t="str">
        <f>IF('DATA ENTRY'!CV27="","",IF('DATA ENTRY'!G27="","",IF(AND($CD$4='DATA ENTRY'!CV27),'DATA ENTRY'!G27,"")))</f>
        <v/>
      </c>
      <c r="CR28">
        <f t="shared" si="4"/>
        <v>0</v>
      </c>
      <c r="CS28">
        <f t="shared" si="5"/>
        <v>0</v>
      </c>
      <c r="CW28">
        <f t="shared" si="12"/>
        <v>0</v>
      </c>
      <c r="DA28" t="str">
        <f t="shared" si="6"/>
        <v/>
      </c>
      <c r="DB28" t="str">
        <f>IF(DX28=0,"",1+(MAX($DB$7:DB27)))</f>
        <v/>
      </c>
      <c r="DC28" s="170">
        <v>22</v>
      </c>
      <c r="DD28" s="3" t="str">
        <f>IF('DATA ENTRY'!CV27="","",IF('DATA ENTRY'!B27="","",IF(AND($DE$4='DATA ENTRY'!D27),'DATA ENTRY'!B27,"")))</f>
        <v/>
      </c>
      <c r="DE28" s="3" t="str">
        <f>IF('DATA ENTRY'!CV27="","",IF('DATA ENTRY'!C27="","",IF(AND($DE$4='DATA ENTRY'!D27),'DATA ENTRY'!C27,"")))</f>
        <v/>
      </c>
      <c r="DF28" s="4" t="str">
        <f>IF('DATA ENTRY'!CV27="","",IF('DATA ENTRY'!I27="","",IF(AND($DE$4='DATA ENTRY'!D27),'DATA ENTRY'!I27,"")))</f>
        <v/>
      </c>
      <c r="DG28" s="4" t="str">
        <f>IF('DATA ENTRY'!CV27="","",IF('DATA ENTRY'!CV27="","",IF(AND($DE$4='DATA ENTRY'!D27),'DATA ENTRY'!CV27,"")))</f>
        <v/>
      </c>
      <c r="DH28" s="3" t="str">
        <f>IF('DATA ENTRY'!CV27="","",IF('DATA ENTRY'!N27="","",IF(AND($DE$4='DATA ENTRY'!D27),'DATA ENTRY'!N27,"")))</f>
        <v/>
      </c>
      <c r="DI28" s="132" t="str">
        <f>IF('DATA ENTRY'!CV27="","",IF('DATA ENTRY'!O27="","",IF(AND($DE$4='DATA ENTRY'!D27),'DATA ENTRY'!O27,"")))</f>
        <v/>
      </c>
      <c r="DJ28" s="3" t="str">
        <f>IF('DATA ENTRY'!CV27="","",IF('DATA ENTRY'!P27="","",IF(AND($DE$4='DATA ENTRY'!D27),'DATA ENTRY'!P27,"")))</f>
        <v/>
      </c>
      <c r="DK28" s="132" t="str">
        <f>IF('DATA ENTRY'!CV27="","",IF('DATA ENTRY'!Q27="","",IF(AND($DE$4='DATA ENTRY'!D27),'DATA ENTRY'!Q27,"")))</f>
        <v/>
      </c>
      <c r="DL28" s="3" t="str">
        <f>IF('DATA ENTRY'!CV27="","",IF('DATA ENTRY'!R27="","",IF(AND($DE$4='DATA ENTRY'!D27),'DATA ENTRY'!R27,"")))</f>
        <v/>
      </c>
      <c r="DM28" s="132" t="str">
        <f>IF('DATA ENTRY'!CV27="","",IF('DATA ENTRY'!S27="","",IF(AND($DE$4='DATA ENTRY'!D27),'DATA ENTRY'!S27,"")))</f>
        <v/>
      </c>
      <c r="DN28" s="3" t="str">
        <f>IF('DATA ENTRY'!CV27="","",IF('DATA ENTRY'!E27="","",IF(AND($DE$4='DATA ENTRY'!D27),'DATA ENTRY'!E27,"")))</f>
        <v/>
      </c>
      <c r="DO28" s="3" t="str">
        <f>IF('DATA ENTRY'!CV27="","",IF('DATA ENTRY'!D27="","",IF(AND($DE$4='DATA ENTRY'!D27),'DATA ENTRY'!D27,"")))</f>
        <v/>
      </c>
      <c r="DP28" s="3" t="str">
        <f>IF('DATA ENTRY'!CV27="","",IF('DATA ENTRY'!W27="","",IF(AND($DE$4='DATA ENTRY'!D27),'DATA ENTRY'!W27,"")))</f>
        <v/>
      </c>
      <c r="DQ28" s="3" t="str">
        <f>IF('DATA ENTRY'!CV27="","",IF('DATA ENTRY'!X27="","",IF(AND($DE$4='DATA ENTRY'!D27),'DATA ENTRY'!X27,"")))</f>
        <v/>
      </c>
      <c r="DR28" s="133" t="str">
        <f t="shared" si="7"/>
        <v/>
      </c>
      <c r="DS28" s="133" t="str">
        <f>IF('DATA ENTRY'!CV27="","",IF('DATA ENTRY'!D27="","",IF(AND($DE$4='DATA ENTRY'!D27),'DATA ENTRY'!G27,"")))</f>
        <v/>
      </c>
      <c r="DX28">
        <f t="shared" si="8"/>
        <v>0</v>
      </c>
      <c r="EA28" t="str">
        <f t="shared" si="9"/>
        <v/>
      </c>
      <c r="EB28" t="str">
        <f>IF(EX28=0,"",1+(MAX($EB$7:EB27)))</f>
        <v/>
      </c>
      <c r="EC28" s="192">
        <v>22</v>
      </c>
      <c r="ED28" s="3" t="str">
        <f>IF('DATA ENTRY'!CV27="","",IF('DATA ENTRY'!B27="","",IF(AND($EE$4='DATA ENTRY'!G27,$EG$4='DATA ENTRY'!F27),'DATA ENTRY'!B27,"")))</f>
        <v/>
      </c>
      <c r="EE28" s="3" t="str">
        <f>IF('DATA ENTRY'!CV27="","",IF('DATA ENTRY'!C27="","",IF(AND($EE$4='DATA ENTRY'!G27,$EG$4='DATA ENTRY'!F27),'DATA ENTRY'!C27,"")))</f>
        <v/>
      </c>
      <c r="EF28" s="4" t="str">
        <f>IF('DATA ENTRY'!CV27="","",IF('DATA ENTRY'!I27="","",IF(AND($EE$4='DATA ENTRY'!G27,$EG$4='DATA ENTRY'!F27),'DATA ENTRY'!I27,"")))</f>
        <v/>
      </c>
      <c r="EG28" s="4" t="str">
        <f>IF('DATA ENTRY'!CV27="","",IF('DATA ENTRY'!CV27="","",IF(AND($EE$4='DATA ENTRY'!G27,$EG$4='DATA ENTRY'!F27),'DATA ENTRY'!CV27,"")))</f>
        <v/>
      </c>
      <c r="EH28" s="3" t="str">
        <f>IF('DATA ENTRY'!CV27="","",IF('DATA ENTRY'!N27="","",IF(AND($EE$4='DATA ENTRY'!G27,$EG$4='DATA ENTRY'!F27),'DATA ENTRY'!N27,"")))</f>
        <v/>
      </c>
      <c r="EI28" s="132" t="str">
        <f>IF('DATA ENTRY'!CV27="","",IF('DATA ENTRY'!O27="","",IF(AND($EE$4='DATA ENTRY'!G27,$EG$4='DATA ENTRY'!F27),'DATA ENTRY'!O27,"")))</f>
        <v/>
      </c>
      <c r="EJ28" s="3" t="str">
        <f>IF('DATA ENTRY'!CV27="","",IF('DATA ENTRY'!P27="","",IF(AND($EE$4='DATA ENTRY'!G27,$EG$4='DATA ENTRY'!F27),'DATA ENTRY'!P27,"")))</f>
        <v/>
      </c>
      <c r="EK28" s="132" t="str">
        <f>IF('DATA ENTRY'!CV27="","",IF('DATA ENTRY'!Q27="","",IF(AND($EE$4='DATA ENTRY'!G27,$EG$4='DATA ENTRY'!F27),'DATA ENTRY'!Q27,"")))</f>
        <v/>
      </c>
      <c r="EL28" s="3" t="str">
        <f>IF('DATA ENTRY'!CV27="","",IF('DATA ENTRY'!R27="","",IF(AND($EE$4='DATA ENTRY'!G27,$EG$4='DATA ENTRY'!F27),'DATA ENTRY'!R27,"")))</f>
        <v/>
      </c>
      <c r="EM28" s="132" t="str">
        <f>IF('DATA ENTRY'!CV27="","",IF('DATA ENTRY'!S27="","",IF(AND($EE$4='DATA ENTRY'!G27,$EG$4='DATA ENTRY'!F27),'DATA ENTRY'!S27,"")))</f>
        <v/>
      </c>
      <c r="EN28" s="3" t="str">
        <f>IF('DATA ENTRY'!CV27="","",IF('DATA ENTRY'!E27="","",IF(AND($EE$4='DATA ENTRY'!G27,$EG$4='DATA ENTRY'!F27),'DATA ENTRY'!E27,"")))</f>
        <v/>
      </c>
      <c r="EO28" s="3" t="str">
        <f>IF('DATA ENTRY'!CV27="","",IF('DATA ENTRY'!D6="","",IF(AND($EE$4='DATA ENTRY'!G27,$EG$4='DATA ENTRY'!F27),'DATA ENTRY'!D6,"")))</f>
        <v/>
      </c>
      <c r="EP28" s="3" t="str">
        <f>IF('DATA ENTRY'!CV27="","",IF('DATA ENTRY'!W27="","",IF(AND($EE$4='DATA ENTRY'!G27,$EG$4='DATA ENTRY'!F27),'DATA ENTRY'!W27,"")))</f>
        <v/>
      </c>
      <c r="EQ28" s="3" t="str">
        <f>IF('DATA ENTRY'!CV27="","",IF('DATA ENTRY'!X27="","",IF(AND($EE$4='DATA ENTRY'!G27,$EG$4='DATA ENTRY'!F27),'DATA ENTRY'!X27,"")))</f>
        <v/>
      </c>
      <c r="ER28" s="133" t="str">
        <f t="shared" si="10"/>
        <v/>
      </c>
      <c r="ES28" s="133" t="str">
        <f>IF('DATA ENTRY'!CV27="","",IF('DATA ENTRY'!D6="","",IF(AND($EE$4='DATA ENTRY'!G27,$EG$4='DATA ENTRY'!F27),'DATA ENTRY'!G27,"")))</f>
        <v/>
      </c>
      <c r="EX28">
        <f t="shared" si="11"/>
        <v>0</v>
      </c>
    </row>
    <row r="29" spans="1:154">
      <c r="A29" t="str">
        <f>IF(S29=0,"",1+(MAX($A$7:A28)))</f>
        <v/>
      </c>
      <c r="B29" s="2">
        <v>23</v>
      </c>
      <c r="C29" s="3" t="str">
        <f>IF('DATA ENTRY'!CV28="","",IF('DATA ENTRY'!B28="","",IF($D$4="All Post",'DATA ENTRY'!B28,IF(AND($D$4='DATA ENTRY'!CV28),'DATA ENTRY'!B28,""))))</f>
        <v/>
      </c>
      <c r="D29" s="3" t="str">
        <f>IF('DATA ENTRY'!CV28="","",IF('DATA ENTRY'!C28="","",IF($D$4="All Post",'DATA ENTRY'!C28,IF(AND($D$4='DATA ENTRY'!CV28),'DATA ENTRY'!C28,""))))</f>
        <v/>
      </c>
      <c r="E29" s="4" t="str">
        <f>IF('DATA ENTRY'!CV28="","",IF('DATA ENTRY'!I28="","",IF($D$4="All Post",'DATA ENTRY'!I28,IF(AND($D$4='DATA ENTRY'!CV28),'DATA ENTRY'!I28,""))))</f>
        <v/>
      </c>
      <c r="F29" s="4" t="str">
        <f>IF('DATA ENTRY'!CV28="","",IF('DATA ENTRY'!CV28="","",IF($D$4="All Post",'DATA ENTRY'!CV28,IF(AND($D$4='DATA ENTRY'!CV28),'DATA ENTRY'!CV28,""))))</f>
        <v/>
      </c>
      <c r="G29" s="3" t="str">
        <f>IF('DATA ENTRY'!CV28="","",IF('DATA ENTRY'!N28="","",IF($D$4="All Post",'DATA ENTRY'!N28,IF(AND($D$4='DATA ENTRY'!CV28),'DATA ENTRY'!N28,""))))</f>
        <v/>
      </c>
      <c r="H29" s="132" t="str">
        <f>IF('DATA ENTRY'!CV28="","",IF('DATA ENTRY'!O28="","",IF($D$4="All Post",'DATA ENTRY'!O28,IF(AND($D$4='DATA ENTRY'!CV28),'DATA ENTRY'!O28,""))))</f>
        <v/>
      </c>
      <c r="I29" s="3" t="str">
        <f>IF('DATA ENTRY'!CV28="","",IF('DATA ENTRY'!P28="","",IF($D$4="All Post",'DATA ENTRY'!P28,IF(AND($D$4='DATA ENTRY'!CV28),'DATA ENTRY'!P28,""))))</f>
        <v/>
      </c>
      <c r="J29" s="132" t="str">
        <f>IF('DATA ENTRY'!CV28="","",IF('DATA ENTRY'!Q28="","",IF($D$4="All Post",'DATA ENTRY'!Q28,IF(AND($D$4='DATA ENTRY'!CV28),'DATA ENTRY'!Q28,""))))</f>
        <v/>
      </c>
      <c r="K29" s="3" t="str">
        <f>IF('DATA ENTRY'!CV28="","",IF('DATA ENTRY'!R28="","",IF($D$4="All Post",'DATA ENTRY'!R28,IF(AND($D$4='DATA ENTRY'!CV28),'DATA ENTRY'!R28,""))))</f>
        <v/>
      </c>
      <c r="L29" s="3" t="str">
        <f>IF('DATA ENTRY'!CV28="","",IF('DATA ENTRY'!S28="","",IF($D$4="All Post",'DATA ENTRY'!S28,IF(AND($D$4='DATA ENTRY'!CV28),'DATA ENTRY'!S28,""))))</f>
        <v/>
      </c>
      <c r="M29" s="3" t="str">
        <f>IF('DATA ENTRY'!CV28="","",IF('DATA ENTRY'!E28="","",IF($D$4="All Post",'DATA ENTRY'!E28,IF(AND($D$4='DATA ENTRY'!CV28),'DATA ENTRY'!E28,""))))</f>
        <v/>
      </c>
      <c r="N29" s="3" t="str">
        <f>IF('DATA ENTRY'!CV28="","",IF('DATA ENTRY'!W28="","",IF($D$4="All Post",'DATA ENTRY'!W28,IF(AND($D$4='DATA ENTRY'!CV28),'DATA ENTRY'!W28,""))))</f>
        <v/>
      </c>
      <c r="O29" s="3" t="str">
        <f>IF('DATA ENTRY'!CV28="","",IF('DATA ENTRY'!X28="","",IF($D$4="All Post",'DATA ENTRY'!X28,IF(AND($D$4='DATA ENTRY'!CV28),'DATA ENTRY'!X28,""))))</f>
        <v/>
      </c>
      <c r="P29" s="3" t="str">
        <f>IF('DATA ENTRY'!CV28="","",IF('DATA ENTRY'!G28="","",IF($D$4="All Post",'DATA ENTRY'!G28,IF(AND($D$4='DATA ENTRY'!CV28),'DATA ENTRY'!G28,""))))</f>
        <v/>
      </c>
      <c r="S29">
        <f t="shared" si="0"/>
        <v>0</v>
      </c>
      <c r="T29" t="str">
        <f t="shared" si="1"/>
        <v/>
      </c>
      <c r="Z29" s="102" t="s">
        <v>378</v>
      </c>
      <c r="BZ29" t="str">
        <f t="shared" si="2"/>
        <v/>
      </c>
      <c r="CA29" t="str">
        <f>IF(CW29=0,"",1+(MAX($CA$7:CA28)))</f>
        <v/>
      </c>
      <c r="CB29" s="141">
        <v>23</v>
      </c>
      <c r="CC29" s="3" t="str">
        <f>IF('DATA ENTRY'!CV28="","",IF('DATA ENTRY'!B28="","",IF(AND($CD$4='DATA ENTRY'!CV28),'DATA ENTRY'!B28,"")))</f>
        <v/>
      </c>
      <c r="CD29" s="3" t="str">
        <f>IF('DATA ENTRY'!CV28="","",IF('DATA ENTRY'!C28="","",IF(AND($CD$4='DATA ENTRY'!CV28),'DATA ENTRY'!C28,"")))</f>
        <v/>
      </c>
      <c r="CE29" s="4" t="str">
        <f>IF('DATA ENTRY'!CV28="","",IF('DATA ENTRY'!I28="","",IF(AND($CD$4='DATA ENTRY'!CV28),'DATA ENTRY'!I28,"")))</f>
        <v/>
      </c>
      <c r="CF29" s="4" t="str">
        <f>IF('DATA ENTRY'!CV28="","",IF('DATA ENTRY'!CV28="","",IF(AND($CD$4='DATA ENTRY'!CV28),'DATA ENTRY'!CV28,"")))</f>
        <v/>
      </c>
      <c r="CG29" s="3" t="str">
        <f>IF('DATA ENTRY'!CV28="","",IF('DATA ENTRY'!N28="","",IF(AND($CD$4='DATA ENTRY'!CV28),'DATA ENTRY'!N28,"")))</f>
        <v/>
      </c>
      <c r="CH29" s="132" t="str">
        <f>IF('DATA ENTRY'!CV28="","",IF('DATA ENTRY'!O28="","",IF(AND($CD$4='DATA ENTRY'!CV28),'DATA ENTRY'!O28,"")))</f>
        <v/>
      </c>
      <c r="CI29" s="3" t="str">
        <f>IF('DATA ENTRY'!CV28="","",IF('DATA ENTRY'!P28="","",IF(AND($CD$4='DATA ENTRY'!CV28),'DATA ENTRY'!P28,"")))</f>
        <v/>
      </c>
      <c r="CJ29" s="132" t="str">
        <f>IF('DATA ENTRY'!CV28="","",IF('DATA ENTRY'!Q28="","",IF(AND($CD$4='DATA ENTRY'!CV28),'DATA ENTRY'!Q28,"")))</f>
        <v/>
      </c>
      <c r="CK29" s="3" t="str">
        <f>IF('DATA ENTRY'!CV28="","",IF('DATA ENTRY'!R28="","",IF(AND($CD$4='DATA ENTRY'!CV28),'DATA ENTRY'!R28,"")))</f>
        <v/>
      </c>
      <c r="CL29" s="3" t="str">
        <f>IF('DATA ENTRY'!CV28="","",IF('DATA ENTRY'!S28="","",IF(AND($CD$4='DATA ENTRY'!CV28),'DATA ENTRY'!S28,"")))</f>
        <v/>
      </c>
      <c r="CM29" s="3" t="str">
        <f>IF('DATA ENTRY'!CV28="","",IF('DATA ENTRY'!E28="","",IF(AND($CD$4='DATA ENTRY'!CV28),'DATA ENTRY'!E28,"")))</f>
        <v/>
      </c>
      <c r="CN29" s="3" t="str">
        <f>IF('DATA ENTRY'!CV28="","",IF('DATA ENTRY'!W28="","",IF(AND($CD$4='DATA ENTRY'!CV28),'DATA ENTRY'!W28,"")))</f>
        <v/>
      </c>
      <c r="CO29" s="3" t="str">
        <f>IF('DATA ENTRY'!CV28="","",IF('DATA ENTRY'!X28="","",IF(AND($CD$4='DATA ENTRY'!CV28),'DATA ENTRY'!X28,"")))</f>
        <v/>
      </c>
      <c r="CP29" s="133" t="str">
        <f t="shared" si="3"/>
        <v/>
      </c>
      <c r="CQ29" s="133" t="str">
        <f>IF('DATA ENTRY'!CV28="","",IF('DATA ENTRY'!G28="","",IF(AND($CD$4='DATA ENTRY'!CV28),'DATA ENTRY'!G28,"")))</f>
        <v/>
      </c>
      <c r="CR29">
        <f t="shared" si="4"/>
        <v>0</v>
      </c>
      <c r="CS29">
        <f t="shared" si="5"/>
        <v>0</v>
      </c>
      <c r="CW29">
        <f t="shared" si="12"/>
        <v>0</v>
      </c>
      <c r="DA29" t="str">
        <f t="shared" si="6"/>
        <v/>
      </c>
      <c r="DB29" t="str">
        <f>IF(DX29=0,"",1+(MAX($DB$7:DB28)))</f>
        <v/>
      </c>
      <c r="DC29" s="170">
        <v>23</v>
      </c>
      <c r="DD29" s="3" t="str">
        <f>IF('DATA ENTRY'!CV28="","",IF('DATA ENTRY'!B28="","",IF(AND($DE$4='DATA ENTRY'!D28),'DATA ENTRY'!B28,"")))</f>
        <v/>
      </c>
      <c r="DE29" s="3" t="str">
        <f>IF('DATA ENTRY'!CV28="","",IF('DATA ENTRY'!C28="","",IF(AND($DE$4='DATA ENTRY'!D28),'DATA ENTRY'!C28,"")))</f>
        <v/>
      </c>
      <c r="DF29" s="4" t="str">
        <f>IF('DATA ENTRY'!CV28="","",IF('DATA ENTRY'!I28="","",IF(AND($DE$4='DATA ENTRY'!D28),'DATA ENTRY'!I28,"")))</f>
        <v/>
      </c>
      <c r="DG29" s="4" t="str">
        <f>IF('DATA ENTRY'!CV28="","",IF('DATA ENTRY'!CV28="","",IF(AND($DE$4='DATA ENTRY'!D28),'DATA ENTRY'!CV28,"")))</f>
        <v/>
      </c>
      <c r="DH29" s="3" t="str">
        <f>IF('DATA ENTRY'!CV28="","",IF('DATA ENTRY'!N28="","",IF(AND($DE$4='DATA ENTRY'!D28),'DATA ENTRY'!N28,"")))</f>
        <v/>
      </c>
      <c r="DI29" s="132" t="str">
        <f>IF('DATA ENTRY'!CV28="","",IF('DATA ENTRY'!O28="","",IF(AND($DE$4='DATA ENTRY'!D28),'DATA ENTRY'!O28,"")))</f>
        <v/>
      </c>
      <c r="DJ29" s="3" t="str">
        <f>IF('DATA ENTRY'!CV28="","",IF('DATA ENTRY'!P28="","",IF(AND($DE$4='DATA ENTRY'!D28),'DATA ENTRY'!P28,"")))</f>
        <v/>
      </c>
      <c r="DK29" s="132" t="str">
        <f>IF('DATA ENTRY'!CV28="","",IF('DATA ENTRY'!Q28="","",IF(AND($DE$4='DATA ENTRY'!D28),'DATA ENTRY'!Q28,"")))</f>
        <v/>
      </c>
      <c r="DL29" s="3" t="str">
        <f>IF('DATA ENTRY'!CV28="","",IF('DATA ENTRY'!R28="","",IF(AND($DE$4='DATA ENTRY'!D28),'DATA ENTRY'!R28,"")))</f>
        <v/>
      </c>
      <c r="DM29" s="132" t="str">
        <f>IF('DATA ENTRY'!CV28="","",IF('DATA ENTRY'!S28="","",IF(AND($DE$4='DATA ENTRY'!D28),'DATA ENTRY'!S28,"")))</f>
        <v/>
      </c>
      <c r="DN29" s="3" t="str">
        <f>IF('DATA ENTRY'!CV28="","",IF('DATA ENTRY'!E28="","",IF(AND($DE$4='DATA ENTRY'!D28),'DATA ENTRY'!E28,"")))</f>
        <v/>
      </c>
      <c r="DO29" s="3" t="str">
        <f>IF('DATA ENTRY'!CV28="","",IF('DATA ENTRY'!D28="","",IF(AND($DE$4='DATA ENTRY'!D28),'DATA ENTRY'!D28,"")))</f>
        <v/>
      </c>
      <c r="DP29" s="3" t="str">
        <f>IF('DATA ENTRY'!CV28="","",IF('DATA ENTRY'!W28="","",IF(AND($DE$4='DATA ENTRY'!D28),'DATA ENTRY'!W28,"")))</f>
        <v/>
      </c>
      <c r="DQ29" s="3" t="str">
        <f>IF('DATA ENTRY'!CV28="","",IF('DATA ENTRY'!X28="","",IF(AND($DE$4='DATA ENTRY'!D28),'DATA ENTRY'!X28,"")))</f>
        <v/>
      </c>
      <c r="DR29" s="133" t="str">
        <f t="shared" si="7"/>
        <v/>
      </c>
      <c r="DS29" s="133" t="str">
        <f>IF('DATA ENTRY'!CV28="","",IF('DATA ENTRY'!D28="","",IF(AND($DE$4='DATA ENTRY'!D28),'DATA ENTRY'!G28,"")))</f>
        <v/>
      </c>
      <c r="DX29">
        <f t="shared" si="8"/>
        <v>0</v>
      </c>
      <c r="EA29" t="str">
        <f t="shared" si="9"/>
        <v/>
      </c>
      <c r="EB29" t="str">
        <f>IF(EX29=0,"",1+(MAX($EB$7:EB28)))</f>
        <v/>
      </c>
      <c r="EC29" s="192">
        <v>23</v>
      </c>
      <c r="ED29" s="3" t="str">
        <f>IF('DATA ENTRY'!CV28="","",IF('DATA ENTRY'!B28="","",IF(AND($EE$4='DATA ENTRY'!G28,$EG$4='DATA ENTRY'!F28),'DATA ENTRY'!B28,"")))</f>
        <v/>
      </c>
      <c r="EE29" s="3" t="str">
        <f>IF('DATA ENTRY'!CV28="","",IF('DATA ENTRY'!C28="","",IF(AND($EE$4='DATA ENTRY'!G28,$EG$4='DATA ENTRY'!F28),'DATA ENTRY'!C28,"")))</f>
        <v/>
      </c>
      <c r="EF29" s="4" t="str">
        <f>IF('DATA ENTRY'!CV28="","",IF('DATA ENTRY'!I28="","",IF(AND($EE$4='DATA ENTRY'!G28,$EG$4='DATA ENTRY'!F28),'DATA ENTRY'!I28,"")))</f>
        <v/>
      </c>
      <c r="EG29" s="4" t="str">
        <f>IF('DATA ENTRY'!CV28="","",IF('DATA ENTRY'!CV28="","",IF(AND($EE$4='DATA ENTRY'!G28,$EG$4='DATA ENTRY'!F28),'DATA ENTRY'!CV28,"")))</f>
        <v/>
      </c>
      <c r="EH29" s="3" t="str">
        <f>IF('DATA ENTRY'!CV28="","",IF('DATA ENTRY'!N28="","",IF(AND($EE$4='DATA ENTRY'!G28,$EG$4='DATA ENTRY'!F28),'DATA ENTRY'!N28,"")))</f>
        <v/>
      </c>
      <c r="EI29" s="132" t="str">
        <f>IF('DATA ENTRY'!CV28="","",IF('DATA ENTRY'!O28="","",IF(AND($EE$4='DATA ENTRY'!G28,$EG$4='DATA ENTRY'!F28),'DATA ENTRY'!O28,"")))</f>
        <v/>
      </c>
      <c r="EJ29" s="3" t="str">
        <f>IF('DATA ENTRY'!CV28="","",IF('DATA ENTRY'!P28="","",IF(AND($EE$4='DATA ENTRY'!G28,$EG$4='DATA ENTRY'!F28),'DATA ENTRY'!P28,"")))</f>
        <v/>
      </c>
      <c r="EK29" s="132" t="str">
        <f>IF('DATA ENTRY'!CV28="","",IF('DATA ENTRY'!Q28="","",IF(AND($EE$4='DATA ENTRY'!G28,$EG$4='DATA ENTRY'!F28),'DATA ENTRY'!Q28,"")))</f>
        <v/>
      </c>
      <c r="EL29" s="3" t="str">
        <f>IF('DATA ENTRY'!CV28="","",IF('DATA ENTRY'!R28="","",IF(AND($EE$4='DATA ENTRY'!G28,$EG$4='DATA ENTRY'!F28),'DATA ENTRY'!R28,"")))</f>
        <v/>
      </c>
      <c r="EM29" s="132" t="str">
        <f>IF('DATA ENTRY'!CV28="","",IF('DATA ENTRY'!S28="","",IF(AND($EE$4='DATA ENTRY'!G28,$EG$4='DATA ENTRY'!F28),'DATA ENTRY'!S28,"")))</f>
        <v/>
      </c>
      <c r="EN29" s="3" t="str">
        <f>IF('DATA ENTRY'!CV28="","",IF('DATA ENTRY'!E28="","",IF(AND($EE$4='DATA ENTRY'!G28,$EG$4='DATA ENTRY'!F28),'DATA ENTRY'!E28,"")))</f>
        <v/>
      </c>
      <c r="EO29" s="3" t="str">
        <f>IF('DATA ENTRY'!CV28="","",IF('DATA ENTRY'!D6="","",IF(AND($EE$4='DATA ENTRY'!G28,$EG$4='DATA ENTRY'!F28),'DATA ENTRY'!D6,"")))</f>
        <v/>
      </c>
      <c r="EP29" s="3" t="str">
        <f>IF('DATA ENTRY'!CV28="","",IF('DATA ENTRY'!W28="","",IF(AND($EE$4='DATA ENTRY'!G28,$EG$4='DATA ENTRY'!F28),'DATA ENTRY'!W28,"")))</f>
        <v/>
      </c>
      <c r="EQ29" s="3" t="str">
        <f>IF('DATA ENTRY'!CV28="","",IF('DATA ENTRY'!X28="","",IF(AND($EE$4='DATA ENTRY'!G28,$EG$4='DATA ENTRY'!F28),'DATA ENTRY'!X28,"")))</f>
        <v/>
      </c>
      <c r="ER29" s="133" t="str">
        <f t="shared" si="10"/>
        <v/>
      </c>
      <c r="ES29" s="133" t="str">
        <f>IF('DATA ENTRY'!CV28="","",IF('DATA ENTRY'!D6="","",IF(AND($EE$4='DATA ENTRY'!G28,$EG$4='DATA ENTRY'!F28),'DATA ENTRY'!G28,"")))</f>
        <v/>
      </c>
      <c r="EX29">
        <f t="shared" si="11"/>
        <v>0</v>
      </c>
    </row>
    <row r="30" spans="1:154">
      <c r="A30" t="str">
        <f>IF(S30=0,"",1+(MAX($A$7:A29)))</f>
        <v/>
      </c>
      <c r="B30" s="2">
        <v>24</v>
      </c>
      <c r="C30" s="3" t="str">
        <f>IF('DATA ENTRY'!CV29="","",IF('DATA ENTRY'!B29="","",IF($D$4="All Post",'DATA ENTRY'!B29,IF(AND($D$4='DATA ENTRY'!CV29),'DATA ENTRY'!B29,""))))</f>
        <v/>
      </c>
      <c r="D30" s="3" t="str">
        <f>IF('DATA ENTRY'!CV29="","",IF('DATA ENTRY'!C29="","",IF($D$4="All Post",'DATA ENTRY'!C29,IF(AND($D$4='DATA ENTRY'!CV29),'DATA ENTRY'!C29,""))))</f>
        <v/>
      </c>
      <c r="E30" s="4" t="str">
        <f>IF('DATA ENTRY'!CV29="","",IF('DATA ENTRY'!I29="","",IF($D$4="All Post",'DATA ENTRY'!I29,IF(AND($D$4='DATA ENTRY'!CV29),'DATA ENTRY'!I29,""))))</f>
        <v/>
      </c>
      <c r="F30" s="4" t="str">
        <f>IF('DATA ENTRY'!CV29="","",IF('DATA ENTRY'!CV29="","",IF($D$4="All Post",'DATA ENTRY'!CV29,IF(AND($D$4='DATA ENTRY'!CV29),'DATA ENTRY'!CV29,""))))</f>
        <v/>
      </c>
      <c r="G30" s="3" t="str">
        <f>IF('DATA ENTRY'!CV29="","",IF('DATA ENTRY'!N29="","",IF($D$4="All Post",'DATA ENTRY'!N29,IF(AND($D$4='DATA ENTRY'!CV29),'DATA ENTRY'!N29,""))))</f>
        <v/>
      </c>
      <c r="H30" s="132" t="str">
        <f>IF('DATA ENTRY'!CV29="","",IF('DATA ENTRY'!O29="","",IF($D$4="All Post",'DATA ENTRY'!O29,IF(AND($D$4='DATA ENTRY'!CV29),'DATA ENTRY'!O29,""))))</f>
        <v/>
      </c>
      <c r="I30" s="3" t="str">
        <f>IF('DATA ENTRY'!CV29="","",IF('DATA ENTRY'!P29="","",IF($D$4="All Post",'DATA ENTRY'!P29,IF(AND($D$4='DATA ENTRY'!CV29),'DATA ENTRY'!P29,""))))</f>
        <v/>
      </c>
      <c r="J30" s="132" t="str">
        <f>IF('DATA ENTRY'!CV29="","",IF('DATA ENTRY'!Q29="","",IF($D$4="All Post",'DATA ENTRY'!Q29,IF(AND($D$4='DATA ENTRY'!CV29),'DATA ENTRY'!Q29,""))))</f>
        <v/>
      </c>
      <c r="K30" s="3" t="str">
        <f>IF('DATA ENTRY'!CV29="","",IF('DATA ENTRY'!R29="","",IF($D$4="All Post",'DATA ENTRY'!R29,IF(AND($D$4='DATA ENTRY'!CV29),'DATA ENTRY'!R29,""))))</f>
        <v/>
      </c>
      <c r="L30" s="3" t="str">
        <f>IF('DATA ENTRY'!CV29="","",IF('DATA ENTRY'!S29="","",IF($D$4="All Post",'DATA ENTRY'!S29,IF(AND($D$4='DATA ENTRY'!CV29),'DATA ENTRY'!S29,""))))</f>
        <v/>
      </c>
      <c r="M30" s="3" t="str">
        <f>IF('DATA ENTRY'!CV29="","",IF('DATA ENTRY'!E29="","",IF($D$4="All Post",'DATA ENTRY'!E29,IF(AND($D$4='DATA ENTRY'!CV29),'DATA ENTRY'!E29,""))))</f>
        <v/>
      </c>
      <c r="N30" s="3" t="str">
        <f>IF('DATA ENTRY'!CV29="","",IF('DATA ENTRY'!W29="","",IF($D$4="All Post",'DATA ENTRY'!W29,IF(AND($D$4='DATA ENTRY'!CV29),'DATA ENTRY'!W29,""))))</f>
        <v/>
      </c>
      <c r="O30" s="3" t="str">
        <f>IF('DATA ENTRY'!CV29="","",IF('DATA ENTRY'!X29="","",IF($D$4="All Post",'DATA ENTRY'!X29,IF(AND($D$4='DATA ENTRY'!CV29),'DATA ENTRY'!X29,""))))</f>
        <v/>
      </c>
      <c r="P30" s="3" t="str">
        <f>IF('DATA ENTRY'!CV29="","",IF('DATA ENTRY'!G29="","",IF($D$4="All Post",'DATA ENTRY'!G29,IF(AND($D$4='DATA ENTRY'!CV29),'DATA ENTRY'!G29,""))))</f>
        <v/>
      </c>
      <c r="S30">
        <f t="shared" si="0"/>
        <v>0</v>
      </c>
      <c r="T30" t="str">
        <f t="shared" si="1"/>
        <v/>
      </c>
      <c r="Z30" s="102" t="s">
        <v>384</v>
      </c>
      <c r="AB30" s="100">
        <f>COUNTA(AB7:AB29)</f>
        <v>11</v>
      </c>
      <c r="AC30" s="100">
        <f>COUNTA(AC7:AC29)+AB30</f>
        <v>27</v>
      </c>
      <c r="AD30" s="100">
        <f t="shared" ref="AD30:BH30" si="13">COUNTA(AD7:AD29)+AC30</f>
        <v>38</v>
      </c>
      <c r="AE30" s="100">
        <f t="shared" si="13"/>
        <v>46</v>
      </c>
      <c r="AF30" s="100">
        <f t="shared" si="13"/>
        <v>67</v>
      </c>
      <c r="AG30" s="100">
        <f t="shared" si="13"/>
        <v>79</v>
      </c>
      <c r="AH30" s="100">
        <f t="shared" si="13"/>
        <v>93</v>
      </c>
      <c r="AI30" s="100">
        <f t="shared" si="13"/>
        <v>102</v>
      </c>
      <c r="AJ30" s="100">
        <f t="shared" si="13"/>
        <v>107</v>
      </c>
      <c r="AK30" s="100">
        <f t="shared" si="13"/>
        <v>118</v>
      </c>
      <c r="AL30" s="100">
        <f t="shared" si="13"/>
        <v>125</v>
      </c>
      <c r="AM30" s="100">
        <f t="shared" si="13"/>
        <v>136</v>
      </c>
      <c r="AN30" s="100">
        <f t="shared" si="13"/>
        <v>142</v>
      </c>
      <c r="AO30" s="100">
        <f t="shared" si="13"/>
        <v>152</v>
      </c>
      <c r="AP30" s="100">
        <f t="shared" si="13"/>
        <v>159</v>
      </c>
      <c r="AQ30" s="100">
        <f t="shared" si="13"/>
        <v>181</v>
      </c>
      <c r="AR30" s="100">
        <f t="shared" si="13"/>
        <v>188</v>
      </c>
      <c r="AS30" s="100">
        <f t="shared" si="13"/>
        <v>198</v>
      </c>
      <c r="AT30" s="100">
        <f t="shared" si="13"/>
        <v>206</v>
      </c>
      <c r="AU30" s="100">
        <f t="shared" si="13"/>
        <v>217</v>
      </c>
      <c r="AV30" s="100">
        <f t="shared" si="13"/>
        <v>239</v>
      </c>
      <c r="AW30" s="100">
        <f t="shared" si="13"/>
        <v>247</v>
      </c>
      <c r="AX30" s="100">
        <f t="shared" si="13"/>
        <v>252</v>
      </c>
      <c r="AY30" s="100">
        <f t="shared" si="13"/>
        <v>267</v>
      </c>
      <c r="AZ30" s="100">
        <f t="shared" si="13"/>
        <v>277</v>
      </c>
      <c r="BA30" s="100">
        <f t="shared" si="13"/>
        <v>285</v>
      </c>
      <c r="BB30" s="100">
        <f t="shared" si="13"/>
        <v>293</v>
      </c>
      <c r="BC30" s="100">
        <f t="shared" si="13"/>
        <v>300</v>
      </c>
      <c r="BD30" s="100">
        <f t="shared" si="13"/>
        <v>312</v>
      </c>
      <c r="BE30" s="100">
        <f t="shared" si="13"/>
        <v>317</v>
      </c>
      <c r="BF30" s="100">
        <f t="shared" si="13"/>
        <v>326</v>
      </c>
      <c r="BG30" s="100">
        <f t="shared" si="13"/>
        <v>333</v>
      </c>
      <c r="BH30" s="100">
        <f t="shared" si="13"/>
        <v>353</v>
      </c>
      <c r="BZ30" t="str">
        <f t="shared" si="2"/>
        <v/>
      </c>
      <c r="CA30" t="str">
        <f>IF(CW30=0,"",1+(MAX($CA$7:CA29)))</f>
        <v/>
      </c>
      <c r="CB30" s="141">
        <v>24</v>
      </c>
      <c r="CC30" s="3" t="str">
        <f>IF('DATA ENTRY'!CV29="","",IF('DATA ENTRY'!B29="","",IF(AND($CD$4='DATA ENTRY'!CV29),'DATA ENTRY'!B29,"")))</f>
        <v/>
      </c>
      <c r="CD30" s="3" t="str">
        <f>IF('DATA ENTRY'!CV29="","",IF('DATA ENTRY'!C29="","",IF(AND($CD$4='DATA ENTRY'!CV29),'DATA ENTRY'!C29,"")))</f>
        <v/>
      </c>
      <c r="CE30" s="4" t="str">
        <f>IF('DATA ENTRY'!CV29="","",IF('DATA ENTRY'!I29="","",IF(AND($CD$4='DATA ENTRY'!CV29),'DATA ENTRY'!I29,"")))</f>
        <v/>
      </c>
      <c r="CF30" s="4" t="str">
        <f>IF('DATA ENTRY'!CV29="","",IF('DATA ENTRY'!CV29="","",IF(AND($CD$4='DATA ENTRY'!CV29),'DATA ENTRY'!CV29,"")))</f>
        <v/>
      </c>
      <c r="CG30" s="3" t="str">
        <f>IF('DATA ENTRY'!CV29="","",IF('DATA ENTRY'!N29="","",IF(AND($CD$4='DATA ENTRY'!CV29),'DATA ENTRY'!N29,"")))</f>
        <v/>
      </c>
      <c r="CH30" s="132" t="str">
        <f>IF('DATA ENTRY'!CV29="","",IF('DATA ENTRY'!O29="","",IF(AND($CD$4='DATA ENTRY'!CV29),'DATA ENTRY'!O29,"")))</f>
        <v/>
      </c>
      <c r="CI30" s="3" t="str">
        <f>IF('DATA ENTRY'!CV29="","",IF('DATA ENTRY'!P29="","",IF(AND($CD$4='DATA ENTRY'!CV29),'DATA ENTRY'!P29,"")))</f>
        <v/>
      </c>
      <c r="CJ30" s="132" t="str">
        <f>IF('DATA ENTRY'!CV29="","",IF('DATA ENTRY'!Q29="","",IF(AND($CD$4='DATA ENTRY'!CV29),'DATA ENTRY'!Q29,"")))</f>
        <v/>
      </c>
      <c r="CK30" s="3" t="str">
        <f>IF('DATA ENTRY'!CV29="","",IF('DATA ENTRY'!R29="","",IF(AND($CD$4='DATA ENTRY'!CV29),'DATA ENTRY'!R29,"")))</f>
        <v/>
      </c>
      <c r="CL30" s="3" t="str">
        <f>IF('DATA ENTRY'!CV29="","",IF('DATA ENTRY'!S29="","",IF(AND($CD$4='DATA ENTRY'!CV29),'DATA ENTRY'!S29,"")))</f>
        <v/>
      </c>
      <c r="CM30" s="3" t="str">
        <f>IF('DATA ENTRY'!CV29="","",IF('DATA ENTRY'!E29="","",IF(AND($CD$4='DATA ENTRY'!CV29),'DATA ENTRY'!E29,"")))</f>
        <v/>
      </c>
      <c r="CN30" s="3" t="str">
        <f>IF('DATA ENTRY'!CV29="","",IF('DATA ENTRY'!W29="","",IF(AND($CD$4='DATA ENTRY'!CV29),'DATA ENTRY'!W29,"")))</f>
        <v/>
      </c>
      <c r="CO30" s="3" t="str">
        <f>IF('DATA ENTRY'!CV29="","",IF('DATA ENTRY'!X29="","",IF(AND($CD$4='DATA ENTRY'!CV29),'DATA ENTRY'!X29,"")))</f>
        <v/>
      </c>
      <c r="CP30" s="133" t="str">
        <f t="shared" si="3"/>
        <v/>
      </c>
      <c r="CQ30" s="133" t="str">
        <f>IF('DATA ENTRY'!CV29="","",IF('DATA ENTRY'!G29="","",IF(AND($CD$4='DATA ENTRY'!CV29),'DATA ENTRY'!G29,"")))</f>
        <v/>
      </c>
      <c r="CR30">
        <f t="shared" si="4"/>
        <v>0</v>
      </c>
      <c r="CS30">
        <f t="shared" si="5"/>
        <v>0</v>
      </c>
      <c r="CW30">
        <f t="shared" si="12"/>
        <v>0</v>
      </c>
      <c r="DA30" t="str">
        <f t="shared" si="6"/>
        <v/>
      </c>
      <c r="DB30" t="str">
        <f>IF(DX30=0,"",1+(MAX($DB$7:DB29)))</f>
        <v/>
      </c>
      <c r="DC30" s="170">
        <v>24</v>
      </c>
      <c r="DD30" s="3" t="str">
        <f>IF('DATA ENTRY'!CV29="","",IF('DATA ENTRY'!B29="","",IF(AND($DE$4='DATA ENTRY'!D29),'DATA ENTRY'!B29,"")))</f>
        <v/>
      </c>
      <c r="DE30" s="3" t="str">
        <f>IF('DATA ENTRY'!CV29="","",IF('DATA ENTRY'!C29="","",IF(AND($DE$4='DATA ENTRY'!D29),'DATA ENTRY'!C29,"")))</f>
        <v/>
      </c>
      <c r="DF30" s="4" t="str">
        <f>IF('DATA ENTRY'!CV29="","",IF('DATA ENTRY'!I29="","",IF(AND($DE$4='DATA ENTRY'!D29),'DATA ENTRY'!I29,"")))</f>
        <v/>
      </c>
      <c r="DG30" s="4" t="str">
        <f>IF('DATA ENTRY'!CV29="","",IF('DATA ENTRY'!CV29="","",IF(AND($DE$4='DATA ENTRY'!D29),'DATA ENTRY'!CV29,"")))</f>
        <v/>
      </c>
      <c r="DH30" s="3" t="str">
        <f>IF('DATA ENTRY'!CV29="","",IF('DATA ENTRY'!N29="","",IF(AND($DE$4='DATA ENTRY'!D29),'DATA ENTRY'!N29,"")))</f>
        <v/>
      </c>
      <c r="DI30" s="132" t="str">
        <f>IF('DATA ENTRY'!CV29="","",IF('DATA ENTRY'!O29="","",IF(AND($DE$4='DATA ENTRY'!D29),'DATA ENTRY'!O29,"")))</f>
        <v/>
      </c>
      <c r="DJ30" s="3" t="str">
        <f>IF('DATA ENTRY'!CV29="","",IF('DATA ENTRY'!P29="","",IF(AND($DE$4='DATA ENTRY'!D29),'DATA ENTRY'!P29,"")))</f>
        <v/>
      </c>
      <c r="DK30" s="132" t="str">
        <f>IF('DATA ENTRY'!CV29="","",IF('DATA ENTRY'!Q29="","",IF(AND($DE$4='DATA ENTRY'!D29),'DATA ENTRY'!Q29,"")))</f>
        <v/>
      </c>
      <c r="DL30" s="3" t="str">
        <f>IF('DATA ENTRY'!CV29="","",IF('DATA ENTRY'!R29="","",IF(AND($DE$4='DATA ENTRY'!D29),'DATA ENTRY'!R29,"")))</f>
        <v/>
      </c>
      <c r="DM30" s="132" t="str">
        <f>IF('DATA ENTRY'!CV29="","",IF('DATA ENTRY'!S29="","",IF(AND($DE$4='DATA ENTRY'!D29),'DATA ENTRY'!S29,"")))</f>
        <v/>
      </c>
      <c r="DN30" s="3" t="str">
        <f>IF('DATA ENTRY'!CV29="","",IF('DATA ENTRY'!E29="","",IF(AND($DE$4='DATA ENTRY'!D29),'DATA ENTRY'!E29,"")))</f>
        <v/>
      </c>
      <c r="DO30" s="3" t="str">
        <f>IF('DATA ENTRY'!CV29="","",IF('DATA ENTRY'!D29="","",IF(AND($DE$4='DATA ENTRY'!D29),'DATA ENTRY'!D29,"")))</f>
        <v/>
      </c>
      <c r="DP30" s="3" t="str">
        <f>IF('DATA ENTRY'!CV29="","",IF('DATA ENTRY'!W29="","",IF(AND($DE$4='DATA ENTRY'!D29),'DATA ENTRY'!W29,"")))</f>
        <v/>
      </c>
      <c r="DQ30" s="3" t="str">
        <f>IF('DATA ENTRY'!CV29="","",IF('DATA ENTRY'!X29="","",IF(AND($DE$4='DATA ENTRY'!D29),'DATA ENTRY'!X29,"")))</f>
        <v/>
      </c>
      <c r="DR30" s="133" t="str">
        <f t="shared" si="7"/>
        <v/>
      </c>
      <c r="DS30" s="133" t="str">
        <f>IF('DATA ENTRY'!CV29="","",IF('DATA ENTRY'!D29="","",IF(AND($DE$4='DATA ENTRY'!D29),'DATA ENTRY'!G29,"")))</f>
        <v/>
      </c>
      <c r="DX30">
        <f t="shared" si="8"/>
        <v>0</v>
      </c>
      <c r="EA30" t="str">
        <f t="shared" si="9"/>
        <v/>
      </c>
      <c r="EB30" t="str">
        <f>IF(EX30=0,"",1+(MAX($EB$7:EB29)))</f>
        <v/>
      </c>
      <c r="EC30" s="192">
        <v>24</v>
      </c>
      <c r="ED30" s="3" t="str">
        <f>IF('DATA ENTRY'!CV29="","",IF('DATA ENTRY'!B29="","",IF(AND($EE$4='DATA ENTRY'!G29,$EG$4='DATA ENTRY'!F29),'DATA ENTRY'!B29,"")))</f>
        <v/>
      </c>
      <c r="EE30" s="3" t="str">
        <f>IF('DATA ENTRY'!CV29="","",IF('DATA ENTRY'!C29="","",IF(AND($EE$4='DATA ENTRY'!G29,$EG$4='DATA ENTRY'!F29),'DATA ENTRY'!C29,"")))</f>
        <v/>
      </c>
      <c r="EF30" s="4" t="str">
        <f>IF('DATA ENTRY'!CV29="","",IF('DATA ENTRY'!I29="","",IF(AND($EE$4='DATA ENTRY'!G29,$EG$4='DATA ENTRY'!F29),'DATA ENTRY'!I29,"")))</f>
        <v/>
      </c>
      <c r="EG30" s="4" t="str">
        <f>IF('DATA ENTRY'!CV29="","",IF('DATA ENTRY'!CV29="","",IF(AND($EE$4='DATA ENTRY'!G29,$EG$4='DATA ENTRY'!F29),'DATA ENTRY'!CV29,"")))</f>
        <v/>
      </c>
      <c r="EH30" s="3" t="str">
        <f>IF('DATA ENTRY'!CV29="","",IF('DATA ENTRY'!N29="","",IF(AND($EE$4='DATA ENTRY'!G29,$EG$4='DATA ENTRY'!F29),'DATA ENTRY'!N29,"")))</f>
        <v/>
      </c>
      <c r="EI30" s="132" t="str">
        <f>IF('DATA ENTRY'!CV29="","",IF('DATA ENTRY'!O29="","",IF(AND($EE$4='DATA ENTRY'!G29,$EG$4='DATA ENTRY'!F29),'DATA ENTRY'!O29,"")))</f>
        <v/>
      </c>
      <c r="EJ30" s="3" t="str">
        <f>IF('DATA ENTRY'!CV29="","",IF('DATA ENTRY'!P29="","",IF(AND($EE$4='DATA ENTRY'!G29,$EG$4='DATA ENTRY'!F29),'DATA ENTRY'!P29,"")))</f>
        <v/>
      </c>
      <c r="EK30" s="132" t="str">
        <f>IF('DATA ENTRY'!CV29="","",IF('DATA ENTRY'!Q29="","",IF(AND($EE$4='DATA ENTRY'!G29,$EG$4='DATA ENTRY'!F29),'DATA ENTRY'!Q29,"")))</f>
        <v/>
      </c>
      <c r="EL30" s="3" t="str">
        <f>IF('DATA ENTRY'!CV29="","",IF('DATA ENTRY'!R29="","",IF(AND($EE$4='DATA ENTRY'!G29,$EG$4='DATA ENTRY'!F29),'DATA ENTRY'!R29,"")))</f>
        <v/>
      </c>
      <c r="EM30" s="132" t="str">
        <f>IF('DATA ENTRY'!CV29="","",IF('DATA ENTRY'!S29="","",IF(AND($EE$4='DATA ENTRY'!G29,$EG$4='DATA ENTRY'!F29),'DATA ENTRY'!S29,"")))</f>
        <v/>
      </c>
      <c r="EN30" s="3" t="str">
        <f>IF('DATA ENTRY'!CV29="","",IF('DATA ENTRY'!E29="","",IF(AND($EE$4='DATA ENTRY'!G29,$EG$4='DATA ENTRY'!F29),'DATA ENTRY'!E29,"")))</f>
        <v/>
      </c>
      <c r="EO30" s="3" t="str">
        <f>IF('DATA ENTRY'!CV29="","",IF('DATA ENTRY'!D6="","",IF(AND($EE$4='DATA ENTRY'!G29,$EG$4='DATA ENTRY'!F29),'DATA ENTRY'!D6,"")))</f>
        <v/>
      </c>
      <c r="EP30" s="3" t="str">
        <f>IF('DATA ENTRY'!CV29="","",IF('DATA ENTRY'!W29="","",IF(AND($EE$4='DATA ENTRY'!G29,$EG$4='DATA ENTRY'!F29),'DATA ENTRY'!W29,"")))</f>
        <v/>
      </c>
      <c r="EQ30" s="3" t="str">
        <f>IF('DATA ENTRY'!CV29="","",IF('DATA ENTRY'!X29="","",IF(AND($EE$4='DATA ENTRY'!G29,$EG$4='DATA ENTRY'!F29),'DATA ENTRY'!X29,"")))</f>
        <v/>
      </c>
      <c r="ER30" s="133" t="str">
        <f t="shared" si="10"/>
        <v/>
      </c>
      <c r="ES30" s="133" t="str">
        <f>IF('DATA ENTRY'!CV29="","",IF('DATA ENTRY'!D6="","",IF(AND($EE$4='DATA ENTRY'!G29,$EG$4='DATA ENTRY'!F29),'DATA ENTRY'!G29,"")))</f>
        <v/>
      </c>
      <c r="EX30">
        <f t="shared" si="11"/>
        <v>0</v>
      </c>
    </row>
    <row r="31" spans="1:154">
      <c r="A31" t="str">
        <f>IF(S31=0,"",1+(MAX($A$7:A30)))</f>
        <v/>
      </c>
      <c r="B31" s="2">
        <v>25</v>
      </c>
      <c r="C31" s="3" t="str">
        <f>IF('DATA ENTRY'!CV30="","",IF('DATA ENTRY'!B30="","",IF($D$4="All Post",'DATA ENTRY'!B30,IF(AND($D$4='DATA ENTRY'!CV30),'DATA ENTRY'!B30,""))))</f>
        <v/>
      </c>
      <c r="D31" s="3" t="str">
        <f>IF('DATA ENTRY'!CV30="","",IF('DATA ENTRY'!C30="","",IF($D$4="All Post",'DATA ENTRY'!C30,IF(AND($D$4='DATA ENTRY'!CV30),'DATA ENTRY'!C30,""))))</f>
        <v/>
      </c>
      <c r="E31" s="4" t="str">
        <f>IF('DATA ENTRY'!CV30="","",IF('DATA ENTRY'!I30="","",IF($D$4="All Post",'DATA ENTRY'!I30,IF(AND($D$4='DATA ENTRY'!CV30),'DATA ENTRY'!I30,""))))</f>
        <v/>
      </c>
      <c r="F31" s="4" t="str">
        <f>IF('DATA ENTRY'!CV30="","",IF('DATA ENTRY'!CV30="","",IF($D$4="All Post",'DATA ENTRY'!CV30,IF(AND($D$4='DATA ENTRY'!CV30),'DATA ENTRY'!CV30,""))))</f>
        <v/>
      </c>
      <c r="G31" s="3" t="str">
        <f>IF('DATA ENTRY'!CV30="","",IF('DATA ENTRY'!N30="","",IF($D$4="All Post",'DATA ENTRY'!N30,IF(AND($D$4='DATA ENTRY'!CV30),'DATA ENTRY'!N30,""))))</f>
        <v/>
      </c>
      <c r="H31" s="132" t="str">
        <f>IF('DATA ENTRY'!CV30="","",IF('DATA ENTRY'!O30="","",IF($D$4="All Post",'DATA ENTRY'!O30,IF(AND($D$4='DATA ENTRY'!CV30),'DATA ENTRY'!O30,""))))</f>
        <v/>
      </c>
      <c r="I31" s="3" t="str">
        <f>IF('DATA ENTRY'!CV30="","",IF('DATA ENTRY'!P30="","",IF($D$4="All Post",'DATA ENTRY'!P30,IF(AND($D$4='DATA ENTRY'!CV30),'DATA ENTRY'!P30,""))))</f>
        <v/>
      </c>
      <c r="J31" s="132" t="str">
        <f>IF('DATA ENTRY'!CV30="","",IF('DATA ENTRY'!Q30="","",IF($D$4="All Post",'DATA ENTRY'!Q30,IF(AND($D$4='DATA ENTRY'!CV30),'DATA ENTRY'!Q30,""))))</f>
        <v/>
      </c>
      <c r="K31" s="3" t="str">
        <f>IF('DATA ENTRY'!CV30="","",IF('DATA ENTRY'!R30="","",IF($D$4="All Post",'DATA ENTRY'!R30,IF(AND($D$4='DATA ENTRY'!CV30),'DATA ENTRY'!R30,""))))</f>
        <v/>
      </c>
      <c r="L31" s="3" t="str">
        <f>IF('DATA ENTRY'!CV30="","",IF('DATA ENTRY'!S30="","",IF($D$4="All Post",'DATA ENTRY'!S30,IF(AND($D$4='DATA ENTRY'!CV30),'DATA ENTRY'!S30,""))))</f>
        <v/>
      </c>
      <c r="M31" s="3" t="str">
        <f>IF('DATA ENTRY'!CV30="","",IF('DATA ENTRY'!E30="","",IF($D$4="All Post",'DATA ENTRY'!E30,IF(AND($D$4='DATA ENTRY'!CV30),'DATA ENTRY'!E30,""))))</f>
        <v/>
      </c>
      <c r="N31" s="3" t="str">
        <f>IF('DATA ENTRY'!CV30="","",IF('DATA ENTRY'!W30="","",IF($D$4="All Post",'DATA ENTRY'!W30,IF(AND($D$4='DATA ENTRY'!CV30),'DATA ENTRY'!W30,""))))</f>
        <v/>
      </c>
      <c r="O31" s="3" t="str">
        <f>IF('DATA ENTRY'!CV30="","",IF('DATA ENTRY'!X30="","",IF($D$4="All Post",'DATA ENTRY'!X30,IF(AND($D$4='DATA ENTRY'!CV30),'DATA ENTRY'!X30,""))))</f>
        <v/>
      </c>
      <c r="P31" s="3" t="str">
        <f>IF('DATA ENTRY'!CV30="","",IF('DATA ENTRY'!G30="","",IF($D$4="All Post",'DATA ENTRY'!G30,IF(AND($D$4='DATA ENTRY'!CV30),'DATA ENTRY'!G30,""))))</f>
        <v/>
      </c>
      <c r="S31">
        <f t="shared" si="0"/>
        <v>0</v>
      </c>
      <c r="T31" t="str">
        <f t="shared" si="1"/>
        <v/>
      </c>
      <c r="Z31" s="102" t="s">
        <v>107</v>
      </c>
      <c r="BZ31" t="str">
        <f t="shared" si="2"/>
        <v/>
      </c>
      <c r="CA31" t="str">
        <f>IF(CW31=0,"",1+(MAX($CA$7:CA30)))</f>
        <v/>
      </c>
      <c r="CB31" s="141">
        <v>25</v>
      </c>
      <c r="CC31" s="3" t="str">
        <f>IF('DATA ENTRY'!CV30="","",IF('DATA ENTRY'!B30="","",IF(AND($CD$4='DATA ENTRY'!CV30),'DATA ENTRY'!B30,"")))</f>
        <v/>
      </c>
      <c r="CD31" s="3" t="str">
        <f>IF('DATA ENTRY'!CV30="","",IF('DATA ENTRY'!C30="","",IF(AND($CD$4='DATA ENTRY'!CV30),'DATA ENTRY'!C30,"")))</f>
        <v/>
      </c>
      <c r="CE31" s="4" t="str">
        <f>IF('DATA ENTRY'!CV30="","",IF('DATA ENTRY'!I30="","",IF(AND($CD$4='DATA ENTRY'!CV30),'DATA ENTRY'!I30,"")))</f>
        <v/>
      </c>
      <c r="CF31" s="4" t="str">
        <f>IF('DATA ENTRY'!CV30="","",IF('DATA ENTRY'!CV30="","",IF(AND($CD$4='DATA ENTRY'!CV30),'DATA ENTRY'!CV30,"")))</f>
        <v/>
      </c>
      <c r="CG31" s="3" t="str">
        <f>IF('DATA ENTRY'!CV30="","",IF('DATA ENTRY'!N30="","",IF(AND($CD$4='DATA ENTRY'!CV30),'DATA ENTRY'!N30,"")))</f>
        <v/>
      </c>
      <c r="CH31" s="132" t="str">
        <f>IF('DATA ENTRY'!CV30="","",IF('DATA ENTRY'!O30="","",IF(AND($CD$4='DATA ENTRY'!CV30),'DATA ENTRY'!O30,"")))</f>
        <v/>
      </c>
      <c r="CI31" s="3" t="str">
        <f>IF('DATA ENTRY'!CV30="","",IF('DATA ENTRY'!P30="","",IF(AND($CD$4='DATA ENTRY'!CV30),'DATA ENTRY'!P30,"")))</f>
        <v/>
      </c>
      <c r="CJ31" s="132" t="str">
        <f>IF('DATA ENTRY'!CV30="","",IF('DATA ENTRY'!Q30="","",IF(AND($CD$4='DATA ENTRY'!CV30),'DATA ENTRY'!Q30,"")))</f>
        <v/>
      </c>
      <c r="CK31" s="3" t="str">
        <f>IF('DATA ENTRY'!CV30="","",IF('DATA ENTRY'!R30="","",IF(AND($CD$4='DATA ENTRY'!CV30),'DATA ENTRY'!R30,"")))</f>
        <v/>
      </c>
      <c r="CL31" s="3" t="str">
        <f>IF('DATA ENTRY'!CV30="","",IF('DATA ENTRY'!S30="","",IF(AND($CD$4='DATA ENTRY'!CV30),'DATA ENTRY'!S30,"")))</f>
        <v/>
      </c>
      <c r="CM31" s="3" t="str">
        <f>IF('DATA ENTRY'!CV30="","",IF('DATA ENTRY'!E30="","",IF(AND($CD$4='DATA ENTRY'!CV30),'DATA ENTRY'!E30,"")))</f>
        <v/>
      </c>
      <c r="CN31" s="3" t="str">
        <f>IF('DATA ENTRY'!CV30="","",IF('DATA ENTRY'!W30="","",IF(AND($CD$4='DATA ENTRY'!CV30),'DATA ENTRY'!W30,"")))</f>
        <v/>
      </c>
      <c r="CO31" s="3" t="str">
        <f>IF('DATA ENTRY'!CV30="","",IF('DATA ENTRY'!X30="","",IF(AND($CD$4='DATA ENTRY'!CV30),'DATA ENTRY'!X30,"")))</f>
        <v/>
      </c>
      <c r="CP31" s="133" t="str">
        <f t="shared" si="3"/>
        <v/>
      </c>
      <c r="CQ31" s="133" t="str">
        <f>IF('DATA ENTRY'!CV30="","",IF('DATA ENTRY'!G30="","",IF(AND($CD$4='DATA ENTRY'!CV30),'DATA ENTRY'!G30,"")))</f>
        <v/>
      </c>
      <c r="CR31">
        <f t="shared" si="4"/>
        <v>0</v>
      </c>
      <c r="CS31">
        <f t="shared" si="5"/>
        <v>0</v>
      </c>
      <c r="CW31">
        <f t="shared" si="12"/>
        <v>0</v>
      </c>
      <c r="DA31" t="str">
        <f t="shared" si="6"/>
        <v/>
      </c>
      <c r="DB31" t="str">
        <f>IF(DX31=0,"",1+(MAX($DB$7:DB30)))</f>
        <v/>
      </c>
      <c r="DC31" s="170">
        <v>25</v>
      </c>
      <c r="DD31" s="3" t="str">
        <f>IF('DATA ENTRY'!CV30="","",IF('DATA ENTRY'!B30="","",IF(AND($DE$4='DATA ENTRY'!D30),'DATA ENTRY'!B30,"")))</f>
        <v/>
      </c>
      <c r="DE31" s="3" t="str">
        <f>IF('DATA ENTRY'!CV30="","",IF('DATA ENTRY'!C30="","",IF(AND($DE$4='DATA ENTRY'!D30),'DATA ENTRY'!C30,"")))</f>
        <v/>
      </c>
      <c r="DF31" s="4" t="str">
        <f>IF('DATA ENTRY'!CV30="","",IF('DATA ENTRY'!I30="","",IF(AND($DE$4='DATA ENTRY'!D30),'DATA ENTRY'!I30,"")))</f>
        <v/>
      </c>
      <c r="DG31" s="4" t="str">
        <f>IF('DATA ENTRY'!CV30="","",IF('DATA ENTRY'!CV30="","",IF(AND($DE$4='DATA ENTRY'!D30),'DATA ENTRY'!CV30,"")))</f>
        <v/>
      </c>
      <c r="DH31" s="3" t="str">
        <f>IF('DATA ENTRY'!CV30="","",IF('DATA ENTRY'!N30="","",IF(AND($DE$4='DATA ENTRY'!D30),'DATA ENTRY'!N30,"")))</f>
        <v/>
      </c>
      <c r="DI31" s="132" t="str">
        <f>IF('DATA ENTRY'!CV30="","",IF('DATA ENTRY'!O30="","",IF(AND($DE$4='DATA ENTRY'!D30),'DATA ENTRY'!O30,"")))</f>
        <v/>
      </c>
      <c r="DJ31" s="3" t="str">
        <f>IF('DATA ENTRY'!CV30="","",IF('DATA ENTRY'!P30="","",IF(AND($DE$4='DATA ENTRY'!D30),'DATA ENTRY'!P30,"")))</f>
        <v/>
      </c>
      <c r="DK31" s="132" t="str">
        <f>IF('DATA ENTRY'!CV30="","",IF('DATA ENTRY'!Q30="","",IF(AND($DE$4='DATA ENTRY'!D30),'DATA ENTRY'!Q30,"")))</f>
        <v/>
      </c>
      <c r="DL31" s="3" t="str">
        <f>IF('DATA ENTRY'!CV30="","",IF('DATA ENTRY'!R30="","",IF(AND($DE$4='DATA ENTRY'!D30),'DATA ENTRY'!R30,"")))</f>
        <v/>
      </c>
      <c r="DM31" s="132" t="str">
        <f>IF('DATA ENTRY'!CV30="","",IF('DATA ENTRY'!S30="","",IF(AND($DE$4='DATA ENTRY'!D30),'DATA ENTRY'!S30,"")))</f>
        <v/>
      </c>
      <c r="DN31" s="3" t="str">
        <f>IF('DATA ENTRY'!CV30="","",IF('DATA ENTRY'!E30="","",IF(AND($DE$4='DATA ENTRY'!D30),'DATA ENTRY'!E30,"")))</f>
        <v/>
      </c>
      <c r="DO31" s="3" t="str">
        <f>IF('DATA ENTRY'!CV30="","",IF('DATA ENTRY'!D30="","",IF(AND($DE$4='DATA ENTRY'!D30),'DATA ENTRY'!D30,"")))</f>
        <v/>
      </c>
      <c r="DP31" s="3" t="str">
        <f>IF('DATA ENTRY'!CV30="","",IF('DATA ENTRY'!W30="","",IF(AND($DE$4='DATA ENTRY'!D30),'DATA ENTRY'!W30,"")))</f>
        <v/>
      </c>
      <c r="DQ31" s="3" t="str">
        <f>IF('DATA ENTRY'!CV30="","",IF('DATA ENTRY'!X30="","",IF(AND($DE$4='DATA ENTRY'!D30),'DATA ENTRY'!X30,"")))</f>
        <v/>
      </c>
      <c r="DR31" s="133" t="str">
        <f t="shared" si="7"/>
        <v/>
      </c>
      <c r="DS31" s="133" t="str">
        <f>IF('DATA ENTRY'!CV30="","",IF('DATA ENTRY'!D30="","",IF(AND($DE$4='DATA ENTRY'!D30),'DATA ENTRY'!G30,"")))</f>
        <v/>
      </c>
      <c r="DX31">
        <f t="shared" si="8"/>
        <v>0</v>
      </c>
      <c r="EA31" t="str">
        <f t="shared" si="9"/>
        <v/>
      </c>
      <c r="EB31" t="str">
        <f>IF(EX31=0,"",1+(MAX($EB$7:EB30)))</f>
        <v/>
      </c>
      <c r="EC31" s="192">
        <v>25</v>
      </c>
      <c r="ED31" s="3" t="str">
        <f>IF('DATA ENTRY'!CV30="","",IF('DATA ENTRY'!B30="","",IF(AND($EE$4='DATA ENTRY'!G30,$EG$4='DATA ENTRY'!F30),'DATA ENTRY'!B30,"")))</f>
        <v/>
      </c>
      <c r="EE31" s="3" t="str">
        <f>IF('DATA ENTRY'!CV30="","",IF('DATA ENTRY'!C30="","",IF(AND($EE$4='DATA ENTRY'!G30,$EG$4='DATA ENTRY'!F30),'DATA ENTRY'!C30,"")))</f>
        <v/>
      </c>
      <c r="EF31" s="4" t="str">
        <f>IF('DATA ENTRY'!CV30="","",IF('DATA ENTRY'!I30="","",IF(AND($EE$4='DATA ENTRY'!G30,$EG$4='DATA ENTRY'!F30),'DATA ENTRY'!I30,"")))</f>
        <v/>
      </c>
      <c r="EG31" s="4" t="str">
        <f>IF('DATA ENTRY'!CV30="","",IF('DATA ENTRY'!CV30="","",IF(AND($EE$4='DATA ENTRY'!G30,$EG$4='DATA ENTRY'!F30),'DATA ENTRY'!CV30,"")))</f>
        <v/>
      </c>
      <c r="EH31" s="3" t="str">
        <f>IF('DATA ENTRY'!CV30="","",IF('DATA ENTRY'!N30="","",IF(AND($EE$4='DATA ENTRY'!G30,$EG$4='DATA ENTRY'!F30),'DATA ENTRY'!N30,"")))</f>
        <v/>
      </c>
      <c r="EI31" s="132" t="str">
        <f>IF('DATA ENTRY'!CV30="","",IF('DATA ENTRY'!O30="","",IF(AND($EE$4='DATA ENTRY'!G30,$EG$4='DATA ENTRY'!F30),'DATA ENTRY'!O30,"")))</f>
        <v/>
      </c>
      <c r="EJ31" s="3" t="str">
        <f>IF('DATA ENTRY'!CV30="","",IF('DATA ENTRY'!P30="","",IF(AND($EE$4='DATA ENTRY'!G30,$EG$4='DATA ENTRY'!F30),'DATA ENTRY'!P30,"")))</f>
        <v/>
      </c>
      <c r="EK31" s="132" t="str">
        <f>IF('DATA ENTRY'!CV30="","",IF('DATA ENTRY'!Q30="","",IF(AND($EE$4='DATA ENTRY'!G30,$EG$4='DATA ENTRY'!F30),'DATA ENTRY'!Q30,"")))</f>
        <v/>
      </c>
      <c r="EL31" s="3" t="str">
        <f>IF('DATA ENTRY'!CV30="","",IF('DATA ENTRY'!R30="","",IF(AND($EE$4='DATA ENTRY'!G30,$EG$4='DATA ENTRY'!F30),'DATA ENTRY'!R30,"")))</f>
        <v/>
      </c>
      <c r="EM31" s="132" t="str">
        <f>IF('DATA ENTRY'!CV30="","",IF('DATA ENTRY'!S30="","",IF(AND($EE$4='DATA ENTRY'!G30,$EG$4='DATA ENTRY'!F30),'DATA ENTRY'!S30,"")))</f>
        <v/>
      </c>
      <c r="EN31" s="3" t="str">
        <f>IF('DATA ENTRY'!CV30="","",IF('DATA ENTRY'!E30="","",IF(AND($EE$4='DATA ENTRY'!G30,$EG$4='DATA ENTRY'!F30),'DATA ENTRY'!E30,"")))</f>
        <v/>
      </c>
      <c r="EO31" s="3" t="str">
        <f>IF('DATA ENTRY'!CV30="","",IF('DATA ENTRY'!D6="","",IF(AND($EE$4='DATA ENTRY'!G30,$EG$4='DATA ENTRY'!F30),'DATA ENTRY'!D6,"")))</f>
        <v/>
      </c>
      <c r="EP31" s="3" t="str">
        <f>IF('DATA ENTRY'!CV30="","",IF('DATA ENTRY'!W30="","",IF(AND($EE$4='DATA ENTRY'!G30,$EG$4='DATA ENTRY'!F30),'DATA ENTRY'!W30,"")))</f>
        <v/>
      </c>
      <c r="EQ31" s="3" t="str">
        <f>IF('DATA ENTRY'!CV30="","",IF('DATA ENTRY'!X30="","",IF(AND($EE$4='DATA ENTRY'!G30,$EG$4='DATA ENTRY'!F30),'DATA ENTRY'!X30,"")))</f>
        <v/>
      </c>
      <c r="ER31" s="133" t="str">
        <f t="shared" si="10"/>
        <v/>
      </c>
      <c r="ES31" s="133" t="str">
        <f>IF('DATA ENTRY'!CV30="","",IF('DATA ENTRY'!D6="","",IF(AND($EE$4='DATA ENTRY'!G30,$EG$4='DATA ENTRY'!F30),'DATA ENTRY'!G30,"")))</f>
        <v/>
      </c>
      <c r="EX31">
        <f t="shared" si="11"/>
        <v>0</v>
      </c>
    </row>
    <row r="32" spans="1:154">
      <c r="A32" t="str">
        <f>IF(S32=0,"",1+(MAX($A$7:A31)))</f>
        <v/>
      </c>
      <c r="B32" s="2">
        <v>26</v>
      </c>
      <c r="C32" s="3" t="str">
        <f>IF('DATA ENTRY'!CV31="","",IF('DATA ENTRY'!B31="","",IF($D$4="All Post",'DATA ENTRY'!B31,IF(AND($D$4='DATA ENTRY'!CV31),'DATA ENTRY'!B31,""))))</f>
        <v/>
      </c>
      <c r="D32" s="3" t="str">
        <f>IF('DATA ENTRY'!CV31="","",IF('DATA ENTRY'!C31="","",IF($D$4="All Post",'DATA ENTRY'!C31,IF(AND($D$4='DATA ENTRY'!CV31),'DATA ENTRY'!C31,""))))</f>
        <v/>
      </c>
      <c r="E32" s="4" t="str">
        <f>IF('DATA ENTRY'!CV31="","",IF('DATA ENTRY'!I31="","",IF($D$4="All Post",'DATA ENTRY'!I31,IF(AND($D$4='DATA ENTRY'!CV31),'DATA ENTRY'!I31,""))))</f>
        <v/>
      </c>
      <c r="F32" s="4" t="str">
        <f>IF('DATA ENTRY'!CV31="","",IF('DATA ENTRY'!CV31="","",IF($D$4="All Post",'DATA ENTRY'!CV31,IF(AND($D$4='DATA ENTRY'!CV31),'DATA ENTRY'!CV31,""))))</f>
        <v/>
      </c>
      <c r="G32" s="3" t="str">
        <f>IF('DATA ENTRY'!CV31="","",IF('DATA ENTRY'!N31="","",IF($D$4="All Post",'DATA ENTRY'!N31,IF(AND($D$4='DATA ENTRY'!CV31),'DATA ENTRY'!N31,""))))</f>
        <v/>
      </c>
      <c r="H32" s="132" t="str">
        <f>IF('DATA ENTRY'!CV31="","",IF('DATA ENTRY'!O31="","",IF($D$4="All Post",'DATA ENTRY'!O31,IF(AND($D$4='DATA ENTRY'!CV31),'DATA ENTRY'!O31,""))))</f>
        <v/>
      </c>
      <c r="I32" s="3" t="str">
        <f>IF('DATA ENTRY'!CV31="","",IF('DATA ENTRY'!P31="","",IF($D$4="All Post",'DATA ENTRY'!P31,IF(AND($D$4='DATA ENTRY'!CV31),'DATA ENTRY'!P31,""))))</f>
        <v/>
      </c>
      <c r="J32" s="132" t="str">
        <f>IF('DATA ENTRY'!CV31="","",IF('DATA ENTRY'!Q31="","",IF($D$4="All Post",'DATA ENTRY'!Q31,IF(AND($D$4='DATA ENTRY'!CV31),'DATA ENTRY'!Q31,""))))</f>
        <v/>
      </c>
      <c r="K32" s="3" t="str">
        <f>IF('DATA ENTRY'!CV31="","",IF('DATA ENTRY'!R31="","",IF($D$4="All Post",'DATA ENTRY'!R31,IF(AND($D$4='DATA ENTRY'!CV31),'DATA ENTRY'!R31,""))))</f>
        <v/>
      </c>
      <c r="L32" s="3" t="str">
        <f>IF('DATA ENTRY'!CV31="","",IF('DATA ENTRY'!S31="","",IF($D$4="All Post",'DATA ENTRY'!S31,IF(AND($D$4='DATA ENTRY'!CV31),'DATA ENTRY'!S31,""))))</f>
        <v/>
      </c>
      <c r="M32" s="3" t="str">
        <f>IF('DATA ENTRY'!CV31="","",IF('DATA ENTRY'!E31="","",IF($D$4="All Post",'DATA ENTRY'!E31,IF(AND($D$4='DATA ENTRY'!CV31),'DATA ENTRY'!E31,""))))</f>
        <v/>
      </c>
      <c r="N32" s="3" t="str">
        <f>IF('DATA ENTRY'!CV31="","",IF('DATA ENTRY'!W31="","",IF($D$4="All Post",'DATA ENTRY'!W31,IF(AND($D$4='DATA ENTRY'!CV31),'DATA ENTRY'!W31,""))))</f>
        <v/>
      </c>
      <c r="O32" s="3" t="str">
        <f>IF('DATA ENTRY'!CV31="","",IF('DATA ENTRY'!X31="","",IF($D$4="All Post",'DATA ENTRY'!X31,IF(AND($D$4='DATA ENTRY'!CV31),'DATA ENTRY'!X31,""))))</f>
        <v/>
      </c>
      <c r="P32" s="3" t="str">
        <f>IF('DATA ENTRY'!CV31="","",IF('DATA ENTRY'!G31="","",IF($D$4="All Post",'DATA ENTRY'!G31,IF(AND($D$4='DATA ENTRY'!CV31),'DATA ENTRY'!G31,""))))</f>
        <v/>
      </c>
      <c r="S32">
        <f t="shared" si="0"/>
        <v>0</v>
      </c>
      <c r="T32" t="str">
        <f t="shared" si="1"/>
        <v/>
      </c>
      <c r="Z32" s="102" t="s">
        <v>407</v>
      </c>
      <c r="BZ32" t="str">
        <f t="shared" si="2"/>
        <v/>
      </c>
      <c r="CA32" t="str">
        <f>IF(CW32=0,"",1+(MAX($CA$7:CA31)))</f>
        <v/>
      </c>
      <c r="CB32" s="141">
        <v>26</v>
      </c>
      <c r="CC32" s="3" t="str">
        <f>IF('DATA ENTRY'!CV31="","",IF('DATA ENTRY'!B31="","",IF(AND($CD$4='DATA ENTRY'!CV31),'DATA ENTRY'!B31,"")))</f>
        <v/>
      </c>
      <c r="CD32" s="3" t="str">
        <f>IF('DATA ENTRY'!CV31="","",IF('DATA ENTRY'!C31="","",IF(AND($CD$4='DATA ENTRY'!CV31),'DATA ENTRY'!C31,"")))</f>
        <v/>
      </c>
      <c r="CE32" s="4" t="str">
        <f>IF('DATA ENTRY'!CV31="","",IF('DATA ENTRY'!I31="","",IF(AND($CD$4='DATA ENTRY'!CV31),'DATA ENTRY'!I31,"")))</f>
        <v/>
      </c>
      <c r="CF32" s="4" t="str">
        <f>IF('DATA ENTRY'!CV31="","",IF('DATA ENTRY'!CV31="","",IF(AND($CD$4='DATA ENTRY'!CV31),'DATA ENTRY'!CV31,"")))</f>
        <v/>
      </c>
      <c r="CG32" s="3" t="str">
        <f>IF('DATA ENTRY'!CV31="","",IF('DATA ENTRY'!N31="","",IF(AND($CD$4='DATA ENTRY'!CV31),'DATA ENTRY'!N31,"")))</f>
        <v/>
      </c>
      <c r="CH32" s="132" t="str">
        <f>IF('DATA ENTRY'!CV31="","",IF('DATA ENTRY'!O31="","",IF(AND($CD$4='DATA ENTRY'!CV31),'DATA ENTRY'!O31,"")))</f>
        <v/>
      </c>
      <c r="CI32" s="3" t="str">
        <f>IF('DATA ENTRY'!CV31="","",IF('DATA ENTRY'!P31="","",IF(AND($CD$4='DATA ENTRY'!CV31),'DATA ENTRY'!P31,"")))</f>
        <v/>
      </c>
      <c r="CJ32" s="132" t="str">
        <f>IF('DATA ENTRY'!CV31="","",IF('DATA ENTRY'!Q31="","",IF(AND($CD$4='DATA ENTRY'!CV31),'DATA ENTRY'!Q31,"")))</f>
        <v/>
      </c>
      <c r="CK32" s="3" t="str">
        <f>IF('DATA ENTRY'!CV31="","",IF('DATA ENTRY'!R31="","",IF(AND($CD$4='DATA ENTRY'!CV31),'DATA ENTRY'!R31,"")))</f>
        <v/>
      </c>
      <c r="CL32" s="3" t="str">
        <f>IF('DATA ENTRY'!CV31="","",IF('DATA ENTRY'!S31="","",IF(AND($CD$4='DATA ENTRY'!CV31),'DATA ENTRY'!S31,"")))</f>
        <v/>
      </c>
      <c r="CM32" s="3" t="str">
        <f>IF('DATA ENTRY'!CV31="","",IF('DATA ENTRY'!E31="","",IF(AND($CD$4='DATA ENTRY'!CV31),'DATA ENTRY'!E31,"")))</f>
        <v/>
      </c>
      <c r="CN32" s="3" t="str">
        <f>IF('DATA ENTRY'!CV31="","",IF('DATA ENTRY'!W31="","",IF(AND($CD$4='DATA ENTRY'!CV31),'DATA ENTRY'!W31,"")))</f>
        <v/>
      </c>
      <c r="CO32" s="3" t="str">
        <f>IF('DATA ENTRY'!CV31="","",IF('DATA ENTRY'!X31="","",IF(AND($CD$4='DATA ENTRY'!CV31),'DATA ENTRY'!X31,"")))</f>
        <v/>
      </c>
      <c r="CP32" s="133" t="str">
        <f t="shared" si="3"/>
        <v/>
      </c>
      <c r="CQ32" s="133" t="str">
        <f>IF('DATA ENTRY'!CV31="","",IF('DATA ENTRY'!G31="","",IF(AND($CD$4='DATA ENTRY'!CV31),'DATA ENTRY'!G31,"")))</f>
        <v/>
      </c>
      <c r="CR32">
        <f t="shared" si="4"/>
        <v>0</v>
      </c>
      <c r="CS32">
        <f t="shared" si="5"/>
        <v>0</v>
      </c>
      <c r="CW32">
        <f t="shared" si="12"/>
        <v>0</v>
      </c>
      <c r="DA32" t="str">
        <f t="shared" si="6"/>
        <v/>
      </c>
      <c r="DB32" t="str">
        <f>IF(DX32=0,"",1+(MAX($DB$7:DB31)))</f>
        <v/>
      </c>
      <c r="DC32" s="170">
        <v>26</v>
      </c>
      <c r="DD32" s="3" t="str">
        <f>IF('DATA ENTRY'!CV31="","",IF('DATA ENTRY'!B31="","",IF(AND($DE$4='DATA ENTRY'!D31),'DATA ENTRY'!B31,"")))</f>
        <v/>
      </c>
      <c r="DE32" s="3" t="str">
        <f>IF('DATA ENTRY'!CV31="","",IF('DATA ENTRY'!C31="","",IF(AND($DE$4='DATA ENTRY'!D31),'DATA ENTRY'!C31,"")))</f>
        <v/>
      </c>
      <c r="DF32" s="4" t="str">
        <f>IF('DATA ENTRY'!CV31="","",IF('DATA ENTRY'!I31="","",IF(AND($DE$4='DATA ENTRY'!D31),'DATA ENTRY'!I31,"")))</f>
        <v/>
      </c>
      <c r="DG32" s="4" t="str">
        <f>IF('DATA ENTRY'!CV31="","",IF('DATA ENTRY'!CV31="","",IF(AND($DE$4='DATA ENTRY'!D31),'DATA ENTRY'!CV31,"")))</f>
        <v/>
      </c>
      <c r="DH32" s="3" t="str">
        <f>IF('DATA ENTRY'!CV31="","",IF('DATA ENTRY'!N31="","",IF(AND($DE$4='DATA ENTRY'!D31),'DATA ENTRY'!N31,"")))</f>
        <v/>
      </c>
      <c r="DI32" s="132" t="str">
        <f>IF('DATA ENTRY'!CV31="","",IF('DATA ENTRY'!O31="","",IF(AND($DE$4='DATA ENTRY'!D31),'DATA ENTRY'!O31,"")))</f>
        <v/>
      </c>
      <c r="DJ32" s="3" t="str">
        <f>IF('DATA ENTRY'!CV31="","",IF('DATA ENTRY'!P31="","",IF(AND($DE$4='DATA ENTRY'!D31),'DATA ENTRY'!P31,"")))</f>
        <v/>
      </c>
      <c r="DK32" s="132" t="str">
        <f>IF('DATA ENTRY'!CV31="","",IF('DATA ENTRY'!Q31="","",IF(AND($DE$4='DATA ENTRY'!D31),'DATA ENTRY'!Q31,"")))</f>
        <v/>
      </c>
      <c r="DL32" s="3" t="str">
        <f>IF('DATA ENTRY'!CV31="","",IF('DATA ENTRY'!R31="","",IF(AND($DE$4='DATA ENTRY'!D31),'DATA ENTRY'!R31,"")))</f>
        <v/>
      </c>
      <c r="DM32" s="132" t="str">
        <f>IF('DATA ENTRY'!CV31="","",IF('DATA ENTRY'!S31="","",IF(AND($DE$4='DATA ENTRY'!D31),'DATA ENTRY'!S31,"")))</f>
        <v/>
      </c>
      <c r="DN32" s="3" t="str">
        <f>IF('DATA ENTRY'!CV31="","",IF('DATA ENTRY'!E31="","",IF(AND($DE$4='DATA ENTRY'!D31),'DATA ENTRY'!E31,"")))</f>
        <v/>
      </c>
      <c r="DO32" s="3" t="str">
        <f>IF('DATA ENTRY'!CV31="","",IF('DATA ENTRY'!D31="","",IF(AND($DE$4='DATA ENTRY'!D31),'DATA ENTRY'!D31,"")))</f>
        <v/>
      </c>
      <c r="DP32" s="3" t="str">
        <f>IF('DATA ENTRY'!CV31="","",IF('DATA ENTRY'!W31="","",IF(AND($DE$4='DATA ENTRY'!D31),'DATA ENTRY'!W31,"")))</f>
        <v/>
      </c>
      <c r="DQ32" s="3" t="str">
        <f>IF('DATA ENTRY'!CV31="","",IF('DATA ENTRY'!X31="","",IF(AND($DE$4='DATA ENTRY'!D31),'DATA ENTRY'!X31,"")))</f>
        <v/>
      </c>
      <c r="DR32" s="133" t="str">
        <f t="shared" si="7"/>
        <v/>
      </c>
      <c r="DS32" s="133" t="str">
        <f>IF('DATA ENTRY'!CV31="","",IF('DATA ENTRY'!D31="","",IF(AND($DE$4='DATA ENTRY'!D31),'DATA ENTRY'!G31,"")))</f>
        <v/>
      </c>
      <c r="DX32">
        <f t="shared" si="8"/>
        <v>0</v>
      </c>
      <c r="EA32" t="str">
        <f t="shared" si="9"/>
        <v/>
      </c>
      <c r="EB32" t="str">
        <f>IF(EX32=0,"",1+(MAX($EB$7:EB31)))</f>
        <v/>
      </c>
      <c r="EC32" s="192">
        <v>26</v>
      </c>
      <c r="ED32" s="3" t="str">
        <f>IF('DATA ENTRY'!CV31="","",IF('DATA ENTRY'!B31="","",IF(AND($EE$4='DATA ENTRY'!G31,$EG$4='DATA ENTRY'!F31),'DATA ENTRY'!B31,"")))</f>
        <v/>
      </c>
      <c r="EE32" s="3" t="str">
        <f>IF('DATA ENTRY'!CV31="","",IF('DATA ENTRY'!C31="","",IF(AND($EE$4='DATA ENTRY'!G31,$EG$4='DATA ENTRY'!F31),'DATA ENTRY'!C31,"")))</f>
        <v/>
      </c>
      <c r="EF32" s="4" t="str">
        <f>IF('DATA ENTRY'!CV31="","",IF('DATA ENTRY'!I31="","",IF(AND($EE$4='DATA ENTRY'!G31,$EG$4='DATA ENTRY'!F31),'DATA ENTRY'!I31,"")))</f>
        <v/>
      </c>
      <c r="EG32" s="4" t="str">
        <f>IF('DATA ENTRY'!CV31="","",IF('DATA ENTRY'!CV31="","",IF(AND($EE$4='DATA ENTRY'!G31,$EG$4='DATA ENTRY'!F31),'DATA ENTRY'!CV31,"")))</f>
        <v/>
      </c>
      <c r="EH32" s="3" t="str">
        <f>IF('DATA ENTRY'!CV31="","",IF('DATA ENTRY'!N31="","",IF(AND($EE$4='DATA ENTRY'!G31,$EG$4='DATA ENTRY'!F31),'DATA ENTRY'!N31,"")))</f>
        <v/>
      </c>
      <c r="EI32" s="132" t="str">
        <f>IF('DATA ENTRY'!CV31="","",IF('DATA ENTRY'!O31="","",IF(AND($EE$4='DATA ENTRY'!G31,$EG$4='DATA ENTRY'!F31),'DATA ENTRY'!O31,"")))</f>
        <v/>
      </c>
      <c r="EJ32" s="3" t="str">
        <f>IF('DATA ENTRY'!CV31="","",IF('DATA ENTRY'!P31="","",IF(AND($EE$4='DATA ENTRY'!G31,$EG$4='DATA ENTRY'!F31),'DATA ENTRY'!P31,"")))</f>
        <v/>
      </c>
      <c r="EK32" s="132" t="str">
        <f>IF('DATA ENTRY'!CV31="","",IF('DATA ENTRY'!Q31="","",IF(AND($EE$4='DATA ENTRY'!G31,$EG$4='DATA ENTRY'!F31),'DATA ENTRY'!Q31,"")))</f>
        <v/>
      </c>
      <c r="EL32" s="3" t="str">
        <f>IF('DATA ENTRY'!CV31="","",IF('DATA ENTRY'!R31="","",IF(AND($EE$4='DATA ENTRY'!G31,$EG$4='DATA ENTRY'!F31),'DATA ENTRY'!R31,"")))</f>
        <v/>
      </c>
      <c r="EM32" s="132" t="str">
        <f>IF('DATA ENTRY'!CV31="","",IF('DATA ENTRY'!S31="","",IF(AND($EE$4='DATA ENTRY'!G31,$EG$4='DATA ENTRY'!F31),'DATA ENTRY'!S31,"")))</f>
        <v/>
      </c>
      <c r="EN32" s="3" t="str">
        <f>IF('DATA ENTRY'!CV31="","",IF('DATA ENTRY'!E31="","",IF(AND($EE$4='DATA ENTRY'!G31,$EG$4='DATA ENTRY'!F31),'DATA ENTRY'!E31,"")))</f>
        <v/>
      </c>
      <c r="EO32" s="3" t="str">
        <f>IF('DATA ENTRY'!CV31="","",IF('DATA ENTRY'!D6="","",IF(AND($EE$4='DATA ENTRY'!G31,$EG$4='DATA ENTRY'!F31),'DATA ENTRY'!D6,"")))</f>
        <v/>
      </c>
      <c r="EP32" s="3" t="str">
        <f>IF('DATA ENTRY'!CV31="","",IF('DATA ENTRY'!W31="","",IF(AND($EE$4='DATA ENTRY'!G31,$EG$4='DATA ENTRY'!F31),'DATA ENTRY'!W31,"")))</f>
        <v/>
      </c>
      <c r="EQ32" s="3" t="str">
        <f>IF('DATA ENTRY'!CV31="","",IF('DATA ENTRY'!X31="","",IF(AND($EE$4='DATA ENTRY'!G31,$EG$4='DATA ENTRY'!F31),'DATA ENTRY'!X31,"")))</f>
        <v/>
      </c>
      <c r="ER32" s="133" t="str">
        <f t="shared" si="10"/>
        <v/>
      </c>
      <c r="ES32" s="133" t="str">
        <f>IF('DATA ENTRY'!CV31="","",IF('DATA ENTRY'!D6="","",IF(AND($EE$4='DATA ENTRY'!G31,$EG$4='DATA ENTRY'!F31),'DATA ENTRY'!G31,"")))</f>
        <v/>
      </c>
      <c r="EX32">
        <f t="shared" si="11"/>
        <v>0</v>
      </c>
    </row>
    <row r="33" spans="1:154">
      <c r="A33" t="str">
        <f>IF(S33=0,"",1+(MAX($A$7:A32)))</f>
        <v/>
      </c>
      <c r="B33" s="2">
        <v>27</v>
      </c>
      <c r="C33" s="3" t="str">
        <f>IF('DATA ENTRY'!CV32="","",IF('DATA ENTRY'!B32="","",IF($D$4="All Post",'DATA ENTRY'!B32,IF(AND($D$4='DATA ENTRY'!CV32),'DATA ENTRY'!B32,""))))</f>
        <v/>
      </c>
      <c r="D33" s="3" t="str">
        <f>IF('DATA ENTRY'!CV32="","",IF('DATA ENTRY'!C32="","",IF($D$4="All Post",'DATA ENTRY'!C32,IF(AND($D$4='DATA ENTRY'!CV32),'DATA ENTRY'!C32,""))))</f>
        <v/>
      </c>
      <c r="E33" s="4" t="str">
        <f>IF('DATA ENTRY'!CV32="","",IF('DATA ENTRY'!I32="","",IF($D$4="All Post",'DATA ENTRY'!I32,IF(AND($D$4='DATA ENTRY'!CV32),'DATA ENTRY'!I32,""))))</f>
        <v/>
      </c>
      <c r="F33" s="4" t="str">
        <f>IF('DATA ENTRY'!CV32="","",IF('DATA ENTRY'!CV32="","",IF($D$4="All Post",'DATA ENTRY'!CV32,IF(AND($D$4='DATA ENTRY'!CV32),'DATA ENTRY'!CV32,""))))</f>
        <v/>
      </c>
      <c r="G33" s="3" t="str">
        <f>IF('DATA ENTRY'!CV32="","",IF('DATA ENTRY'!N32="","",IF($D$4="All Post",'DATA ENTRY'!N32,IF(AND($D$4='DATA ENTRY'!CV32),'DATA ENTRY'!N32,""))))</f>
        <v/>
      </c>
      <c r="H33" s="132" t="str">
        <f>IF('DATA ENTRY'!CV32="","",IF('DATA ENTRY'!O32="","",IF($D$4="All Post",'DATA ENTRY'!O32,IF(AND($D$4='DATA ENTRY'!CV32),'DATA ENTRY'!O32,""))))</f>
        <v/>
      </c>
      <c r="I33" s="3" t="str">
        <f>IF('DATA ENTRY'!CV32="","",IF('DATA ENTRY'!P32="","",IF($D$4="All Post",'DATA ENTRY'!P32,IF(AND($D$4='DATA ENTRY'!CV32),'DATA ENTRY'!P32,""))))</f>
        <v/>
      </c>
      <c r="J33" s="132" t="str">
        <f>IF('DATA ENTRY'!CV32="","",IF('DATA ENTRY'!Q32="","",IF($D$4="All Post",'DATA ENTRY'!Q32,IF(AND($D$4='DATA ENTRY'!CV32),'DATA ENTRY'!Q32,""))))</f>
        <v/>
      </c>
      <c r="K33" s="3" t="str">
        <f>IF('DATA ENTRY'!CV32="","",IF('DATA ENTRY'!R32="","",IF($D$4="All Post",'DATA ENTRY'!R32,IF(AND($D$4='DATA ENTRY'!CV32),'DATA ENTRY'!R32,""))))</f>
        <v/>
      </c>
      <c r="L33" s="3" t="str">
        <f>IF('DATA ENTRY'!CV32="","",IF('DATA ENTRY'!S32="","",IF($D$4="All Post",'DATA ENTRY'!S32,IF(AND($D$4='DATA ENTRY'!CV32),'DATA ENTRY'!S32,""))))</f>
        <v/>
      </c>
      <c r="M33" s="3" t="str">
        <f>IF('DATA ENTRY'!CV32="","",IF('DATA ENTRY'!E32="","",IF($D$4="All Post",'DATA ENTRY'!E32,IF(AND($D$4='DATA ENTRY'!CV32),'DATA ENTRY'!E32,""))))</f>
        <v/>
      </c>
      <c r="N33" s="3" t="str">
        <f>IF('DATA ENTRY'!CV32="","",IF('DATA ENTRY'!W32="","",IF($D$4="All Post",'DATA ENTRY'!W32,IF(AND($D$4='DATA ENTRY'!CV32),'DATA ENTRY'!W32,""))))</f>
        <v/>
      </c>
      <c r="O33" s="3" t="str">
        <f>IF('DATA ENTRY'!CV32="","",IF('DATA ENTRY'!X32="","",IF($D$4="All Post",'DATA ENTRY'!X32,IF(AND($D$4='DATA ENTRY'!CV32),'DATA ENTRY'!X32,""))))</f>
        <v/>
      </c>
      <c r="P33" s="3" t="str">
        <f>IF('DATA ENTRY'!CV32="","",IF('DATA ENTRY'!G32="","",IF($D$4="All Post",'DATA ENTRY'!G32,IF(AND($D$4='DATA ENTRY'!CV32),'DATA ENTRY'!G32,""))))</f>
        <v/>
      </c>
      <c r="S33">
        <f t="shared" si="0"/>
        <v>0</v>
      </c>
      <c r="T33" t="str">
        <f t="shared" si="1"/>
        <v/>
      </c>
      <c r="Z33" s="102" t="s">
        <v>415</v>
      </c>
      <c r="BZ33" t="str">
        <f t="shared" si="2"/>
        <v/>
      </c>
      <c r="CA33" t="str">
        <f>IF(CW33=0,"",1+(MAX($CA$7:CA32)))</f>
        <v/>
      </c>
      <c r="CB33" s="141">
        <v>27</v>
      </c>
      <c r="CC33" s="3" t="str">
        <f>IF('DATA ENTRY'!CV32="","",IF('DATA ENTRY'!B32="","",IF(AND($CD$4='DATA ENTRY'!CV32),'DATA ENTRY'!B32,"")))</f>
        <v/>
      </c>
      <c r="CD33" s="3" t="str">
        <f>IF('DATA ENTRY'!CV32="","",IF('DATA ENTRY'!C32="","",IF(AND($CD$4='DATA ENTRY'!CV32),'DATA ENTRY'!C32,"")))</f>
        <v/>
      </c>
      <c r="CE33" s="4" t="str">
        <f>IF('DATA ENTRY'!CV32="","",IF('DATA ENTRY'!I32="","",IF(AND($CD$4='DATA ENTRY'!CV32),'DATA ENTRY'!I32,"")))</f>
        <v/>
      </c>
      <c r="CF33" s="4" t="str">
        <f>IF('DATA ENTRY'!CV32="","",IF('DATA ENTRY'!CV32="","",IF(AND($CD$4='DATA ENTRY'!CV32),'DATA ENTRY'!CV32,"")))</f>
        <v/>
      </c>
      <c r="CG33" s="3" t="str">
        <f>IF('DATA ENTRY'!CV32="","",IF('DATA ENTRY'!N32="","",IF(AND($CD$4='DATA ENTRY'!CV32),'DATA ENTRY'!N32,"")))</f>
        <v/>
      </c>
      <c r="CH33" s="132" t="str">
        <f>IF('DATA ENTRY'!CV32="","",IF('DATA ENTRY'!O32="","",IF(AND($CD$4='DATA ENTRY'!CV32),'DATA ENTRY'!O32,"")))</f>
        <v/>
      </c>
      <c r="CI33" s="3" t="str">
        <f>IF('DATA ENTRY'!CV32="","",IF('DATA ENTRY'!P32="","",IF(AND($CD$4='DATA ENTRY'!CV32),'DATA ENTRY'!P32,"")))</f>
        <v/>
      </c>
      <c r="CJ33" s="132" t="str">
        <f>IF('DATA ENTRY'!CV32="","",IF('DATA ENTRY'!Q32="","",IF(AND($CD$4='DATA ENTRY'!CV32),'DATA ENTRY'!Q32,"")))</f>
        <v/>
      </c>
      <c r="CK33" s="3" t="str">
        <f>IF('DATA ENTRY'!CV32="","",IF('DATA ENTRY'!R32="","",IF(AND($CD$4='DATA ENTRY'!CV32),'DATA ENTRY'!R32,"")))</f>
        <v/>
      </c>
      <c r="CL33" s="3" t="str">
        <f>IF('DATA ENTRY'!CV32="","",IF('DATA ENTRY'!S32="","",IF(AND($CD$4='DATA ENTRY'!CV32),'DATA ENTRY'!S32,"")))</f>
        <v/>
      </c>
      <c r="CM33" s="3" t="str">
        <f>IF('DATA ENTRY'!CV32="","",IF('DATA ENTRY'!E32="","",IF(AND($CD$4='DATA ENTRY'!CV32),'DATA ENTRY'!E32,"")))</f>
        <v/>
      </c>
      <c r="CN33" s="3" t="str">
        <f>IF('DATA ENTRY'!CV32="","",IF('DATA ENTRY'!W32="","",IF(AND($CD$4='DATA ENTRY'!CV32),'DATA ENTRY'!W32,"")))</f>
        <v/>
      </c>
      <c r="CO33" s="3" t="str">
        <f>IF('DATA ENTRY'!CV32="","",IF('DATA ENTRY'!X32="","",IF(AND($CD$4='DATA ENTRY'!CV32),'DATA ENTRY'!X32,"")))</f>
        <v/>
      </c>
      <c r="CP33" s="133" t="str">
        <f t="shared" si="3"/>
        <v/>
      </c>
      <c r="CQ33" s="133" t="str">
        <f>IF('DATA ENTRY'!CV32="","",IF('DATA ENTRY'!G32="","",IF(AND($CD$4='DATA ENTRY'!CV32),'DATA ENTRY'!G32,"")))</f>
        <v/>
      </c>
      <c r="CR33">
        <f t="shared" si="4"/>
        <v>0</v>
      </c>
      <c r="CS33">
        <f t="shared" si="5"/>
        <v>0</v>
      </c>
      <c r="CW33">
        <f t="shared" si="12"/>
        <v>0</v>
      </c>
      <c r="DA33" t="str">
        <f t="shared" si="6"/>
        <v/>
      </c>
      <c r="DB33" t="str">
        <f>IF(DX33=0,"",1+(MAX($DB$7:DB32)))</f>
        <v/>
      </c>
      <c r="DC33" s="170">
        <v>27</v>
      </c>
      <c r="DD33" s="3" t="str">
        <f>IF('DATA ENTRY'!CV32="","",IF('DATA ENTRY'!B32="","",IF(AND($DE$4='DATA ENTRY'!D32),'DATA ENTRY'!B32,"")))</f>
        <v/>
      </c>
      <c r="DE33" s="3" t="str">
        <f>IF('DATA ENTRY'!CV32="","",IF('DATA ENTRY'!C32="","",IF(AND($DE$4='DATA ENTRY'!D32),'DATA ENTRY'!C32,"")))</f>
        <v/>
      </c>
      <c r="DF33" s="4" t="str">
        <f>IF('DATA ENTRY'!CV32="","",IF('DATA ENTRY'!I32="","",IF(AND($DE$4='DATA ENTRY'!D32),'DATA ENTRY'!I32,"")))</f>
        <v/>
      </c>
      <c r="DG33" s="4" t="str">
        <f>IF('DATA ENTRY'!CV32="","",IF('DATA ENTRY'!CV32="","",IF(AND($DE$4='DATA ENTRY'!D32),'DATA ENTRY'!CV32,"")))</f>
        <v/>
      </c>
      <c r="DH33" s="3" t="str">
        <f>IF('DATA ENTRY'!CV32="","",IF('DATA ENTRY'!N32="","",IF(AND($DE$4='DATA ENTRY'!D32),'DATA ENTRY'!N32,"")))</f>
        <v/>
      </c>
      <c r="DI33" s="132" t="str">
        <f>IF('DATA ENTRY'!CV32="","",IF('DATA ENTRY'!O32="","",IF(AND($DE$4='DATA ENTRY'!D32),'DATA ENTRY'!O32,"")))</f>
        <v/>
      </c>
      <c r="DJ33" s="3" t="str">
        <f>IF('DATA ENTRY'!CV32="","",IF('DATA ENTRY'!P32="","",IF(AND($DE$4='DATA ENTRY'!D32),'DATA ENTRY'!P32,"")))</f>
        <v/>
      </c>
      <c r="DK33" s="132" t="str">
        <f>IF('DATA ENTRY'!CV32="","",IF('DATA ENTRY'!Q32="","",IF(AND($DE$4='DATA ENTRY'!D32),'DATA ENTRY'!Q32,"")))</f>
        <v/>
      </c>
      <c r="DL33" s="3" t="str">
        <f>IF('DATA ENTRY'!CV32="","",IF('DATA ENTRY'!R32="","",IF(AND($DE$4='DATA ENTRY'!D32),'DATA ENTRY'!R32,"")))</f>
        <v/>
      </c>
      <c r="DM33" s="132" t="str">
        <f>IF('DATA ENTRY'!CV32="","",IF('DATA ENTRY'!S32="","",IF(AND($DE$4='DATA ENTRY'!D32),'DATA ENTRY'!S32,"")))</f>
        <v/>
      </c>
      <c r="DN33" s="3" t="str">
        <f>IF('DATA ENTRY'!CV32="","",IF('DATA ENTRY'!E32="","",IF(AND($DE$4='DATA ENTRY'!D32),'DATA ENTRY'!E32,"")))</f>
        <v/>
      </c>
      <c r="DO33" s="3" t="str">
        <f>IF('DATA ENTRY'!CV32="","",IF('DATA ENTRY'!D32="","",IF(AND($DE$4='DATA ENTRY'!D32),'DATA ENTRY'!D32,"")))</f>
        <v/>
      </c>
      <c r="DP33" s="3" t="str">
        <f>IF('DATA ENTRY'!CV32="","",IF('DATA ENTRY'!W32="","",IF(AND($DE$4='DATA ENTRY'!D32),'DATA ENTRY'!W32,"")))</f>
        <v/>
      </c>
      <c r="DQ33" s="3" t="str">
        <f>IF('DATA ENTRY'!CV32="","",IF('DATA ENTRY'!X32="","",IF(AND($DE$4='DATA ENTRY'!D32),'DATA ENTRY'!X32,"")))</f>
        <v/>
      </c>
      <c r="DR33" s="133" t="str">
        <f t="shared" si="7"/>
        <v/>
      </c>
      <c r="DS33" s="133" t="str">
        <f>IF('DATA ENTRY'!CV32="","",IF('DATA ENTRY'!D32="","",IF(AND($DE$4='DATA ENTRY'!D32),'DATA ENTRY'!G32,"")))</f>
        <v/>
      </c>
      <c r="DX33">
        <f t="shared" si="8"/>
        <v>0</v>
      </c>
      <c r="EA33" t="str">
        <f t="shared" si="9"/>
        <v/>
      </c>
      <c r="EB33" t="str">
        <f>IF(EX33=0,"",1+(MAX($EB$7:EB32)))</f>
        <v/>
      </c>
      <c r="EC33" s="192">
        <v>27</v>
      </c>
      <c r="ED33" s="3" t="str">
        <f>IF('DATA ENTRY'!CV32="","",IF('DATA ENTRY'!B32="","",IF(AND($EE$4='DATA ENTRY'!G32,$EG$4='DATA ENTRY'!F32),'DATA ENTRY'!B32,"")))</f>
        <v/>
      </c>
      <c r="EE33" s="3" t="str">
        <f>IF('DATA ENTRY'!CV32="","",IF('DATA ENTRY'!C32="","",IF(AND($EE$4='DATA ENTRY'!G32,$EG$4='DATA ENTRY'!F32),'DATA ENTRY'!C32,"")))</f>
        <v/>
      </c>
      <c r="EF33" s="4" t="str">
        <f>IF('DATA ENTRY'!CV32="","",IF('DATA ENTRY'!I32="","",IF(AND($EE$4='DATA ENTRY'!G32,$EG$4='DATA ENTRY'!F32),'DATA ENTRY'!I32,"")))</f>
        <v/>
      </c>
      <c r="EG33" s="4" t="str">
        <f>IF('DATA ENTRY'!CV32="","",IF('DATA ENTRY'!CV32="","",IF(AND($EE$4='DATA ENTRY'!G32,$EG$4='DATA ENTRY'!F32),'DATA ENTRY'!CV32,"")))</f>
        <v/>
      </c>
      <c r="EH33" s="3" t="str">
        <f>IF('DATA ENTRY'!CV32="","",IF('DATA ENTRY'!N32="","",IF(AND($EE$4='DATA ENTRY'!G32,$EG$4='DATA ENTRY'!F32),'DATA ENTRY'!N32,"")))</f>
        <v/>
      </c>
      <c r="EI33" s="132" t="str">
        <f>IF('DATA ENTRY'!CV32="","",IF('DATA ENTRY'!O32="","",IF(AND($EE$4='DATA ENTRY'!G32,$EG$4='DATA ENTRY'!F32),'DATA ENTRY'!O32,"")))</f>
        <v/>
      </c>
      <c r="EJ33" s="3" t="str">
        <f>IF('DATA ENTRY'!CV32="","",IF('DATA ENTRY'!P32="","",IF(AND($EE$4='DATA ENTRY'!G32,$EG$4='DATA ENTRY'!F32),'DATA ENTRY'!P32,"")))</f>
        <v/>
      </c>
      <c r="EK33" s="132" t="str">
        <f>IF('DATA ENTRY'!CV32="","",IF('DATA ENTRY'!Q32="","",IF(AND($EE$4='DATA ENTRY'!G32,$EG$4='DATA ENTRY'!F32),'DATA ENTRY'!Q32,"")))</f>
        <v/>
      </c>
      <c r="EL33" s="3" t="str">
        <f>IF('DATA ENTRY'!CV32="","",IF('DATA ENTRY'!R32="","",IF(AND($EE$4='DATA ENTRY'!G32,$EG$4='DATA ENTRY'!F32),'DATA ENTRY'!R32,"")))</f>
        <v/>
      </c>
      <c r="EM33" s="132" t="str">
        <f>IF('DATA ENTRY'!CV32="","",IF('DATA ENTRY'!S32="","",IF(AND($EE$4='DATA ENTRY'!G32,$EG$4='DATA ENTRY'!F32),'DATA ENTRY'!S32,"")))</f>
        <v/>
      </c>
      <c r="EN33" s="3" t="str">
        <f>IF('DATA ENTRY'!CV32="","",IF('DATA ENTRY'!E32="","",IF(AND($EE$4='DATA ENTRY'!G32,$EG$4='DATA ENTRY'!F32),'DATA ENTRY'!E32,"")))</f>
        <v/>
      </c>
      <c r="EO33" s="3" t="str">
        <f>IF('DATA ENTRY'!CV32="","",IF('DATA ENTRY'!D6="","",IF(AND($EE$4='DATA ENTRY'!G32,$EG$4='DATA ENTRY'!F32),'DATA ENTRY'!D6,"")))</f>
        <v/>
      </c>
      <c r="EP33" s="3" t="str">
        <f>IF('DATA ENTRY'!CV32="","",IF('DATA ENTRY'!W32="","",IF(AND($EE$4='DATA ENTRY'!G32,$EG$4='DATA ENTRY'!F32),'DATA ENTRY'!W32,"")))</f>
        <v/>
      </c>
      <c r="EQ33" s="3" t="str">
        <f>IF('DATA ENTRY'!CV32="","",IF('DATA ENTRY'!X32="","",IF(AND($EE$4='DATA ENTRY'!G32,$EG$4='DATA ENTRY'!F32),'DATA ENTRY'!X32,"")))</f>
        <v/>
      </c>
      <c r="ER33" s="133" t="str">
        <f t="shared" si="10"/>
        <v/>
      </c>
      <c r="ES33" s="133" t="str">
        <f>IF('DATA ENTRY'!CV32="","",IF('DATA ENTRY'!D6="","",IF(AND($EE$4='DATA ENTRY'!G32,$EG$4='DATA ENTRY'!F32),'DATA ENTRY'!G32,"")))</f>
        <v/>
      </c>
      <c r="EX33">
        <f t="shared" si="11"/>
        <v>0</v>
      </c>
    </row>
    <row r="34" spans="1:154">
      <c r="A34" t="str">
        <f>IF(S34=0,"",1+(MAX($A$7:A33)))</f>
        <v/>
      </c>
      <c r="B34" s="2">
        <v>28</v>
      </c>
      <c r="C34" s="3" t="str">
        <f>IF('DATA ENTRY'!CV33="","",IF('DATA ENTRY'!B33="","",IF($D$4="All Post",'DATA ENTRY'!B33,IF(AND($D$4='DATA ENTRY'!CV33),'DATA ENTRY'!B33,""))))</f>
        <v/>
      </c>
      <c r="D34" s="3" t="str">
        <f>IF('DATA ENTRY'!CV33="","",IF('DATA ENTRY'!C33="","",IF($D$4="All Post",'DATA ENTRY'!C33,IF(AND($D$4='DATA ENTRY'!CV33),'DATA ENTRY'!C33,""))))</f>
        <v/>
      </c>
      <c r="E34" s="4" t="str">
        <f>IF('DATA ENTRY'!CV33="","",IF('DATA ENTRY'!I33="","",IF($D$4="All Post",'DATA ENTRY'!I33,IF(AND($D$4='DATA ENTRY'!CV33),'DATA ENTRY'!I33,""))))</f>
        <v/>
      </c>
      <c r="F34" s="4" t="str">
        <f>IF('DATA ENTRY'!CV33="","",IF('DATA ENTRY'!CV33="","",IF($D$4="All Post",'DATA ENTRY'!CV33,IF(AND($D$4='DATA ENTRY'!CV33),'DATA ENTRY'!CV33,""))))</f>
        <v/>
      </c>
      <c r="G34" s="3" t="str">
        <f>IF('DATA ENTRY'!CV33="","",IF('DATA ENTRY'!N33="","",IF($D$4="All Post",'DATA ENTRY'!N33,IF(AND($D$4='DATA ENTRY'!CV33),'DATA ENTRY'!N33,""))))</f>
        <v/>
      </c>
      <c r="H34" s="132" t="str">
        <f>IF('DATA ENTRY'!CV33="","",IF('DATA ENTRY'!O33="","",IF($D$4="All Post",'DATA ENTRY'!O33,IF(AND($D$4='DATA ENTRY'!CV33),'DATA ENTRY'!O33,""))))</f>
        <v/>
      </c>
      <c r="I34" s="3" t="str">
        <f>IF('DATA ENTRY'!CV33="","",IF('DATA ENTRY'!P33="","",IF($D$4="All Post",'DATA ENTRY'!P33,IF(AND($D$4='DATA ENTRY'!CV33),'DATA ENTRY'!P33,""))))</f>
        <v/>
      </c>
      <c r="J34" s="132" t="str">
        <f>IF('DATA ENTRY'!CV33="","",IF('DATA ENTRY'!Q33="","",IF($D$4="All Post",'DATA ENTRY'!Q33,IF(AND($D$4='DATA ENTRY'!CV33),'DATA ENTRY'!Q33,""))))</f>
        <v/>
      </c>
      <c r="K34" s="3" t="str">
        <f>IF('DATA ENTRY'!CV33="","",IF('DATA ENTRY'!R33="","",IF($D$4="All Post",'DATA ENTRY'!R33,IF(AND($D$4='DATA ENTRY'!CV33),'DATA ENTRY'!R33,""))))</f>
        <v/>
      </c>
      <c r="L34" s="3" t="str">
        <f>IF('DATA ENTRY'!CV33="","",IF('DATA ENTRY'!S33="","",IF($D$4="All Post",'DATA ENTRY'!S33,IF(AND($D$4='DATA ENTRY'!CV33),'DATA ENTRY'!S33,""))))</f>
        <v/>
      </c>
      <c r="M34" s="3" t="str">
        <f>IF('DATA ENTRY'!CV33="","",IF('DATA ENTRY'!E33="","",IF($D$4="All Post",'DATA ENTRY'!E33,IF(AND($D$4='DATA ENTRY'!CV33),'DATA ENTRY'!E33,""))))</f>
        <v/>
      </c>
      <c r="N34" s="3" t="str">
        <f>IF('DATA ENTRY'!CV33="","",IF('DATA ENTRY'!W33="","",IF($D$4="All Post",'DATA ENTRY'!W33,IF(AND($D$4='DATA ENTRY'!CV33),'DATA ENTRY'!W33,""))))</f>
        <v/>
      </c>
      <c r="O34" s="3" t="str">
        <f>IF('DATA ENTRY'!CV33="","",IF('DATA ENTRY'!X33="","",IF($D$4="All Post",'DATA ENTRY'!X33,IF(AND($D$4='DATA ENTRY'!CV33),'DATA ENTRY'!X33,""))))</f>
        <v/>
      </c>
      <c r="P34" s="3" t="str">
        <f>IF('DATA ENTRY'!CV33="","",IF('DATA ENTRY'!G33="","",IF($D$4="All Post",'DATA ENTRY'!G33,IF(AND($D$4='DATA ENTRY'!CV33),'DATA ENTRY'!G33,""))))</f>
        <v/>
      </c>
      <c r="S34">
        <f t="shared" si="0"/>
        <v>0</v>
      </c>
      <c r="T34" t="str">
        <f t="shared" si="1"/>
        <v/>
      </c>
      <c r="Z34" s="102" t="s">
        <v>477</v>
      </c>
      <c r="BZ34" t="str">
        <f t="shared" si="2"/>
        <v/>
      </c>
      <c r="CA34" t="str">
        <f>IF(CW34=0,"",1+(MAX($CA$7:CA33)))</f>
        <v/>
      </c>
      <c r="CB34" s="141">
        <v>28</v>
      </c>
      <c r="CC34" s="3" t="str">
        <f>IF('DATA ENTRY'!CV33="","",IF('DATA ENTRY'!B33="","",IF(AND($CD$4='DATA ENTRY'!CV33),'DATA ENTRY'!B33,"")))</f>
        <v/>
      </c>
      <c r="CD34" s="3" t="str">
        <f>IF('DATA ENTRY'!CV33="","",IF('DATA ENTRY'!C33="","",IF(AND($CD$4='DATA ENTRY'!CV33),'DATA ENTRY'!C33,"")))</f>
        <v/>
      </c>
      <c r="CE34" s="4" t="str">
        <f>IF('DATA ENTRY'!CV33="","",IF('DATA ENTRY'!I33="","",IF(AND($CD$4='DATA ENTRY'!CV33),'DATA ENTRY'!I33,"")))</f>
        <v/>
      </c>
      <c r="CF34" s="4" t="str">
        <f>IF('DATA ENTRY'!CV33="","",IF('DATA ENTRY'!CV33="","",IF(AND($CD$4='DATA ENTRY'!CV33),'DATA ENTRY'!CV33,"")))</f>
        <v/>
      </c>
      <c r="CG34" s="3" t="str">
        <f>IF('DATA ENTRY'!CV33="","",IF('DATA ENTRY'!N33="","",IF(AND($CD$4='DATA ENTRY'!CV33),'DATA ENTRY'!N33,"")))</f>
        <v/>
      </c>
      <c r="CH34" s="132" t="str">
        <f>IF('DATA ENTRY'!CV33="","",IF('DATA ENTRY'!O33="","",IF(AND($CD$4='DATA ENTRY'!CV33),'DATA ENTRY'!O33,"")))</f>
        <v/>
      </c>
      <c r="CI34" s="3" t="str">
        <f>IF('DATA ENTRY'!CV33="","",IF('DATA ENTRY'!P33="","",IF(AND($CD$4='DATA ENTRY'!CV33),'DATA ENTRY'!P33,"")))</f>
        <v/>
      </c>
      <c r="CJ34" s="132" t="str">
        <f>IF('DATA ENTRY'!CV33="","",IF('DATA ENTRY'!Q33="","",IF(AND($CD$4='DATA ENTRY'!CV33),'DATA ENTRY'!Q33,"")))</f>
        <v/>
      </c>
      <c r="CK34" s="3" t="str">
        <f>IF('DATA ENTRY'!CV33="","",IF('DATA ENTRY'!R33="","",IF(AND($CD$4='DATA ENTRY'!CV33),'DATA ENTRY'!R33,"")))</f>
        <v/>
      </c>
      <c r="CL34" s="3" t="str">
        <f>IF('DATA ENTRY'!CV33="","",IF('DATA ENTRY'!S33="","",IF(AND($CD$4='DATA ENTRY'!CV33),'DATA ENTRY'!S33,"")))</f>
        <v/>
      </c>
      <c r="CM34" s="3" t="str">
        <f>IF('DATA ENTRY'!CV33="","",IF('DATA ENTRY'!E33="","",IF(AND($CD$4='DATA ENTRY'!CV33),'DATA ENTRY'!E33,"")))</f>
        <v/>
      </c>
      <c r="CN34" s="3" t="str">
        <f>IF('DATA ENTRY'!CV33="","",IF('DATA ENTRY'!W33="","",IF(AND($CD$4='DATA ENTRY'!CV33),'DATA ENTRY'!W33,"")))</f>
        <v/>
      </c>
      <c r="CO34" s="3" t="str">
        <f>IF('DATA ENTRY'!CV33="","",IF('DATA ENTRY'!X33="","",IF(AND($CD$4='DATA ENTRY'!CV33),'DATA ENTRY'!X33,"")))</f>
        <v/>
      </c>
      <c r="CP34" s="133" t="str">
        <f t="shared" si="3"/>
        <v/>
      </c>
      <c r="CQ34" s="133" t="str">
        <f>IF('DATA ENTRY'!CV33="","",IF('DATA ENTRY'!G33="","",IF(AND($CD$4='DATA ENTRY'!CV33),'DATA ENTRY'!G33,"")))</f>
        <v/>
      </c>
      <c r="CR34">
        <f t="shared" si="4"/>
        <v>0</v>
      </c>
      <c r="CS34">
        <f t="shared" si="5"/>
        <v>0</v>
      </c>
      <c r="CW34">
        <f t="shared" si="12"/>
        <v>0</v>
      </c>
      <c r="DA34" t="str">
        <f t="shared" si="6"/>
        <v/>
      </c>
      <c r="DB34" t="str">
        <f>IF(DX34=0,"",1+(MAX($DB$7:DB33)))</f>
        <v/>
      </c>
      <c r="DC34" s="170">
        <v>28</v>
      </c>
      <c r="DD34" s="3" t="str">
        <f>IF('DATA ENTRY'!CV33="","",IF('DATA ENTRY'!B33="","",IF(AND($DE$4='DATA ENTRY'!D33),'DATA ENTRY'!B33,"")))</f>
        <v/>
      </c>
      <c r="DE34" s="3" t="str">
        <f>IF('DATA ENTRY'!CV33="","",IF('DATA ENTRY'!C33="","",IF(AND($DE$4='DATA ENTRY'!D33),'DATA ENTRY'!C33,"")))</f>
        <v/>
      </c>
      <c r="DF34" s="4" t="str">
        <f>IF('DATA ENTRY'!CV33="","",IF('DATA ENTRY'!I33="","",IF(AND($DE$4='DATA ENTRY'!D33),'DATA ENTRY'!I33,"")))</f>
        <v/>
      </c>
      <c r="DG34" s="4" t="str">
        <f>IF('DATA ENTRY'!CV33="","",IF('DATA ENTRY'!CV33="","",IF(AND($DE$4='DATA ENTRY'!D33),'DATA ENTRY'!CV33,"")))</f>
        <v/>
      </c>
      <c r="DH34" s="3" t="str">
        <f>IF('DATA ENTRY'!CV33="","",IF('DATA ENTRY'!N33="","",IF(AND($DE$4='DATA ENTRY'!D33),'DATA ENTRY'!N33,"")))</f>
        <v/>
      </c>
      <c r="DI34" s="132" t="str">
        <f>IF('DATA ENTRY'!CV33="","",IF('DATA ENTRY'!O33="","",IF(AND($DE$4='DATA ENTRY'!D33),'DATA ENTRY'!O33,"")))</f>
        <v/>
      </c>
      <c r="DJ34" s="3" t="str">
        <f>IF('DATA ENTRY'!CV33="","",IF('DATA ENTRY'!P33="","",IF(AND($DE$4='DATA ENTRY'!D33),'DATA ENTRY'!P33,"")))</f>
        <v/>
      </c>
      <c r="DK34" s="132" t="str">
        <f>IF('DATA ENTRY'!CV33="","",IF('DATA ENTRY'!Q33="","",IF(AND($DE$4='DATA ENTRY'!D33),'DATA ENTRY'!Q33,"")))</f>
        <v/>
      </c>
      <c r="DL34" s="3" t="str">
        <f>IF('DATA ENTRY'!CV33="","",IF('DATA ENTRY'!R33="","",IF(AND($DE$4='DATA ENTRY'!D33),'DATA ENTRY'!R33,"")))</f>
        <v/>
      </c>
      <c r="DM34" s="132" t="str">
        <f>IF('DATA ENTRY'!CV33="","",IF('DATA ENTRY'!S33="","",IF(AND($DE$4='DATA ENTRY'!D33),'DATA ENTRY'!S33,"")))</f>
        <v/>
      </c>
      <c r="DN34" s="3" t="str">
        <f>IF('DATA ENTRY'!CV33="","",IF('DATA ENTRY'!E33="","",IF(AND($DE$4='DATA ENTRY'!D33),'DATA ENTRY'!E33,"")))</f>
        <v/>
      </c>
      <c r="DO34" s="3" t="str">
        <f>IF('DATA ENTRY'!CV33="","",IF('DATA ENTRY'!D33="","",IF(AND($DE$4='DATA ENTRY'!D33),'DATA ENTRY'!D33,"")))</f>
        <v/>
      </c>
      <c r="DP34" s="3" t="str">
        <f>IF('DATA ENTRY'!CV33="","",IF('DATA ENTRY'!W33="","",IF(AND($DE$4='DATA ENTRY'!D33),'DATA ENTRY'!W33,"")))</f>
        <v/>
      </c>
      <c r="DQ34" s="3" t="str">
        <f>IF('DATA ENTRY'!CV33="","",IF('DATA ENTRY'!X33="","",IF(AND($DE$4='DATA ENTRY'!D33),'DATA ENTRY'!X33,"")))</f>
        <v/>
      </c>
      <c r="DR34" s="133" t="str">
        <f t="shared" si="7"/>
        <v/>
      </c>
      <c r="DS34" s="133" t="str">
        <f>IF('DATA ENTRY'!CV33="","",IF('DATA ENTRY'!D33="","",IF(AND($DE$4='DATA ENTRY'!D33),'DATA ENTRY'!G33,"")))</f>
        <v/>
      </c>
      <c r="DX34">
        <f t="shared" si="8"/>
        <v>0</v>
      </c>
      <c r="EA34" t="str">
        <f t="shared" si="9"/>
        <v/>
      </c>
      <c r="EB34" t="str">
        <f>IF(EX34=0,"",1+(MAX($EB$7:EB33)))</f>
        <v/>
      </c>
      <c r="EC34" s="192">
        <v>28</v>
      </c>
      <c r="ED34" s="3" t="str">
        <f>IF('DATA ENTRY'!CV33="","",IF('DATA ENTRY'!B33="","",IF(AND($EE$4='DATA ENTRY'!G33,$EG$4='DATA ENTRY'!F33),'DATA ENTRY'!B33,"")))</f>
        <v/>
      </c>
      <c r="EE34" s="3" t="str">
        <f>IF('DATA ENTRY'!CV33="","",IF('DATA ENTRY'!C33="","",IF(AND($EE$4='DATA ENTRY'!G33,$EG$4='DATA ENTRY'!F33),'DATA ENTRY'!C33,"")))</f>
        <v/>
      </c>
      <c r="EF34" s="4" t="str">
        <f>IF('DATA ENTRY'!CV33="","",IF('DATA ENTRY'!I33="","",IF(AND($EE$4='DATA ENTRY'!G33,$EG$4='DATA ENTRY'!F33),'DATA ENTRY'!I33,"")))</f>
        <v/>
      </c>
      <c r="EG34" s="4" t="str">
        <f>IF('DATA ENTRY'!CV33="","",IF('DATA ENTRY'!CV33="","",IF(AND($EE$4='DATA ENTRY'!G33,$EG$4='DATA ENTRY'!F33),'DATA ENTRY'!CV33,"")))</f>
        <v/>
      </c>
      <c r="EH34" s="3" t="str">
        <f>IF('DATA ENTRY'!CV33="","",IF('DATA ENTRY'!N33="","",IF(AND($EE$4='DATA ENTRY'!G33,$EG$4='DATA ENTRY'!F33),'DATA ENTRY'!N33,"")))</f>
        <v/>
      </c>
      <c r="EI34" s="132" t="str">
        <f>IF('DATA ENTRY'!CV33="","",IF('DATA ENTRY'!O33="","",IF(AND($EE$4='DATA ENTRY'!G33,$EG$4='DATA ENTRY'!F33),'DATA ENTRY'!O33,"")))</f>
        <v/>
      </c>
      <c r="EJ34" s="3" t="str">
        <f>IF('DATA ENTRY'!CV33="","",IF('DATA ENTRY'!P33="","",IF(AND($EE$4='DATA ENTRY'!G33,$EG$4='DATA ENTRY'!F33),'DATA ENTRY'!P33,"")))</f>
        <v/>
      </c>
      <c r="EK34" s="132" t="str">
        <f>IF('DATA ENTRY'!CV33="","",IF('DATA ENTRY'!Q33="","",IF(AND($EE$4='DATA ENTRY'!G33,$EG$4='DATA ENTRY'!F33),'DATA ENTRY'!Q33,"")))</f>
        <v/>
      </c>
      <c r="EL34" s="3" t="str">
        <f>IF('DATA ENTRY'!CV33="","",IF('DATA ENTRY'!R33="","",IF(AND($EE$4='DATA ENTRY'!G33,$EG$4='DATA ENTRY'!F33),'DATA ENTRY'!R33,"")))</f>
        <v/>
      </c>
      <c r="EM34" s="132" t="str">
        <f>IF('DATA ENTRY'!CV33="","",IF('DATA ENTRY'!S33="","",IF(AND($EE$4='DATA ENTRY'!G33,$EG$4='DATA ENTRY'!F33),'DATA ENTRY'!S33,"")))</f>
        <v/>
      </c>
      <c r="EN34" s="3" t="str">
        <f>IF('DATA ENTRY'!CV33="","",IF('DATA ENTRY'!E33="","",IF(AND($EE$4='DATA ENTRY'!G33,$EG$4='DATA ENTRY'!F33),'DATA ENTRY'!E33,"")))</f>
        <v/>
      </c>
      <c r="EO34" s="3" t="str">
        <f>IF('DATA ENTRY'!CV33="","",IF('DATA ENTRY'!D6="","",IF(AND($EE$4='DATA ENTRY'!G33,$EG$4='DATA ENTRY'!F33),'DATA ENTRY'!D6,"")))</f>
        <v/>
      </c>
      <c r="EP34" s="3" t="str">
        <f>IF('DATA ENTRY'!CV33="","",IF('DATA ENTRY'!W33="","",IF(AND($EE$4='DATA ENTRY'!G33,$EG$4='DATA ENTRY'!F33),'DATA ENTRY'!W33,"")))</f>
        <v/>
      </c>
      <c r="EQ34" s="3" t="str">
        <f>IF('DATA ENTRY'!CV33="","",IF('DATA ENTRY'!X33="","",IF(AND($EE$4='DATA ENTRY'!G33,$EG$4='DATA ENTRY'!F33),'DATA ENTRY'!X33,"")))</f>
        <v/>
      </c>
      <c r="ER34" s="133" t="str">
        <f t="shared" si="10"/>
        <v/>
      </c>
      <c r="ES34" s="133" t="str">
        <f>IF('DATA ENTRY'!CV33="","",IF('DATA ENTRY'!D6="","",IF(AND($EE$4='DATA ENTRY'!G33,$EG$4='DATA ENTRY'!F33),'DATA ENTRY'!G33,"")))</f>
        <v/>
      </c>
      <c r="EX34">
        <f t="shared" si="11"/>
        <v>0</v>
      </c>
    </row>
    <row r="35" spans="1:154">
      <c r="A35" t="str">
        <f>IF(S35=0,"",1+(MAX($A$7:A34)))</f>
        <v/>
      </c>
      <c r="B35" s="2">
        <v>29</v>
      </c>
      <c r="C35" s="3" t="str">
        <f>IF('DATA ENTRY'!CV34="","",IF('DATA ENTRY'!B34="","",IF($D$4="All Post",'DATA ENTRY'!B34,IF(AND($D$4='DATA ENTRY'!CV34),'DATA ENTRY'!B34,""))))</f>
        <v/>
      </c>
      <c r="D35" s="3" t="str">
        <f>IF('DATA ENTRY'!CV34="","",IF('DATA ENTRY'!C34="","",IF($D$4="All Post",'DATA ENTRY'!C34,IF(AND($D$4='DATA ENTRY'!CV34),'DATA ENTRY'!C34,""))))</f>
        <v/>
      </c>
      <c r="E35" s="4" t="str">
        <f>IF('DATA ENTRY'!CV34="","",IF('DATA ENTRY'!I34="","",IF($D$4="All Post",'DATA ENTRY'!I34,IF(AND($D$4='DATA ENTRY'!CV34),'DATA ENTRY'!I34,""))))</f>
        <v/>
      </c>
      <c r="F35" s="4" t="str">
        <f>IF('DATA ENTRY'!CV34="","",IF('DATA ENTRY'!CV34="","",IF($D$4="All Post",'DATA ENTRY'!CV34,IF(AND($D$4='DATA ENTRY'!CV34),'DATA ENTRY'!CV34,""))))</f>
        <v/>
      </c>
      <c r="G35" s="3" t="str">
        <f>IF('DATA ENTRY'!CV34="","",IF('DATA ENTRY'!N34="","",IF($D$4="All Post",'DATA ENTRY'!N34,IF(AND($D$4='DATA ENTRY'!CV34),'DATA ENTRY'!N34,""))))</f>
        <v/>
      </c>
      <c r="H35" s="132" t="str">
        <f>IF('DATA ENTRY'!CV34="","",IF('DATA ENTRY'!O34="","",IF($D$4="All Post",'DATA ENTRY'!O34,IF(AND($D$4='DATA ENTRY'!CV34),'DATA ENTRY'!O34,""))))</f>
        <v/>
      </c>
      <c r="I35" s="3" t="str">
        <f>IF('DATA ENTRY'!CV34="","",IF('DATA ENTRY'!P34="","",IF($D$4="All Post",'DATA ENTRY'!P34,IF(AND($D$4='DATA ENTRY'!CV34),'DATA ENTRY'!P34,""))))</f>
        <v/>
      </c>
      <c r="J35" s="132" t="str">
        <f>IF('DATA ENTRY'!CV34="","",IF('DATA ENTRY'!Q34="","",IF($D$4="All Post",'DATA ENTRY'!Q34,IF(AND($D$4='DATA ENTRY'!CV34),'DATA ENTRY'!Q34,""))))</f>
        <v/>
      </c>
      <c r="K35" s="3" t="str">
        <f>IF('DATA ENTRY'!CV34="","",IF('DATA ENTRY'!R34="","",IF($D$4="All Post",'DATA ENTRY'!R34,IF(AND($D$4='DATA ENTRY'!CV34),'DATA ENTRY'!R34,""))))</f>
        <v/>
      </c>
      <c r="L35" s="3" t="str">
        <f>IF('DATA ENTRY'!CV34="","",IF('DATA ENTRY'!S34="","",IF($D$4="All Post",'DATA ENTRY'!S34,IF(AND($D$4='DATA ENTRY'!CV34),'DATA ENTRY'!S34,""))))</f>
        <v/>
      </c>
      <c r="M35" s="3" t="str">
        <f>IF('DATA ENTRY'!CV34="","",IF('DATA ENTRY'!E34="","",IF($D$4="All Post",'DATA ENTRY'!E34,IF(AND($D$4='DATA ENTRY'!CV34),'DATA ENTRY'!E34,""))))</f>
        <v/>
      </c>
      <c r="N35" s="3" t="str">
        <f>IF('DATA ENTRY'!CV34="","",IF('DATA ENTRY'!W34="","",IF($D$4="All Post",'DATA ENTRY'!W34,IF(AND($D$4='DATA ENTRY'!CV34),'DATA ENTRY'!W34,""))))</f>
        <v/>
      </c>
      <c r="O35" s="3" t="str">
        <f>IF('DATA ENTRY'!CV34="","",IF('DATA ENTRY'!X34="","",IF($D$4="All Post",'DATA ENTRY'!X34,IF(AND($D$4='DATA ENTRY'!CV34),'DATA ENTRY'!X34,""))))</f>
        <v/>
      </c>
      <c r="P35" s="3" t="str">
        <f>IF('DATA ENTRY'!CV34="","",IF('DATA ENTRY'!G34="","",IF($D$4="All Post",'DATA ENTRY'!G34,IF(AND($D$4='DATA ENTRY'!CV34),'DATA ENTRY'!G34,""))))</f>
        <v/>
      </c>
      <c r="S35">
        <f t="shared" si="0"/>
        <v>0</v>
      </c>
      <c r="T35" t="str">
        <f t="shared" si="1"/>
        <v/>
      </c>
      <c r="Z35" s="102" t="s">
        <v>430</v>
      </c>
      <c r="BZ35" t="str">
        <f t="shared" si="2"/>
        <v/>
      </c>
      <c r="CA35" t="str">
        <f>IF(CW35=0,"",1+(MAX($CA$7:CA34)))</f>
        <v/>
      </c>
      <c r="CB35" s="141">
        <v>29</v>
      </c>
      <c r="CC35" s="3" t="str">
        <f>IF('DATA ENTRY'!CV34="","",IF('DATA ENTRY'!B34="","",IF(AND($CD$4='DATA ENTRY'!CV34),'DATA ENTRY'!B34,"")))</f>
        <v/>
      </c>
      <c r="CD35" s="3" t="str">
        <f>IF('DATA ENTRY'!CV34="","",IF('DATA ENTRY'!C34="","",IF(AND($CD$4='DATA ENTRY'!CV34),'DATA ENTRY'!C34,"")))</f>
        <v/>
      </c>
      <c r="CE35" s="4" t="str">
        <f>IF('DATA ENTRY'!CV34="","",IF('DATA ENTRY'!I34="","",IF(AND($CD$4='DATA ENTRY'!CV34),'DATA ENTRY'!I34,"")))</f>
        <v/>
      </c>
      <c r="CF35" s="4" t="str">
        <f>IF('DATA ENTRY'!CV34="","",IF('DATA ENTRY'!CV34="","",IF(AND($CD$4='DATA ENTRY'!CV34),'DATA ENTRY'!CV34,"")))</f>
        <v/>
      </c>
      <c r="CG35" s="3" t="str">
        <f>IF('DATA ENTRY'!CV34="","",IF('DATA ENTRY'!N34="","",IF(AND($CD$4='DATA ENTRY'!CV34),'DATA ENTRY'!N34,"")))</f>
        <v/>
      </c>
      <c r="CH35" s="132" t="str">
        <f>IF('DATA ENTRY'!CV34="","",IF('DATA ENTRY'!O34="","",IF(AND($CD$4='DATA ENTRY'!CV34),'DATA ENTRY'!O34,"")))</f>
        <v/>
      </c>
      <c r="CI35" s="3" t="str">
        <f>IF('DATA ENTRY'!CV34="","",IF('DATA ENTRY'!P34="","",IF(AND($CD$4='DATA ENTRY'!CV34),'DATA ENTRY'!P34,"")))</f>
        <v/>
      </c>
      <c r="CJ35" s="132" t="str">
        <f>IF('DATA ENTRY'!CV34="","",IF('DATA ENTRY'!Q34="","",IF(AND($CD$4='DATA ENTRY'!CV34),'DATA ENTRY'!Q34,"")))</f>
        <v/>
      </c>
      <c r="CK35" s="3" t="str">
        <f>IF('DATA ENTRY'!CV34="","",IF('DATA ENTRY'!R34="","",IF(AND($CD$4='DATA ENTRY'!CV34),'DATA ENTRY'!R34,"")))</f>
        <v/>
      </c>
      <c r="CL35" s="3" t="str">
        <f>IF('DATA ENTRY'!CV34="","",IF('DATA ENTRY'!S34="","",IF(AND($CD$4='DATA ENTRY'!CV34),'DATA ENTRY'!S34,"")))</f>
        <v/>
      </c>
      <c r="CM35" s="3" t="str">
        <f>IF('DATA ENTRY'!CV34="","",IF('DATA ENTRY'!E34="","",IF(AND($CD$4='DATA ENTRY'!CV34),'DATA ENTRY'!E34,"")))</f>
        <v/>
      </c>
      <c r="CN35" s="3" t="str">
        <f>IF('DATA ENTRY'!CV34="","",IF('DATA ENTRY'!W34="","",IF(AND($CD$4='DATA ENTRY'!CV34),'DATA ENTRY'!W34,"")))</f>
        <v/>
      </c>
      <c r="CO35" s="3" t="str">
        <f>IF('DATA ENTRY'!CV34="","",IF('DATA ENTRY'!X34="","",IF(AND($CD$4='DATA ENTRY'!CV34),'DATA ENTRY'!X34,"")))</f>
        <v/>
      </c>
      <c r="CP35" s="133" t="str">
        <f t="shared" si="3"/>
        <v/>
      </c>
      <c r="CQ35" s="133" t="str">
        <f>IF('DATA ENTRY'!CV34="","",IF('DATA ENTRY'!G34="","",IF(AND($CD$4='DATA ENTRY'!CV34),'DATA ENTRY'!G34,"")))</f>
        <v/>
      </c>
      <c r="CR35">
        <f t="shared" si="4"/>
        <v>0</v>
      </c>
      <c r="CS35">
        <f t="shared" si="5"/>
        <v>0</v>
      </c>
      <c r="CW35">
        <f t="shared" si="12"/>
        <v>0</v>
      </c>
      <c r="DA35" t="str">
        <f t="shared" si="6"/>
        <v/>
      </c>
      <c r="DB35" t="str">
        <f>IF(DX35=0,"",1+(MAX($DB$7:DB34)))</f>
        <v/>
      </c>
      <c r="DC35" s="170">
        <v>29</v>
      </c>
      <c r="DD35" s="3" t="str">
        <f>IF('DATA ENTRY'!CV34="","",IF('DATA ENTRY'!B34="","",IF(AND($DE$4='DATA ENTRY'!D34),'DATA ENTRY'!B34,"")))</f>
        <v/>
      </c>
      <c r="DE35" s="3" t="str">
        <f>IF('DATA ENTRY'!CV34="","",IF('DATA ENTRY'!C34="","",IF(AND($DE$4='DATA ENTRY'!D34),'DATA ENTRY'!C34,"")))</f>
        <v/>
      </c>
      <c r="DF35" s="4" t="str">
        <f>IF('DATA ENTRY'!CV34="","",IF('DATA ENTRY'!I34="","",IF(AND($DE$4='DATA ENTRY'!D34),'DATA ENTRY'!I34,"")))</f>
        <v/>
      </c>
      <c r="DG35" s="4" t="str">
        <f>IF('DATA ENTRY'!CV34="","",IF('DATA ENTRY'!CV34="","",IF(AND($DE$4='DATA ENTRY'!D34),'DATA ENTRY'!CV34,"")))</f>
        <v/>
      </c>
      <c r="DH35" s="3" t="str">
        <f>IF('DATA ENTRY'!CV34="","",IF('DATA ENTRY'!N34="","",IF(AND($DE$4='DATA ENTRY'!D34),'DATA ENTRY'!N34,"")))</f>
        <v/>
      </c>
      <c r="DI35" s="132" t="str">
        <f>IF('DATA ENTRY'!CV34="","",IF('DATA ENTRY'!O34="","",IF(AND($DE$4='DATA ENTRY'!D34),'DATA ENTRY'!O34,"")))</f>
        <v/>
      </c>
      <c r="DJ35" s="3" t="str">
        <f>IF('DATA ENTRY'!CV34="","",IF('DATA ENTRY'!P34="","",IF(AND($DE$4='DATA ENTRY'!D34),'DATA ENTRY'!P34,"")))</f>
        <v/>
      </c>
      <c r="DK35" s="132" t="str">
        <f>IF('DATA ENTRY'!CV34="","",IF('DATA ENTRY'!Q34="","",IF(AND($DE$4='DATA ENTRY'!D34),'DATA ENTRY'!Q34,"")))</f>
        <v/>
      </c>
      <c r="DL35" s="3" t="str">
        <f>IF('DATA ENTRY'!CV34="","",IF('DATA ENTRY'!R34="","",IF(AND($DE$4='DATA ENTRY'!D34),'DATA ENTRY'!R34,"")))</f>
        <v/>
      </c>
      <c r="DM35" s="132" t="str">
        <f>IF('DATA ENTRY'!CV34="","",IF('DATA ENTRY'!S34="","",IF(AND($DE$4='DATA ENTRY'!D34),'DATA ENTRY'!S34,"")))</f>
        <v/>
      </c>
      <c r="DN35" s="3" t="str">
        <f>IF('DATA ENTRY'!CV34="","",IF('DATA ENTRY'!E34="","",IF(AND($DE$4='DATA ENTRY'!D34),'DATA ENTRY'!E34,"")))</f>
        <v/>
      </c>
      <c r="DO35" s="3" t="str">
        <f>IF('DATA ENTRY'!CV34="","",IF('DATA ENTRY'!D34="","",IF(AND($DE$4='DATA ENTRY'!D34),'DATA ENTRY'!D34,"")))</f>
        <v/>
      </c>
      <c r="DP35" s="3" t="str">
        <f>IF('DATA ENTRY'!CV34="","",IF('DATA ENTRY'!W34="","",IF(AND($DE$4='DATA ENTRY'!D34),'DATA ENTRY'!W34,"")))</f>
        <v/>
      </c>
      <c r="DQ35" s="3" t="str">
        <f>IF('DATA ENTRY'!CV34="","",IF('DATA ENTRY'!X34="","",IF(AND($DE$4='DATA ENTRY'!D34),'DATA ENTRY'!X34,"")))</f>
        <v/>
      </c>
      <c r="DR35" s="133" t="str">
        <f t="shared" si="7"/>
        <v/>
      </c>
      <c r="DS35" s="133" t="str">
        <f>IF('DATA ENTRY'!CV34="","",IF('DATA ENTRY'!D34="","",IF(AND($DE$4='DATA ENTRY'!D34),'DATA ENTRY'!G34,"")))</f>
        <v/>
      </c>
      <c r="DX35">
        <f t="shared" si="8"/>
        <v>0</v>
      </c>
      <c r="EA35" t="str">
        <f t="shared" si="9"/>
        <v/>
      </c>
      <c r="EB35" t="str">
        <f>IF(EX35=0,"",1+(MAX($EB$7:EB34)))</f>
        <v/>
      </c>
      <c r="EC35" s="192">
        <v>29</v>
      </c>
      <c r="ED35" s="3" t="str">
        <f>IF('DATA ENTRY'!CV34="","",IF('DATA ENTRY'!B34="","",IF(AND($EE$4='DATA ENTRY'!G34,$EG$4='DATA ENTRY'!F34),'DATA ENTRY'!B34,"")))</f>
        <v/>
      </c>
      <c r="EE35" s="3" t="str">
        <f>IF('DATA ENTRY'!CV34="","",IF('DATA ENTRY'!C34="","",IF(AND($EE$4='DATA ENTRY'!G34,$EG$4='DATA ENTRY'!F34),'DATA ENTRY'!C34,"")))</f>
        <v/>
      </c>
      <c r="EF35" s="4" t="str">
        <f>IF('DATA ENTRY'!CV34="","",IF('DATA ENTRY'!I34="","",IF(AND($EE$4='DATA ENTRY'!G34,$EG$4='DATA ENTRY'!F34),'DATA ENTRY'!I34,"")))</f>
        <v/>
      </c>
      <c r="EG35" s="4" t="str">
        <f>IF('DATA ENTRY'!CV34="","",IF('DATA ENTRY'!CV34="","",IF(AND($EE$4='DATA ENTRY'!G34,$EG$4='DATA ENTRY'!F34),'DATA ENTRY'!CV34,"")))</f>
        <v/>
      </c>
      <c r="EH35" s="3" t="str">
        <f>IF('DATA ENTRY'!CV34="","",IF('DATA ENTRY'!N34="","",IF(AND($EE$4='DATA ENTRY'!G34,$EG$4='DATA ENTRY'!F34),'DATA ENTRY'!N34,"")))</f>
        <v/>
      </c>
      <c r="EI35" s="132" t="str">
        <f>IF('DATA ENTRY'!CV34="","",IF('DATA ENTRY'!O34="","",IF(AND($EE$4='DATA ENTRY'!G34,$EG$4='DATA ENTRY'!F34),'DATA ENTRY'!O34,"")))</f>
        <v/>
      </c>
      <c r="EJ35" s="3" t="str">
        <f>IF('DATA ENTRY'!CV34="","",IF('DATA ENTRY'!P34="","",IF(AND($EE$4='DATA ENTRY'!G34,$EG$4='DATA ENTRY'!F34),'DATA ENTRY'!P34,"")))</f>
        <v/>
      </c>
      <c r="EK35" s="132" t="str">
        <f>IF('DATA ENTRY'!CV34="","",IF('DATA ENTRY'!Q34="","",IF(AND($EE$4='DATA ENTRY'!G34,$EG$4='DATA ENTRY'!F34),'DATA ENTRY'!Q34,"")))</f>
        <v/>
      </c>
      <c r="EL35" s="3" t="str">
        <f>IF('DATA ENTRY'!CV34="","",IF('DATA ENTRY'!R34="","",IF(AND($EE$4='DATA ENTRY'!G34,$EG$4='DATA ENTRY'!F34),'DATA ENTRY'!R34,"")))</f>
        <v/>
      </c>
      <c r="EM35" s="132" t="str">
        <f>IF('DATA ENTRY'!CV34="","",IF('DATA ENTRY'!S34="","",IF(AND($EE$4='DATA ENTRY'!G34,$EG$4='DATA ENTRY'!F34),'DATA ENTRY'!S34,"")))</f>
        <v/>
      </c>
      <c r="EN35" s="3" t="str">
        <f>IF('DATA ENTRY'!CV34="","",IF('DATA ENTRY'!E34="","",IF(AND($EE$4='DATA ENTRY'!G34,$EG$4='DATA ENTRY'!F34),'DATA ENTRY'!E34,"")))</f>
        <v/>
      </c>
      <c r="EO35" s="3" t="str">
        <f>IF('DATA ENTRY'!CV34="","",IF('DATA ENTRY'!D6="","",IF(AND($EE$4='DATA ENTRY'!G34,$EG$4='DATA ENTRY'!F34),'DATA ENTRY'!D6,"")))</f>
        <v/>
      </c>
      <c r="EP35" s="3" t="str">
        <f>IF('DATA ENTRY'!CV34="","",IF('DATA ENTRY'!W34="","",IF(AND($EE$4='DATA ENTRY'!G34,$EG$4='DATA ENTRY'!F34),'DATA ENTRY'!W34,"")))</f>
        <v/>
      </c>
      <c r="EQ35" s="3" t="str">
        <f>IF('DATA ENTRY'!CV34="","",IF('DATA ENTRY'!X34="","",IF(AND($EE$4='DATA ENTRY'!G34,$EG$4='DATA ENTRY'!F34),'DATA ENTRY'!X34,"")))</f>
        <v/>
      </c>
      <c r="ER35" s="133" t="str">
        <f t="shared" si="10"/>
        <v/>
      </c>
      <c r="ES35" s="133" t="str">
        <f>IF('DATA ENTRY'!CV34="","",IF('DATA ENTRY'!D6="","",IF(AND($EE$4='DATA ENTRY'!G34,$EG$4='DATA ENTRY'!F34),'DATA ENTRY'!G34,"")))</f>
        <v/>
      </c>
      <c r="EX35">
        <f t="shared" si="11"/>
        <v>0</v>
      </c>
    </row>
    <row r="36" spans="1:154">
      <c r="A36" t="str">
        <f>IF(S36=0,"",1+(MAX($A$7:A35)))</f>
        <v/>
      </c>
      <c r="B36" s="2">
        <v>30</v>
      </c>
      <c r="C36" s="3" t="str">
        <f>IF('DATA ENTRY'!CV35="","",IF('DATA ENTRY'!B35="","",IF($D$4="All Post",'DATA ENTRY'!B35,IF(AND($D$4='DATA ENTRY'!CV35),'DATA ENTRY'!B35,""))))</f>
        <v/>
      </c>
      <c r="D36" s="3" t="str">
        <f>IF('DATA ENTRY'!CV35="","",IF('DATA ENTRY'!C35="","",IF($D$4="All Post",'DATA ENTRY'!C35,IF(AND($D$4='DATA ENTRY'!CV35),'DATA ENTRY'!C35,""))))</f>
        <v/>
      </c>
      <c r="E36" s="4" t="str">
        <f>IF('DATA ENTRY'!CV35="","",IF('DATA ENTRY'!I35="","",IF($D$4="All Post",'DATA ENTRY'!I35,IF(AND($D$4='DATA ENTRY'!CV35),'DATA ENTRY'!I35,""))))</f>
        <v/>
      </c>
      <c r="F36" s="4" t="str">
        <f>IF('DATA ENTRY'!CV35="","",IF('DATA ENTRY'!CV35="","",IF($D$4="All Post",'DATA ENTRY'!CV35,IF(AND($D$4='DATA ENTRY'!CV35),'DATA ENTRY'!CV35,""))))</f>
        <v/>
      </c>
      <c r="G36" s="3" t="str">
        <f>IF('DATA ENTRY'!CV35="","",IF('DATA ENTRY'!N35="","",IF($D$4="All Post",'DATA ENTRY'!N35,IF(AND($D$4='DATA ENTRY'!CV35),'DATA ENTRY'!N35,""))))</f>
        <v/>
      </c>
      <c r="H36" s="132" t="str">
        <f>IF('DATA ENTRY'!CV35="","",IF('DATA ENTRY'!O35="","",IF($D$4="All Post",'DATA ENTRY'!O35,IF(AND($D$4='DATA ENTRY'!CV35),'DATA ENTRY'!O35,""))))</f>
        <v/>
      </c>
      <c r="I36" s="3" t="str">
        <f>IF('DATA ENTRY'!CV35="","",IF('DATA ENTRY'!P35="","",IF($D$4="All Post",'DATA ENTRY'!P35,IF(AND($D$4='DATA ENTRY'!CV35),'DATA ENTRY'!P35,""))))</f>
        <v/>
      </c>
      <c r="J36" s="132" t="str">
        <f>IF('DATA ENTRY'!CV35="","",IF('DATA ENTRY'!Q35="","",IF($D$4="All Post",'DATA ENTRY'!Q35,IF(AND($D$4='DATA ENTRY'!CV35),'DATA ENTRY'!Q35,""))))</f>
        <v/>
      </c>
      <c r="K36" s="3" t="str">
        <f>IF('DATA ENTRY'!CV35="","",IF('DATA ENTRY'!R35="","",IF($D$4="All Post",'DATA ENTRY'!R35,IF(AND($D$4='DATA ENTRY'!CV35),'DATA ENTRY'!R35,""))))</f>
        <v/>
      </c>
      <c r="L36" s="3" t="str">
        <f>IF('DATA ENTRY'!CV35="","",IF('DATA ENTRY'!S35="","",IF($D$4="All Post",'DATA ENTRY'!S35,IF(AND($D$4='DATA ENTRY'!CV35),'DATA ENTRY'!S35,""))))</f>
        <v/>
      </c>
      <c r="M36" s="3" t="str">
        <f>IF('DATA ENTRY'!CV35="","",IF('DATA ENTRY'!E35="","",IF($D$4="All Post",'DATA ENTRY'!E35,IF(AND($D$4='DATA ENTRY'!CV35),'DATA ENTRY'!E35,""))))</f>
        <v/>
      </c>
      <c r="N36" s="3" t="str">
        <f>IF('DATA ENTRY'!CV35="","",IF('DATA ENTRY'!W35="","",IF($D$4="All Post",'DATA ENTRY'!W35,IF(AND($D$4='DATA ENTRY'!CV35),'DATA ENTRY'!W35,""))))</f>
        <v/>
      </c>
      <c r="O36" s="3" t="str">
        <f>IF('DATA ENTRY'!CV35="","",IF('DATA ENTRY'!X35="","",IF($D$4="All Post",'DATA ENTRY'!X35,IF(AND($D$4='DATA ENTRY'!CV35),'DATA ENTRY'!X35,""))))</f>
        <v/>
      </c>
      <c r="P36" s="3" t="str">
        <f>IF('DATA ENTRY'!CV35="","",IF('DATA ENTRY'!G35="","",IF($D$4="All Post",'DATA ENTRY'!G35,IF(AND($D$4='DATA ENTRY'!CV35),'DATA ENTRY'!G35,""))))</f>
        <v/>
      </c>
      <c r="S36">
        <f t="shared" si="0"/>
        <v>0</v>
      </c>
      <c r="T36" t="str">
        <f t="shared" si="1"/>
        <v/>
      </c>
      <c r="Z36" s="102" t="s">
        <v>443</v>
      </c>
      <c r="BZ36" t="str">
        <f t="shared" si="2"/>
        <v/>
      </c>
      <c r="CA36" t="str">
        <f>IF(CW36=0,"",1+(MAX($CA$7:CA35)))</f>
        <v/>
      </c>
      <c r="CB36" s="141">
        <v>30</v>
      </c>
      <c r="CC36" s="3" t="str">
        <f>IF('DATA ENTRY'!CV35="","",IF('DATA ENTRY'!B35="","",IF(AND($CD$4='DATA ENTRY'!CV35),'DATA ENTRY'!B35,"")))</f>
        <v/>
      </c>
      <c r="CD36" s="3" t="str">
        <f>IF('DATA ENTRY'!CV35="","",IF('DATA ENTRY'!C35="","",IF(AND($CD$4='DATA ENTRY'!CV35),'DATA ENTRY'!C35,"")))</f>
        <v/>
      </c>
      <c r="CE36" s="4" t="str">
        <f>IF('DATA ENTRY'!CV35="","",IF('DATA ENTRY'!I35="","",IF(AND($CD$4='DATA ENTRY'!CV35),'DATA ENTRY'!I35,"")))</f>
        <v/>
      </c>
      <c r="CF36" s="4" t="str">
        <f>IF('DATA ENTRY'!CV35="","",IF('DATA ENTRY'!CV35="","",IF(AND($CD$4='DATA ENTRY'!CV35),'DATA ENTRY'!CV35,"")))</f>
        <v/>
      </c>
      <c r="CG36" s="3" t="str">
        <f>IF('DATA ENTRY'!CV35="","",IF('DATA ENTRY'!N35="","",IF(AND($CD$4='DATA ENTRY'!CV35),'DATA ENTRY'!N35,"")))</f>
        <v/>
      </c>
      <c r="CH36" s="132" t="str">
        <f>IF('DATA ENTRY'!CV35="","",IF('DATA ENTRY'!O35="","",IF(AND($CD$4='DATA ENTRY'!CV35),'DATA ENTRY'!O35,"")))</f>
        <v/>
      </c>
      <c r="CI36" s="3" t="str">
        <f>IF('DATA ENTRY'!CV35="","",IF('DATA ENTRY'!P35="","",IF(AND($CD$4='DATA ENTRY'!CV35),'DATA ENTRY'!P35,"")))</f>
        <v/>
      </c>
      <c r="CJ36" s="132" t="str">
        <f>IF('DATA ENTRY'!CV35="","",IF('DATA ENTRY'!Q35="","",IF(AND($CD$4='DATA ENTRY'!CV35),'DATA ENTRY'!Q35,"")))</f>
        <v/>
      </c>
      <c r="CK36" s="3" t="str">
        <f>IF('DATA ENTRY'!CV35="","",IF('DATA ENTRY'!R35="","",IF(AND($CD$4='DATA ENTRY'!CV35),'DATA ENTRY'!R35,"")))</f>
        <v/>
      </c>
      <c r="CL36" s="3" t="str">
        <f>IF('DATA ENTRY'!CV35="","",IF('DATA ENTRY'!S35="","",IF(AND($CD$4='DATA ENTRY'!CV35),'DATA ENTRY'!S35,"")))</f>
        <v/>
      </c>
      <c r="CM36" s="3" t="str">
        <f>IF('DATA ENTRY'!CV35="","",IF('DATA ENTRY'!E35="","",IF(AND($CD$4='DATA ENTRY'!CV35),'DATA ENTRY'!E35,"")))</f>
        <v/>
      </c>
      <c r="CN36" s="3" t="str">
        <f>IF('DATA ENTRY'!CV35="","",IF('DATA ENTRY'!W35="","",IF(AND($CD$4='DATA ENTRY'!CV35),'DATA ENTRY'!W35,"")))</f>
        <v/>
      </c>
      <c r="CO36" s="3" t="str">
        <f>IF('DATA ENTRY'!CV35="","",IF('DATA ENTRY'!X35="","",IF(AND($CD$4='DATA ENTRY'!CV35),'DATA ENTRY'!X35,"")))</f>
        <v/>
      </c>
      <c r="CP36" s="133" t="str">
        <f t="shared" si="3"/>
        <v/>
      </c>
      <c r="CQ36" s="133" t="str">
        <f>IF('DATA ENTRY'!CV35="","",IF('DATA ENTRY'!G35="","",IF(AND($CD$4='DATA ENTRY'!CV35),'DATA ENTRY'!G35,"")))</f>
        <v/>
      </c>
      <c r="CR36">
        <f t="shared" si="4"/>
        <v>0</v>
      </c>
      <c r="CS36">
        <f t="shared" si="5"/>
        <v>0</v>
      </c>
      <c r="CW36">
        <f t="shared" si="12"/>
        <v>0</v>
      </c>
      <c r="DA36" t="str">
        <f t="shared" si="6"/>
        <v/>
      </c>
      <c r="DB36" t="str">
        <f>IF(DX36=0,"",1+(MAX($DB$7:DB35)))</f>
        <v/>
      </c>
      <c r="DC36" s="170">
        <v>30</v>
      </c>
      <c r="DD36" s="3" t="str">
        <f>IF('DATA ENTRY'!CV35="","",IF('DATA ENTRY'!B35="","",IF(AND($DE$4='DATA ENTRY'!D35),'DATA ENTRY'!B35,"")))</f>
        <v/>
      </c>
      <c r="DE36" s="3" t="str">
        <f>IF('DATA ENTRY'!CV35="","",IF('DATA ENTRY'!C35="","",IF(AND($DE$4='DATA ENTRY'!D35),'DATA ENTRY'!C35,"")))</f>
        <v/>
      </c>
      <c r="DF36" s="4" t="str">
        <f>IF('DATA ENTRY'!CV35="","",IF('DATA ENTRY'!I35="","",IF(AND($DE$4='DATA ENTRY'!D35),'DATA ENTRY'!I35,"")))</f>
        <v/>
      </c>
      <c r="DG36" s="4" t="str">
        <f>IF('DATA ENTRY'!CV35="","",IF('DATA ENTRY'!CV35="","",IF(AND($DE$4='DATA ENTRY'!D35),'DATA ENTRY'!CV35,"")))</f>
        <v/>
      </c>
      <c r="DH36" s="3" t="str">
        <f>IF('DATA ENTRY'!CV35="","",IF('DATA ENTRY'!N35="","",IF(AND($DE$4='DATA ENTRY'!D35),'DATA ENTRY'!N35,"")))</f>
        <v/>
      </c>
      <c r="DI36" s="132" t="str">
        <f>IF('DATA ENTRY'!CV35="","",IF('DATA ENTRY'!O35="","",IF(AND($DE$4='DATA ENTRY'!D35),'DATA ENTRY'!O35,"")))</f>
        <v/>
      </c>
      <c r="DJ36" s="3" t="str">
        <f>IF('DATA ENTRY'!CV35="","",IF('DATA ENTRY'!P35="","",IF(AND($DE$4='DATA ENTRY'!D35),'DATA ENTRY'!P35,"")))</f>
        <v/>
      </c>
      <c r="DK36" s="132" t="str">
        <f>IF('DATA ENTRY'!CV35="","",IF('DATA ENTRY'!Q35="","",IF(AND($DE$4='DATA ENTRY'!D35),'DATA ENTRY'!Q35,"")))</f>
        <v/>
      </c>
      <c r="DL36" s="3" t="str">
        <f>IF('DATA ENTRY'!CV35="","",IF('DATA ENTRY'!R35="","",IF(AND($DE$4='DATA ENTRY'!D35),'DATA ENTRY'!R35,"")))</f>
        <v/>
      </c>
      <c r="DM36" s="132" t="str">
        <f>IF('DATA ENTRY'!CV35="","",IF('DATA ENTRY'!S35="","",IF(AND($DE$4='DATA ENTRY'!D35),'DATA ENTRY'!S35,"")))</f>
        <v/>
      </c>
      <c r="DN36" s="3" t="str">
        <f>IF('DATA ENTRY'!CV35="","",IF('DATA ENTRY'!E35="","",IF(AND($DE$4='DATA ENTRY'!D35),'DATA ENTRY'!E35,"")))</f>
        <v/>
      </c>
      <c r="DO36" s="3" t="str">
        <f>IF('DATA ENTRY'!CV35="","",IF('DATA ENTRY'!D35="","",IF(AND($DE$4='DATA ENTRY'!D35),'DATA ENTRY'!D35,"")))</f>
        <v/>
      </c>
      <c r="DP36" s="3" t="str">
        <f>IF('DATA ENTRY'!CV35="","",IF('DATA ENTRY'!W35="","",IF(AND($DE$4='DATA ENTRY'!D35),'DATA ENTRY'!W35,"")))</f>
        <v/>
      </c>
      <c r="DQ36" s="3" t="str">
        <f>IF('DATA ENTRY'!CV35="","",IF('DATA ENTRY'!X35="","",IF(AND($DE$4='DATA ENTRY'!D35),'DATA ENTRY'!X35,"")))</f>
        <v/>
      </c>
      <c r="DR36" s="133" t="str">
        <f t="shared" si="7"/>
        <v/>
      </c>
      <c r="DS36" s="133" t="str">
        <f>IF('DATA ENTRY'!CV35="","",IF('DATA ENTRY'!D35="","",IF(AND($DE$4='DATA ENTRY'!D35),'DATA ENTRY'!G35,"")))</f>
        <v/>
      </c>
      <c r="DX36">
        <f t="shared" si="8"/>
        <v>0</v>
      </c>
      <c r="EA36" t="str">
        <f t="shared" si="9"/>
        <v/>
      </c>
      <c r="EB36" t="str">
        <f>IF(EX36=0,"",1+(MAX($EB$7:EB35)))</f>
        <v/>
      </c>
      <c r="EC36" s="192">
        <v>30</v>
      </c>
      <c r="ED36" s="3" t="str">
        <f>IF('DATA ENTRY'!CV35="","",IF('DATA ENTRY'!B35="","",IF(AND($EE$4='DATA ENTRY'!G35,$EG$4='DATA ENTRY'!F35),'DATA ENTRY'!B35,"")))</f>
        <v/>
      </c>
      <c r="EE36" s="3" t="str">
        <f>IF('DATA ENTRY'!CV35="","",IF('DATA ENTRY'!C35="","",IF(AND($EE$4='DATA ENTRY'!G35,$EG$4='DATA ENTRY'!F35),'DATA ENTRY'!C35,"")))</f>
        <v/>
      </c>
      <c r="EF36" s="4" t="str">
        <f>IF('DATA ENTRY'!CV35="","",IF('DATA ENTRY'!I35="","",IF(AND($EE$4='DATA ENTRY'!G35,$EG$4='DATA ENTRY'!F35),'DATA ENTRY'!I35,"")))</f>
        <v/>
      </c>
      <c r="EG36" s="4" t="str">
        <f>IF('DATA ENTRY'!CV35="","",IF('DATA ENTRY'!CV35="","",IF(AND($EE$4='DATA ENTRY'!G35,$EG$4='DATA ENTRY'!F35),'DATA ENTRY'!CV35,"")))</f>
        <v/>
      </c>
      <c r="EH36" s="3" t="str">
        <f>IF('DATA ENTRY'!CV35="","",IF('DATA ENTRY'!N35="","",IF(AND($EE$4='DATA ENTRY'!G35,$EG$4='DATA ENTRY'!F35),'DATA ENTRY'!N35,"")))</f>
        <v/>
      </c>
      <c r="EI36" s="132" t="str">
        <f>IF('DATA ENTRY'!CV35="","",IF('DATA ENTRY'!O35="","",IF(AND($EE$4='DATA ENTRY'!G35,$EG$4='DATA ENTRY'!F35),'DATA ENTRY'!O35,"")))</f>
        <v/>
      </c>
      <c r="EJ36" s="3" t="str">
        <f>IF('DATA ENTRY'!CV35="","",IF('DATA ENTRY'!P35="","",IF(AND($EE$4='DATA ENTRY'!G35,$EG$4='DATA ENTRY'!F35),'DATA ENTRY'!P35,"")))</f>
        <v/>
      </c>
      <c r="EK36" s="132" t="str">
        <f>IF('DATA ENTRY'!CV35="","",IF('DATA ENTRY'!Q35="","",IF(AND($EE$4='DATA ENTRY'!G35,$EG$4='DATA ENTRY'!F35),'DATA ENTRY'!Q35,"")))</f>
        <v/>
      </c>
      <c r="EL36" s="3" t="str">
        <f>IF('DATA ENTRY'!CV35="","",IF('DATA ENTRY'!R35="","",IF(AND($EE$4='DATA ENTRY'!G35,$EG$4='DATA ENTRY'!F35),'DATA ENTRY'!R35,"")))</f>
        <v/>
      </c>
      <c r="EM36" s="132" t="str">
        <f>IF('DATA ENTRY'!CV35="","",IF('DATA ENTRY'!S35="","",IF(AND($EE$4='DATA ENTRY'!G35,$EG$4='DATA ENTRY'!F35),'DATA ENTRY'!S35,"")))</f>
        <v/>
      </c>
      <c r="EN36" s="3" t="str">
        <f>IF('DATA ENTRY'!CV35="","",IF('DATA ENTRY'!E35="","",IF(AND($EE$4='DATA ENTRY'!G35,$EG$4='DATA ENTRY'!F35),'DATA ENTRY'!E35,"")))</f>
        <v/>
      </c>
      <c r="EO36" s="3" t="str">
        <f>IF('DATA ENTRY'!CV35="","",IF('DATA ENTRY'!D6="","",IF(AND($EE$4='DATA ENTRY'!G35,$EG$4='DATA ENTRY'!F35),'DATA ENTRY'!D6,"")))</f>
        <v/>
      </c>
      <c r="EP36" s="3" t="str">
        <f>IF('DATA ENTRY'!CV35="","",IF('DATA ENTRY'!W35="","",IF(AND($EE$4='DATA ENTRY'!G35,$EG$4='DATA ENTRY'!F35),'DATA ENTRY'!W35,"")))</f>
        <v/>
      </c>
      <c r="EQ36" s="3" t="str">
        <f>IF('DATA ENTRY'!CV35="","",IF('DATA ENTRY'!X35="","",IF(AND($EE$4='DATA ENTRY'!G35,$EG$4='DATA ENTRY'!F35),'DATA ENTRY'!X35,"")))</f>
        <v/>
      </c>
      <c r="ER36" s="133" t="str">
        <f t="shared" si="10"/>
        <v/>
      </c>
      <c r="ES36" s="133" t="str">
        <f>IF('DATA ENTRY'!CV35="","",IF('DATA ENTRY'!D6="","",IF(AND($EE$4='DATA ENTRY'!G35,$EG$4='DATA ENTRY'!F35),'DATA ENTRY'!G35,"")))</f>
        <v/>
      </c>
      <c r="EX36">
        <f t="shared" si="11"/>
        <v>0</v>
      </c>
    </row>
    <row r="37" spans="1:154">
      <c r="A37" t="str">
        <f>IF(S37=0,"",1+(MAX($A$7:A36)))</f>
        <v/>
      </c>
      <c r="B37" s="2">
        <v>31</v>
      </c>
      <c r="C37" s="3" t="str">
        <f>IF('DATA ENTRY'!CV36="","",IF('DATA ENTRY'!B36="","",IF($D$4="All Post",'DATA ENTRY'!B36,IF(AND($D$4='DATA ENTRY'!CV36),'DATA ENTRY'!B36,""))))</f>
        <v/>
      </c>
      <c r="D37" s="3" t="str">
        <f>IF('DATA ENTRY'!CV36="","",IF('DATA ENTRY'!C36="","",IF($D$4="All Post",'DATA ENTRY'!C36,IF(AND($D$4='DATA ENTRY'!CV36),'DATA ENTRY'!C36,""))))</f>
        <v/>
      </c>
      <c r="E37" s="4" t="str">
        <f>IF('DATA ENTRY'!CV36="","",IF('DATA ENTRY'!I36="","",IF($D$4="All Post",'DATA ENTRY'!I36,IF(AND($D$4='DATA ENTRY'!CV36),'DATA ENTRY'!I36,""))))</f>
        <v/>
      </c>
      <c r="F37" s="4" t="str">
        <f>IF('DATA ENTRY'!CV36="","",IF('DATA ENTRY'!CV36="","",IF($D$4="All Post",'DATA ENTRY'!CV36,IF(AND($D$4='DATA ENTRY'!CV36),'DATA ENTRY'!CV36,""))))</f>
        <v/>
      </c>
      <c r="G37" s="3" t="str">
        <f>IF('DATA ENTRY'!CV36="","",IF('DATA ENTRY'!N36="","",IF($D$4="All Post",'DATA ENTRY'!N36,IF(AND($D$4='DATA ENTRY'!CV36),'DATA ENTRY'!N36,""))))</f>
        <v/>
      </c>
      <c r="H37" s="132" t="str">
        <f>IF('DATA ENTRY'!CV36="","",IF('DATA ENTRY'!O36="","",IF($D$4="All Post",'DATA ENTRY'!O36,IF(AND($D$4='DATA ENTRY'!CV36),'DATA ENTRY'!O36,""))))</f>
        <v/>
      </c>
      <c r="I37" s="3" t="str">
        <f>IF('DATA ENTRY'!CV36="","",IF('DATA ENTRY'!P36="","",IF($D$4="All Post",'DATA ENTRY'!P36,IF(AND($D$4='DATA ENTRY'!CV36),'DATA ENTRY'!P36,""))))</f>
        <v/>
      </c>
      <c r="J37" s="132" t="str">
        <f>IF('DATA ENTRY'!CV36="","",IF('DATA ENTRY'!Q36="","",IF($D$4="All Post",'DATA ENTRY'!Q36,IF(AND($D$4='DATA ENTRY'!CV36),'DATA ENTRY'!Q36,""))))</f>
        <v/>
      </c>
      <c r="K37" s="3" t="str">
        <f>IF('DATA ENTRY'!CV36="","",IF('DATA ENTRY'!R36="","",IF($D$4="All Post",'DATA ENTRY'!R36,IF(AND($D$4='DATA ENTRY'!CV36),'DATA ENTRY'!R36,""))))</f>
        <v/>
      </c>
      <c r="L37" s="3" t="str">
        <f>IF('DATA ENTRY'!CV36="","",IF('DATA ENTRY'!S36="","",IF($D$4="All Post",'DATA ENTRY'!S36,IF(AND($D$4='DATA ENTRY'!CV36),'DATA ENTRY'!S36,""))))</f>
        <v/>
      </c>
      <c r="M37" s="3" t="str">
        <f>IF('DATA ENTRY'!CV36="","",IF('DATA ENTRY'!E36="","",IF($D$4="All Post",'DATA ENTRY'!E36,IF(AND($D$4='DATA ENTRY'!CV36),'DATA ENTRY'!E36,""))))</f>
        <v/>
      </c>
      <c r="N37" s="3" t="str">
        <f>IF('DATA ENTRY'!CV36="","",IF('DATA ENTRY'!W36="","",IF($D$4="All Post",'DATA ENTRY'!W36,IF(AND($D$4='DATA ENTRY'!CV36),'DATA ENTRY'!W36,""))))</f>
        <v/>
      </c>
      <c r="O37" s="3" t="str">
        <f>IF('DATA ENTRY'!CV36="","",IF('DATA ENTRY'!X36="","",IF($D$4="All Post",'DATA ENTRY'!X36,IF(AND($D$4='DATA ENTRY'!CV36),'DATA ENTRY'!X36,""))))</f>
        <v/>
      </c>
      <c r="P37" s="3" t="str">
        <f>IF('DATA ENTRY'!CV36="","",IF('DATA ENTRY'!G36="","",IF($D$4="All Post",'DATA ENTRY'!G36,IF(AND($D$4='DATA ENTRY'!CV36),'DATA ENTRY'!G36,""))))</f>
        <v/>
      </c>
      <c r="S37">
        <f t="shared" si="0"/>
        <v>0</v>
      </c>
      <c r="T37" t="str">
        <f t="shared" si="1"/>
        <v/>
      </c>
      <c r="Z37" s="102" t="s">
        <v>478</v>
      </c>
      <c r="BZ37" t="str">
        <f t="shared" si="2"/>
        <v/>
      </c>
      <c r="CA37" t="str">
        <f>IF(CW37=0,"",1+(MAX($CA$7:CA36)))</f>
        <v/>
      </c>
      <c r="CB37" s="141">
        <v>31</v>
      </c>
      <c r="CC37" s="3" t="str">
        <f>IF('DATA ENTRY'!CV36="","",IF('DATA ENTRY'!B36="","",IF(AND($CD$4='DATA ENTRY'!CV36),'DATA ENTRY'!B36,"")))</f>
        <v/>
      </c>
      <c r="CD37" s="3" t="str">
        <f>IF('DATA ENTRY'!CV36="","",IF('DATA ENTRY'!C36="","",IF(AND($CD$4='DATA ENTRY'!CV36),'DATA ENTRY'!C36,"")))</f>
        <v/>
      </c>
      <c r="CE37" s="4" t="str">
        <f>IF('DATA ENTRY'!CV36="","",IF('DATA ENTRY'!I36="","",IF(AND($CD$4='DATA ENTRY'!CV36),'DATA ENTRY'!I36,"")))</f>
        <v/>
      </c>
      <c r="CF37" s="4" t="str">
        <f>IF('DATA ENTRY'!CV36="","",IF('DATA ENTRY'!CV36="","",IF(AND($CD$4='DATA ENTRY'!CV36),'DATA ENTRY'!CV36,"")))</f>
        <v/>
      </c>
      <c r="CG37" s="3" t="str">
        <f>IF('DATA ENTRY'!CV36="","",IF('DATA ENTRY'!N36="","",IF(AND($CD$4='DATA ENTRY'!CV36),'DATA ENTRY'!N36,"")))</f>
        <v/>
      </c>
      <c r="CH37" s="132" t="str">
        <f>IF('DATA ENTRY'!CV36="","",IF('DATA ENTRY'!O36="","",IF(AND($CD$4='DATA ENTRY'!CV36),'DATA ENTRY'!O36,"")))</f>
        <v/>
      </c>
      <c r="CI37" s="3" t="str">
        <f>IF('DATA ENTRY'!CV36="","",IF('DATA ENTRY'!P36="","",IF(AND($CD$4='DATA ENTRY'!CV36),'DATA ENTRY'!P36,"")))</f>
        <v/>
      </c>
      <c r="CJ37" s="132" t="str">
        <f>IF('DATA ENTRY'!CV36="","",IF('DATA ENTRY'!Q36="","",IF(AND($CD$4='DATA ENTRY'!CV36),'DATA ENTRY'!Q36,"")))</f>
        <v/>
      </c>
      <c r="CK37" s="3" t="str">
        <f>IF('DATA ENTRY'!CV36="","",IF('DATA ENTRY'!R36="","",IF(AND($CD$4='DATA ENTRY'!CV36),'DATA ENTRY'!R36,"")))</f>
        <v/>
      </c>
      <c r="CL37" s="3" t="str">
        <f>IF('DATA ENTRY'!CV36="","",IF('DATA ENTRY'!S36="","",IF(AND($CD$4='DATA ENTRY'!CV36),'DATA ENTRY'!S36,"")))</f>
        <v/>
      </c>
      <c r="CM37" s="3" t="str">
        <f>IF('DATA ENTRY'!CV36="","",IF('DATA ENTRY'!E36="","",IF(AND($CD$4='DATA ENTRY'!CV36),'DATA ENTRY'!E36,"")))</f>
        <v/>
      </c>
      <c r="CN37" s="3" t="str">
        <f>IF('DATA ENTRY'!CV36="","",IF('DATA ENTRY'!W36="","",IF(AND($CD$4='DATA ENTRY'!CV36),'DATA ENTRY'!W36,"")))</f>
        <v/>
      </c>
      <c r="CO37" s="3" t="str">
        <f>IF('DATA ENTRY'!CV36="","",IF('DATA ENTRY'!X36="","",IF(AND($CD$4='DATA ENTRY'!CV36),'DATA ENTRY'!X36,"")))</f>
        <v/>
      </c>
      <c r="CP37" s="133" t="str">
        <f t="shared" si="3"/>
        <v/>
      </c>
      <c r="CQ37" s="133" t="str">
        <f>IF('DATA ENTRY'!CV36="","",IF('DATA ENTRY'!G36="","",IF(AND($CD$4='DATA ENTRY'!CV36),'DATA ENTRY'!G36,"")))</f>
        <v/>
      </c>
      <c r="CR37">
        <f t="shared" si="4"/>
        <v>0</v>
      </c>
      <c r="CS37">
        <f t="shared" si="5"/>
        <v>0</v>
      </c>
      <c r="CW37">
        <f t="shared" si="12"/>
        <v>0</v>
      </c>
      <c r="DA37" t="str">
        <f t="shared" si="6"/>
        <v/>
      </c>
      <c r="DB37" t="str">
        <f>IF(DX37=0,"",1+(MAX($DB$7:DB36)))</f>
        <v/>
      </c>
      <c r="DC37" s="170">
        <v>31</v>
      </c>
      <c r="DD37" s="3" t="str">
        <f>IF('DATA ENTRY'!CV36="","",IF('DATA ENTRY'!B36="","",IF(AND($DE$4='DATA ENTRY'!D36),'DATA ENTRY'!B36,"")))</f>
        <v/>
      </c>
      <c r="DE37" s="3" t="str">
        <f>IF('DATA ENTRY'!CV36="","",IF('DATA ENTRY'!C36="","",IF(AND($DE$4='DATA ENTRY'!D36),'DATA ENTRY'!C36,"")))</f>
        <v/>
      </c>
      <c r="DF37" s="4" t="str">
        <f>IF('DATA ENTRY'!CV36="","",IF('DATA ENTRY'!I36="","",IF(AND($DE$4='DATA ENTRY'!D36),'DATA ENTRY'!I36,"")))</f>
        <v/>
      </c>
      <c r="DG37" s="4" t="str">
        <f>IF('DATA ENTRY'!CV36="","",IF('DATA ENTRY'!CV36="","",IF(AND($DE$4='DATA ENTRY'!D36),'DATA ENTRY'!CV36,"")))</f>
        <v/>
      </c>
      <c r="DH37" s="3" t="str">
        <f>IF('DATA ENTRY'!CV36="","",IF('DATA ENTRY'!N36="","",IF(AND($DE$4='DATA ENTRY'!D36),'DATA ENTRY'!N36,"")))</f>
        <v/>
      </c>
      <c r="DI37" s="132" t="str">
        <f>IF('DATA ENTRY'!CV36="","",IF('DATA ENTRY'!O36="","",IF(AND($DE$4='DATA ENTRY'!D36),'DATA ENTRY'!O36,"")))</f>
        <v/>
      </c>
      <c r="DJ37" s="3" t="str">
        <f>IF('DATA ENTRY'!CV36="","",IF('DATA ENTRY'!P36="","",IF(AND($DE$4='DATA ENTRY'!D36),'DATA ENTRY'!P36,"")))</f>
        <v/>
      </c>
      <c r="DK37" s="132" t="str">
        <f>IF('DATA ENTRY'!CV36="","",IF('DATA ENTRY'!Q36="","",IF(AND($DE$4='DATA ENTRY'!D36),'DATA ENTRY'!Q36,"")))</f>
        <v/>
      </c>
      <c r="DL37" s="3" t="str">
        <f>IF('DATA ENTRY'!CV36="","",IF('DATA ENTRY'!R36="","",IF(AND($DE$4='DATA ENTRY'!D36),'DATA ENTRY'!R36,"")))</f>
        <v/>
      </c>
      <c r="DM37" s="132" t="str">
        <f>IF('DATA ENTRY'!CV36="","",IF('DATA ENTRY'!S36="","",IF(AND($DE$4='DATA ENTRY'!D36),'DATA ENTRY'!S36,"")))</f>
        <v/>
      </c>
      <c r="DN37" s="3" t="str">
        <f>IF('DATA ENTRY'!CV36="","",IF('DATA ENTRY'!E36="","",IF(AND($DE$4='DATA ENTRY'!D36),'DATA ENTRY'!E36,"")))</f>
        <v/>
      </c>
      <c r="DO37" s="3" t="str">
        <f>IF('DATA ENTRY'!CV36="","",IF('DATA ENTRY'!D36="","",IF(AND($DE$4='DATA ENTRY'!D36),'DATA ENTRY'!D36,"")))</f>
        <v/>
      </c>
      <c r="DP37" s="3" t="str">
        <f>IF('DATA ENTRY'!CV36="","",IF('DATA ENTRY'!W36="","",IF(AND($DE$4='DATA ENTRY'!D36),'DATA ENTRY'!W36,"")))</f>
        <v/>
      </c>
      <c r="DQ37" s="3" t="str">
        <f>IF('DATA ENTRY'!CV36="","",IF('DATA ENTRY'!X36="","",IF(AND($DE$4='DATA ENTRY'!D36),'DATA ENTRY'!X36,"")))</f>
        <v/>
      </c>
      <c r="DR37" s="133" t="str">
        <f t="shared" si="7"/>
        <v/>
      </c>
      <c r="DS37" s="133" t="str">
        <f>IF('DATA ENTRY'!CV36="","",IF('DATA ENTRY'!D36="","",IF(AND($DE$4='DATA ENTRY'!D36),'DATA ENTRY'!G36,"")))</f>
        <v/>
      </c>
      <c r="DX37">
        <f t="shared" si="8"/>
        <v>0</v>
      </c>
      <c r="EA37" t="str">
        <f t="shared" si="9"/>
        <v/>
      </c>
      <c r="EB37" t="str">
        <f>IF(EX37=0,"",1+(MAX($EB$7:EB36)))</f>
        <v/>
      </c>
      <c r="EC37" s="192">
        <v>31</v>
      </c>
      <c r="ED37" s="3" t="str">
        <f>IF('DATA ENTRY'!CV36="","",IF('DATA ENTRY'!B36="","",IF(AND($EE$4='DATA ENTRY'!G36,$EG$4='DATA ENTRY'!F36),'DATA ENTRY'!B36,"")))</f>
        <v/>
      </c>
      <c r="EE37" s="3" t="str">
        <f>IF('DATA ENTRY'!CV36="","",IF('DATA ENTRY'!C36="","",IF(AND($EE$4='DATA ENTRY'!G36,$EG$4='DATA ENTRY'!F36),'DATA ENTRY'!C36,"")))</f>
        <v/>
      </c>
      <c r="EF37" s="4" t="str">
        <f>IF('DATA ENTRY'!CV36="","",IF('DATA ENTRY'!I36="","",IF(AND($EE$4='DATA ENTRY'!G36,$EG$4='DATA ENTRY'!F36),'DATA ENTRY'!I36,"")))</f>
        <v/>
      </c>
      <c r="EG37" s="4" t="str">
        <f>IF('DATA ENTRY'!CV36="","",IF('DATA ENTRY'!CV36="","",IF(AND($EE$4='DATA ENTRY'!G36,$EG$4='DATA ENTRY'!F36),'DATA ENTRY'!CV36,"")))</f>
        <v/>
      </c>
      <c r="EH37" s="3" t="str">
        <f>IF('DATA ENTRY'!CV36="","",IF('DATA ENTRY'!N36="","",IF(AND($EE$4='DATA ENTRY'!G36,$EG$4='DATA ENTRY'!F36),'DATA ENTRY'!N36,"")))</f>
        <v/>
      </c>
      <c r="EI37" s="132" t="str">
        <f>IF('DATA ENTRY'!CV36="","",IF('DATA ENTRY'!O36="","",IF(AND($EE$4='DATA ENTRY'!G36,$EG$4='DATA ENTRY'!F36),'DATA ENTRY'!O36,"")))</f>
        <v/>
      </c>
      <c r="EJ37" s="3" t="str">
        <f>IF('DATA ENTRY'!CV36="","",IF('DATA ENTRY'!P36="","",IF(AND($EE$4='DATA ENTRY'!G36,$EG$4='DATA ENTRY'!F36),'DATA ENTRY'!P36,"")))</f>
        <v/>
      </c>
      <c r="EK37" s="132" t="str">
        <f>IF('DATA ENTRY'!CV36="","",IF('DATA ENTRY'!Q36="","",IF(AND($EE$4='DATA ENTRY'!G36,$EG$4='DATA ENTRY'!F36),'DATA ENTRY'!Q36,"")))</f>
        <v/>
      </c>
      <c r="EL37" s="3" t="str">
        <f>IF('DATA ENTRY'!CV36="","",IF('DATA ENTRY'!R36="","",IF(AND($EE$4='DATA ENTRY'!G36,$EG$4='DATA ENTRY'!F36),'DATA ENTRY'!R36,"")))</f>
        <v/>
      </c>
      <c r="EM37" s="132" t="str">
        <f>IF('DATA ENTRY'!CV36="","",IF('DATA ENTRY'!S36="","",IF(AND($EE$4='DATA ENTRY'!G36,$EG$4='DATA ENTRY'!F36),'DATA ENTRY'!S36,"")))</f>
        <v/>
      </c>
      <c r="EN37" s="3" t="str">
        <f>IF('DATA ENTRY'!CV36="","",IF('DATA ENTRY'!E36="","",IF(AND($EE$4='DATA ENTRY'!G36,$EG$4='DATA ENTRY'!F36),'DATA ENTRY'!E36,"")))</f>
        <v/>
      </c>
      <c r="EO37" s="3" t="str">
        <f>IF('DATA ENTRY'!CV36="","",IF('DATA ENTRY'!D6="","",IF(AND($EE$4='DATA ENTRY'!G36,$EG$4='DATA ENTRY'!F36),'DATA ENTRY'!D6,"")))</f>
        <v/>
      </c>
      <c r="EP37" s="3" t="str">
        <f>IF('DATA ENTRY'!CV36="","",IF('DATA ENTRY'!W36="","",IF(AND($EE$4='DATA ENTRY'!G36,$EG$4='DATA ENTRY'!F36),'DATA ENTRY'!W36,"")))</f>
        <v/>
      </c>
      <c r="EQ37" s="3" t="str">
        <f>IF('DATA ENTRY'!CV36="","",IF('DATA ENTRY'!X36="","",IF(AND($EE$4='DATA ENTRY'!G36,$EG$4='DATA ENTRY'!F36),'DATA ENTRY'!X36,"")))</f>
        <v/>
      </c>
      <c r="ER37" s="133" t="str">
        <f t="shared" si="10"/>
        <v/>
      </c>
      <c r="ES37" s="133" t="str">
        <f>IF('DATA ENTRY'!CV36="","",IF('DATA ENTRY'!D6="","",IF(AND($EE$4='DATA ENTRY'!G36,$EG$4='DATA ENTRY'!F36),'DATA ENTRY'!G36,"")))</f>
        <v/>
      </c>
      <c r="EX37">
        <f t="shared" si="11"/>
        <v>0</v>
      </c>
    </row>
    <row r="38" spans="1:154">
      <c r="A38" t="str">
        <f>IF(S38=0,"",1+(MAX($A$7:A37)))</f>
        <v/>
      </c>
      <c r="B38" s="2">
        <v>32</v>
      </c>
      <c r="C38" s="3" t="str">
        <f>IF('DATA ENTRY'!CV37="","",IF('DATA ENTRY'!B37="","",IF($D$4="All Post",'DATA ENTRY'!B37,IF(AND($D$4='DATA ENTRY'!CV37),'DATA ENTRY'!B37,""))))</f>
        <v/>
      </c>
      <c r="D38" s="3" t="str">
        <f>IF('DATA ENTRY'!CV37="","",IF('DATA ENTRY'!C37="","",IF($D$4="All Post",'DATA ENTRY'!C37,IF(AND($D$4='DATA ENTRY'!CV37),'DATA ENTRY'!C37,""))))</f>
        <v/>
      </c>
      <c r="E38" s="4" t="str">
        <f>IF('DATA ENTRY'!CV37="","",IF('DATA ENTRY'!I37="","",IF($D$4="All Post",'DATA ENTRY'!I37,IF(AND($D$4='DATA ENTRY'!CV37),'DATA ENTRY'!I37,""))))</f>
        <v/>
      </c>
      <c r="F38" s="4" t="str">
        <f>IF('DATA ENTRY'!CV37="","",IF('DATA ENTRY'!CV37="","",IF($D$4="All Post",'DATA ENTRY'!CV37,IF(AND($D$4='DATA ENTRY'!CV37),'DATA ENTRY'!CV37,""))))</f>
        <v/>
      </c>
      <c r="G38" s="3" t="str">
        <f>IF('DATA ENTRY'!CV37="","",IF('DATA ENTRY'!N37="","",IF($D$4="All Post",'DATA ENTRY'!N37,IF(AND($D$4='DATA ENTRY'!CV37),'DATA ENTRY'!N37,""))))</f>
        <v/>
      </c>
      <c r="H38" s="132" t="str">
        <f>IF('DATA ENTRY'!CV37="","",IF('DATA ENTRY'!O37="","",IF($D$4="All Post",'DATA ENTRY'!O37,IF(AND($D$4='DATA ENTRY'!CV37),'DATA ENTRY'!O37,""))))</f>
        <v/>
      </c>
      <c r="I38" s="3" t="str">
        <f>IF('DATA ENTRY'!CV37="","",IF('DATA ENTRY'!P37="","",IF($D$4="All Post",'DATA ENTRY'!P37,IF(AND($D$4='DATA ENTRY'!CV37),'DATA ENTRY'!P37,""))))</f>
        <v/>
      </c>
      <c r="J38" s="132" t="str">
        <f>IF('DATA ENTRY'!CV37="","",IF('DATA ENTRY'!Q37="","",IF($D$4="All Post",'DATA ENTRY'!Q37,IF(AND($D$4='DATA ENTRY'!CV37),'DATA ENTRY'!Q37,""))))</f>
        <v/>
      </c>
      <c r="K38" s="3" t="str">
        <f>IF('DATA ENTRY'!CV37="","",IF('DATA ENTRY'!R37="","",IF($D$4="All Post",'DATA ENTRY'!R37,IF(AND($D$4='DATA ENTRY'!CV37),'DATA ENTRY'!R37,""))))</f>
        <v/>
      </c>
      <c r="L38" s="3" t="str">
        <f>IF('DATA ENTRY'!CV37="","",IF('DATA ENTRY'!S37="","",IF($D$4="All Post",'DATA ENTRY'!S37,IF(AND($D$4='DATA ENTRY'!CV37),'DATA ENTRY'!S37,""))))</f>
        <v/>
      </c>
      <c r="M38" s="3" t="str">
        <f>IF('DATA ENTRY'!CV37="","",IF('DATA ENTRY'!E37="","",IF($D$4="All Post",'DATA ENTRY'!E37,IF(AND($D$4='DATA ENTRY'!CV37),'DATA ENTRY'!E37,""))))</f>
        <v/>
      </c>
      <c r="N38" s="3" t="str">
        <f>IF('DATA ENTRY'!CV37="","",IF('DATA ENTRY'!W37="","",IF($D$4="All Post",'DATA ENTRY'!W37,IF(AND($D$4='DATA ENTRY'!CV37),'DATA ENTRY'!W37,""))))</f>
        <v/>
      </c>
      <c r="O38" s="3" t="str">
        <f>IF('DATA ENTRY'!CV37="","",IF('DATA ENTRY'!X37="","",IF($D$4="All Post",'DATA ENTRY'!X37,IF(AND($D$4='DATA ENTRY'!CV37),'DATA ENTRY'!X37,""))))</f>
        <v/>
      </c>
      <c r="P38" s="3" t="str">
        <f>IF('DATA ENTRY'!CV37="","",IF('DATA ENTRY'!G37="","",IF($D$4="All Post",'DATA ENTRY'!G37,IF(AND($D$4='DATA ENTRY'!CV37),'DATA ENTRY'!G37,""))))</f>
        <v/>
      </c>
      <c r="S38">
        <f t="shared" si="0"/>
        <v>0</v>
      </c>
      <c r="T38" t="str">
        <f t="shared" si="1"/>
        <v/>
      </c>
      <c r="Z38" s="102" t="s">
        <v>448</v>
      </c>
      <c r="BZ38" t="str">
        <f t="shared" si="2"/>
        <v/>
      </c>
      <c r="CA38" t="str">
        <f>IF(CW38=0,"",1+(MAX($CA$7:CA37)))</f>
        <v/>
      </c>
      <c r="CB38" s="141">
        <v>32</v>
      </c>
      <c r="CC38" s="3" t="str">
        <f>IF('DATA ENTRY'!CV37="","",IF('DATA ENTRY'!B37="","",IF(AND($CD$4='DATA ENTRY'!CV37),'DATA ENTRY'!B37,"")))</f>
        <v/>
      </c>
      <c r="CD38" s="3" t="str">
        <f>IF('DATA ENTRY'!CV37="","",IF('DATA ENTRY'!C37="","",IF(AND($CD$4='DATA ENTRY'!CV37),'DATA ENTRY'!C37,"")))</f>
        <v/>
      </c>
      <c r="CE38" s="4" t="str">
        <f>IF('DATA ENTRY'!CV37="","",IF('DATA ENTRY'!I37="","",IF(AND($CD$4='DATA ENTRY'!CV37),'DATA ENTRY'!I37,"")))</f>
        <v/>
      </c>
      <c r="CF38" s="4" t="str">
        <f>IF('DATA ENTRY'!CV37="","",IF('DATA ENTRY'!CV37="","",IF(AND($CD$4='DATA ENTRY'!CV37),'DATA ENTRY'!CV37,"")))</f>
        <v/>
      </c>
      <c r="CG38" s="3" t="str">
        <f>IF('DATA ENTRY'!CV37="","",IF('DATA ENTRY'!N37="","",IF(AND($CD$4='DATA ENTRY'!CV37),'DATA ENTRY'!N37,"")))</f>
        <v/>
      </c>
      <c r="CH38" s="132" t="str">
        <f>IF('DATA ENTRY'!CV37="","",IF('DATA ENTRY'!O37="","",IF(AND($CD$4='DATA ENTRY'!CV37),'DATA ENTRY'!O37,"")))</f>
        <v/>
      </c>
      <c r="CI38" s="3" t="str">
        <f>IF('DATA ENTRY'!CV37="","",IF('DATA ENTRY'!P37="","",IF(AND($CD$4='DATA ENTRY'!CV37),'DATA ENTRY'!P37,"")))</f>
        <v/>
      </c>
      <c r="CJ38" s="132" t="str">
        <f>IF('DATA ENTRY'!CV37="","",IF('DATA ENTRY'!Q37="","",IF(AND($CD$4='DATA ENTRY'!CV37),'DATA ENTRY'!Q37,"")))</f>
        <v/>
      </c>
      <c r="CK38" s="3" t="str">
        <f>IF('DATA ENTRY'!CV37="","",IF('DATA ENTRY'!R37="","",IF(AND($CD$4='DATA ENTRY'!CV37),'DATA ENTRY'!R37,"")))</f>
        <v/>
      </c>
      <c r="CL38" s="3" t="str">
        <f>IF('DATA ENTRY'!CV37="","",IF('DATA ENTRY'!S37="","",IF(AND($CD$4='DATA ENTRY'!CV37),'DATA ENTRY'!S37,"")))</f>
        <v/>
      </c>
      <c r="CM38" s="3" t="str">
        <f>IF('DATA ENTRY'!CV37="","",IF('DATA ENTRY'!E37="","",IF(AND($CD$4='DATA ENTRY'!CV37),'DATA ENTRY'!E37,"")))</f>
        <v/>
      </c>
      <c r="CN38" s="3" t="str">
        <f>IF('DATA ENTRY'!CV37="","",IF('DATA ENTRY'!W37="","",IF(AND($CD$4='DATA ENTRY'!CV37),'DATA ENTRY'!W37,"")))</f>
        <v/>
      </c>
      <c r="CO38" s="3" t="str">
        <f>IF('DATA ENTRY'!CV37="","",IF('DATA ENTRY'!X37="","",IF(AND($CD$4='DATA ENTRY'!CV37),'DATA ENTRY'!X37,"")))</f>
        <v/>
      </c>
      <c r="CP38" s="133" t="str">
        <f t="shared" si="3"/>
        <v/>
      </c>
      <c r="CQ38" s="133" t="str">
        <f>IF('DATA ENTRY'!CV37="","",IF('DATA ENTRY'!G37="","",IF(AND($CD$4='DATA ENTRY'!CV37),'DATA ENTRY'!G37,"")))</f>
        <v/>
      </c>
      <c r="CR38">
        <f t="shared" si="4"/>
        <v>0</v>
      </c>
      <c r="CS38">
        <f t="shared" si="5"/>
        <v>0</v>
      </c>
      <c r="CW38">
        <f t="shared" si="12"/>
        <v>0</v>
      </c>
      <c r="DA38" t="str">
        <f t="shared" si="6"/>
        <v/>
      </c>
      <c r="DB38" t="str">
        <f>IF(DX38=0,"",1+(MAX($DB$7:DB37)))</f>
        <v/>
      </c>
      <c r="DC38" s="170">
        <v>32</v>
      </c>
      <c r="DD38" s="3" t="str">
        <f>IF('DATA ENTRY'!CV37="","",IF('DATA ENTRY'!B37="","",IF(AND($DE$4='DATA ENTRY'!D37),'DATA ENTRY'!B37,"")))</f>
        <v/>
      </c>
      <c r="DE38" s="3" t="str">
        <f>IF('DATA ENTRY'!CV37="","",IF('DATA ENTRY'!C37="","",IF(AND($DE$4='DATA ENTRY'!D37),'DATA ENTRY'!C37,"")))</f>
        <v/>
      </c>
      <c r="DF38" s="4" t="str">
        <f>IF('DATA ENTRY'!CV37="","",IF('DATA ENTRY'!I37="","",IF(AND($DE$4='DATA ENTRY'!D37),'DATA ENTRY'!I37,"")))</f>
        <v/>
      </c>
      <c r="DG38" s="4" t="str">
        <f>IF('DATA ENTRY'!CV37="","",IF('DATA ENTRY'!CV37="","",IF(AND($DE$4='DATA ENTRY'!D37),'DATA ENTRY'!CV37,"")))</f>
        <v/>
      </c>
      <c r="DH38" s="3" t="str">
        <f>IF('DATA ENTRY'!CV37="","",IF('DATA ENTRY'!N37="","",IF(AND($DE$4='DATA ENTRY'!D37),'DATA ENTRY'!N37,"")))</f>
        <v/>
      </c>
      <c r="DI38" s="132" t="str">
        <f>IF('DATA ENTRY'!CV37="","",IF('DATA ENTRY'!O37="","",IF(AND($DE$4='DATA ENTRY'!D37),'DATA ENTRY'!O37,"")))</f>
        <v/>
      </c>
      <c r="DJ38" s="3" t="str">
        <f>IF('DATA ENTRY'!CV37="","",IF('DATA ENTRY'!P37="","",IF(AND($DE$4='DATA ENTRY'!D37),'DATA ENTRY'!P37,"")))</f>
        <v/>
      </c>
      <c r="DK38" s="132" t="str">
        <f>IF('DATA ENTRY'!CV37="","",IF('DATA ENTRY'!Q37="","",IF(AND($DE$4='DATA ENTRY'!D37),'DATA ENTRY'!Q37,"")))</f>
        <v/>
      </c>
      <c r="DL38" s="3" t="str">
        <f>IF('DATA ENTRY'!CV37="","",IF('DATA ENTRY'!R37="","",IF(AND($DE$4='DATA ENTRY'!D37),'DATA ENTRY'!R37,"")))</f>
        <v/>
      </c>
      <c r="DM38" s="132" t="str">
        <f>IF('DATA ENTRY'!CV37="","",IF('DATA ENTRY'!S37="","",IF(AND($DE$4='DATA ENTRY'!D37),'DATA ENTRY'!S37,"")))</f>
        <v/>
      </c>
      <c r="DN38" s="3" t="str">
        <f>IF('DATA ENTRY'!CV37="","",IF('DATA ENTRY'!E37="","",IF(AND($DE$4='DATA ENTRY'!D37),'DATA ENTRY'!E37,"")))</f>
        <v/>
      </c>
      <c r="DO38" s="3" t="str">
        <f>IF('DATA ENTRY'!CV37="","",IF('DATA ENTRY'!D37="","",IF(AND($DE$4='DATA ENTRY'!D37),'DATA ENTRY'!D37,"")))</f>
        <v/>
      </c>
      <c r="DP38" s="3" t="str">
        <f>IF('DATA ENTRY'!CV37="","",IF('DATA ENTRY'!W37="","",IF(AND($DE$4='DATA ENTRY'!D37),'DATA ENTRY'!W37,"")))</f>
        <v/>
      </c>
      <c r="DQ38" s="3" t="str">
        <f>IF('DATA ENTRY'!CV37="","",IF('DATA ENTRY'!X37="","",IF(AND($DE$4='DATA ENTRY'!D37),'DATA ENTRY'!X37,"")))</f>
        <v/>
      </c>
      <c r="DR38" s="133" t="str">
        <f t="shared" si="7"/>
        <v/>
      </c>
      <c r="DS38" s="133" t="str">
        <f>IF('DATA ENTRY'!CV37="","",IF('DATA ENTRY'!D37="","",IF(AND($DE$4='DATA ENTRY'!D37),'DATA ENTRY'!G37,"")))</f>
        <v/>
      </c>
      <c r="DX38">
        <f t="shared" si="8"/>
        <v>0</v>
      </c>
      <c r="EA38" t="str">
        <f t="shared" si="9"/>
        <v/>
      </c>
      <c r="EB38" t="str">
        <f>IF(EX38=0,"",1+(MAX($EB$7:EB37)))</f>
        <v/>
      </c>
      <c r="EC38" s="192">
        <v>32</v>
      </c>
      <c r="ED38" s="3" t="str">
        <f>IF('DATA ENTRY'!CV37="","",IF('DATA ENTRY'!B37="","",IF(AND($EE$4='DATA ENTRY'!G37,$EG$4='DATA ENTRY'!F37),'DATA ENTRY'!B37,"")))</f>
        <v/>
      </c>
      <c r="EE38" s="3" t="str">
        <f>IF('DATA ENTRY'!CV37="","",IF('DATA ENTRY'!C37="","",IF(AND($EE$4='DATA ENTRY'!G37,$EG$4='DATA ENTRY'!F37),'DATA ENTRY'!C37,"")))</f>
        <v/>
      </c>
      <c r="EF38" s="4" t="str">
        <f>IF('DATA ENTRY'!CV37="","",IF('DATA ENTRY'!I37="","",IF(AND($EE$4='DATA ENTRY'!G37,$EG$4='DATA ENTRY'!F37),'DATA ENTRY'!I37,"")))</f>
        <v/>
      </c>
      <c r="EG38" s="4" t="str">
        <f>IF('DATA ENTRY'!CV37="","",IF('DATA ENTRY'!CV37="","",IF(AND($EE$4='DATA ENTRY'!G37,$EG$4='DATA ENTRY'!F37),'DATA ENTRY'!CV37,"")))</f>
        <v/>
      </c>
      <c r="EH38" s="3" t="str">
        <f>IF('DATA ENTRY'!CV37="","",IF('DATA ENTRY'!N37="","",IF(AND($EE$4='DATA ENTRY'!G37,$EG$4='DATA ENTRY'!F37),'DATA ENTRY'!N37,"")))</f>
        <v/>
      </c>
      <c r="EI38" s="132" t="str">
        <f>IF('DATA ENTRY'!CV37="","",IF('DATA ENTRY'!O37="","",IF(AND($EE$4='DATA ENTRY'!G37,$EG$4='DATA ENTRY'!F37),'DATA ENTRY'!O37,"")))</f>
        <v/>
      </c>
      <c r="EJ38" s="3" t="str">
        <f>IF('DATA ENTRY'!CV37="","",IF('DATA ENTRY'!P37="","",IF(AND($EE$4='DATA ENTRY'!G37,$EG$4='DATA ENTRY'!F37),'DATA ENTRY'!P37,"")))</f>
        <v/>
      </c>
      <c r="EK38" s="132" t="str">
        <f>IF('DATA ENTRY'!CV37="","",IF('DATA ENTRY'!Q37="","",IF(AND($EE$4='DATA ENTRY'!G37,$EG$4='DATA ENTRY'!F37),'DATA ENTRY'!Q37,"")))</f>
        <v/>
      </c>
      <c r="EL38" s="3" t="str">
        <f>IF('DATA ENTRY'!CV37="","",IF('DATA ENTRY'!R37="","",IF(AND($EE$4='DATA ENTRY'!G37,$EG$4='DATA ENTRY'!F37),'DATA ENTRY'!R37,"")))</f>
        <v/>
      </c>
      <c r="EM38" s="132" t="str">
        <f>IF('DATA ENTRY'!CV37="","",IF('DATA ENTRY'!S37="","",IF(AND($EE$4='DATA ENTRY'!G37,$EG$4='DATA ENTRY'!F37),'DATA ENTRY'!S37,"")))</f>
        <v/>
      </c>
      <c r="EN38" s="3" t="str">
        <f>IF('DATA ENTRY'!CV37="","",IF('DATA ENTRY'!E37="","",IF(AND($EE$4='DATA ENTRY'!G37,$EG$4='DATA ENTRY'!F37),'DATA ENTRY'!E37,"")))</f>
        <v/>
      </c>
      <c r="EO38" s="3" t="str">
        <f>IF('DATA ENTRY'!CV37="","",IF('DATA ENTRY'!D6="","",IF(AND($EE$4='DATA ENTRY'!G37,$EG$4='DATA ENTRY'!F37),'DATA ENTRY'!D6,"")))</f>
        <v/>
      </c>
      <c r="EP38" s="3" t="str">
        <f>IF('DATA ENTRY'!CV37="","",IF('DATA ENTRY'!W37="","",IF(AND($EE$4='DATA ENTRY'!G37,$EG$4='DATA ENTRY'!F37),'DATA ENTRY'!W37,"")))</f>
        <v/>
      </c>
      <c r="EQ38" s="3" t="str">
        <f>IF('DATA ENTRY'!CV37="","",IF('DATA ENTRY'!X37="","",IF(AND($EE$4='DATA ENTRY'!G37,$EG$4='DATA ENTRY'!F37),'DATA ENTRY'!X37,"")))</f>
        <v/>
      </c>
      <c r="ER38" s="133" t="str">
        <f t="shared" si="10"/>
        <v/>
      </c>
      <c r="ES38" s="133" t="str">
        <f>IF('DATA ENTRY'!CV37="","",IF('DATA ENTRY'!D6="","",IF(AND($EE$4='DATA ENTRY'!G37,$EG$4='DATA ENTRY'!F37),'DATA ENTRY'!G37,"")))</f>
        <v/>
      </c>
      <c r="EX38">
        <f t="shared" si="11"/>
        <v>0</v>
      </c>
    </row>
    <row r="39" spans="1:154">
      <c r="A39" t="str">
        <f>IF(S39=0,"",1+(MAX($A$7:A38)))</f>
        <v/>
      </c>
      <c r="B39" s="2">
        <v>33</v>
      </c>
      <c r="C39" s="3" t="str">
        <f>IF('DATA ENTRY'!CV38="","",IF('DATA ENTRY'!B38="","",IF($D$4="All Post",'DATA ENTRY'!B38,IF(AND($D$4='DATA ENTRY'!CV38),'DATA ENTRY'!B38,""))))</f>
        <v/>
      </c>
      <c r="D39" s="3" t="str">
        <f>IF('DATA ENTRY'!CV38="","",IF('DATA ENTRY'!C38="","",IF($D$4="All Post",'DATA ENTRY'!C38,IF(AND($D$4='DATA ENTRY'!CV38),'DATA ENTRY'!C38,""))))</f>
        <v/>
      </c>
      <c r="E39" s="4" t="str">
        <f>IF('DATA ENTRY'!CV38="","",IF('DATA ENTRY'!I38="","",IF($D$4="All Post",'DATA ENTRY'!I38,IF(AND($D$4='DATA ENTRY'!CV38),'DATA ENTRY'!I38,""))))</f>
        <v/>
      </c>
      <c r="F39" s="4" t="str">
        <f>IF('DATA ENTRY'!CV38="","",IF('DATA ENTRY'!CV38="","",IF($D$4="All Post",'DATA ENTRY'!CV38,IF(AND($D$4='DATA ENTRY'!CV38),'DATA ENTRY'!CV38,""))))</f>
        <v/>
      </c>
      <c r="G39" s="3" t="str">
        <f>IF('DATA ENTRY'!CV38="","",IF('DATA ENTRY'!N38="","",IF($D$4="All Post",'DATA ENTRY'!N38,IF(AND($D$4='DATA ENTRY'!CV38),'DATA ENTRY'!N38,""))))</f>
        <v/>
      </c>
      <c r="H39" s="132" t="str">
        <f>IF('DATA ENTRY'!CV38="","",IF('DATA ENTRY'!O38="","",IF($D$4="All Post",'DATA ENTRY'!O38,IF(AND($D$4='DATA ENTRY'!CV38),'DATA ENTRY'!O38,""))))</f>
        <v/>
      </c>
      <c r="I39" s="3" t="str">
        <f>IF('DATA ENTRY'!CV38="","",IF('DATA ENTRY'!P38="","",IF($D$4="All Post",'DATA ENTRY'!P38,IF(AND($D$4='DATA ENTRY'!CV38),'DATA ENTRY'!P38,""))))</f>
        <v/>
      </c>
      <c r="J39" s="132" t="str">
        <f>IF('DATA ENTRY'!CV38="","",IF('DATA ENTRY'!Q38="","",IF($D$4="All Post",'DATA ENTRY'!Q38,IF(AND($D$4='DATA ENTRY'!CV38),'DATA ENTRY'!Q38,""))))</f>
        <v/>
      </c>
      <c r="K39" s="3" t="str">
        <f>IF('DATA ENTRY'!CV38="","",IF('DATA ENTRY'!R38="","",IF($D$4="All Post",'DATA ENTRY'!R38,IF(AND($D$4='DATA ENTRY'!CV38),'DATA ENTRY'!R38,""))))</f>
        <v/>
      </c>
      <c r="L39" s="3" t="str">
        <f>IF('DATA ENTRY'!CV38="","",IF('DATA ENTRY'!S38="","",IF($D$4="All Post",'DATA ENTRY'!S38,IF(AND($D$4='DATA ENTRY'!CV38),'DATA ENTRY'!S38,""))))</f>
        <v/>
      </c>
      <c r="M39" s="3" t="str">
        <f>IF('DATA ENTRY'!CV38="","",IF('DATA ENTRY'!E38="","",IF($D$4="All Post",'DATA ENTRY'!E38,IF(AND($D$4='DATA ENTRY'!CV38),'DATA ENTRY'!E38,""))))</f>
        <v/>
      </c>
      <c r="N39" s="3" t="str">
        <f>IF('DATA ENTRY'!CV38="","",IF('DATA ENTRY'!W38="","",IF($D$4="All Post",'DATA ENTRY'!W38,IF(AND($D$4='DATA ENTRY'!CV38),'DATA ENTRY'!W38,""))))</f>
        <v/>
      </c>
      <c r="O39" s="3" t="str">
        <f>IF('DATA ENTRY'!CV38="","",IF('DATA ENTRY'!X38="","",IF($D$4="All Post",'DATA ENTRY'!X38,IF(AND($D$4='DATA ENTRY'!CV38),'DATA ENTRY'!X38,""))))</f>
        <v/>
      </c>
      <c r="P39" s="3" t="str">
        <f>IF('DATA ENTRY'!CV38="","",IF('DATA ENTRY'!G38="","",IF($D$4="All Post",'DATA ENTRY'!G38,IF(AND($D$4='DATA ENTRY'!CV38),'DATA ENTRY'!G38,""))))</f>
        <v/>
      </c>
      <c r="S39">
        <f t="shared" si="0"/>
        <v>0</v>
      </c>
      <c r="T39" t="str">
        <f t="shared" si="1"/>
        <v/>
      </c>
      <c r="Z39" s="102" t="s">
        <v>455</v>
      </c>
      <c r="BZ39" t="str">
        <f t="shared" si="2"/>
        <v/>
      </c>
      <c r="CA39" t="str">
        <f>IF(CW39=0,"",1+(MAX($CA$7:CA38)))</f>
        <v/>
      </c>
      <c r="CB39" s="141">
        <v>33</v>
      </c>
      <c r="CC39" s="3" t="str">
        <f>IF('DATA ENTRY'!CV38="","",IF('DATA ENTRY'!B38="","",IF(AND($CD$4='DATA ENTRY'!CV38),'DATA ENTRY'!B38,"")))</f>
        <v/>
      </c>
      <c r="CD39" s="3" t="str">
        <f>IF('DATA ENTRY'!CV38="","",IF('DATA ENTRY'!C38="","",IF(AND($CD$4='DATA ENTRY'!CV38),'DATA ENTRY'!C38,"")))</f>
        <v/>
      </c>
      <c r="CE39" s="4" t="str">
        <f>IF('DATA ENTRY'!CV38="","",IF('DATA ENTRY'!I38="","",IF(AND($CD$4='DATA ENTRY'!CV38),'DATA ENTRY'!I38,"")))</f>
        <v/>
      </c>
      <c r="CF39" s="4" t="str">
        <f>IF('DATA ENTRY'!CV38="","",IF('DATA ENTRY'!CV38="","",IF(AND($CD$4='DATA ENTRY'!CV38),'DATA ENTRY'!CV38,"")))</f>
        <v/>
      </c>
      <c r="CG39" s="3" t="str">
        <f>IF('DATA ENTRY'!CV38="","",IF('DATA ENTRY'!N38="","",IF(AND($CD$4='DATA ENTRY'!CV38),'DATA ENTRY'!N38,"")))</f>
        <v/>
      </c>
      <c r="CH39" s="132" t="str">
        <f>IF('DATA ENTRY'!CV38="","",IF('DATA ENTRY'!O38="","",IF(AND($CD$4='DATA ENTRY'!CV38),'DATA ENTRY'!O38,"")))</f>
        <v/>
      </c>
      <c r="CI39" s="3" t="str">
        <f>IF('DATA ENTRY'!CV38="","",IF('DATA ENTRY'!P38="","",IF(AND($CD$4='DATA ENTRY'!CV38),'DATA ENTRY'!P38,"")))</f>
        <v/>
      </c>
      <c r="CJ39" s="132" t="str">
        <f>IF('DATA ENTRY'!CV38="","",IF('DATA ENTRY'!Q38="","",IF(AND($CD$4='DATA ENTRY'!CV38),'DATA ENTRY'!Q38,"")))</f>
        <v/>
      </c>
      <c r="CK39" s="3" t="str">
        <f>IF('DATA ENTRY'!CV38="","",IF('DATA ENTRY'!R38="","",IF(AND($CD$4='DATA ENTRY'!CV38),'DATA ENTRY'!R38,"")))</f>
        <v/>
      </c>
      <c r="CL39" s="3" t="str">
        <f>IF('DATA ENTRY'!CV38="","",IF('DATA ENTRY'!S38="","",IF(AND($CD$4='DATA ENTRY'!CV38),'DATA ENTRY'!S38,"")))</f>
        <v/>
      </c>
      <c r="CM39" s="3" t="str">
        <f>IF('DATA ENTRY'!CV38="","",IF('DATA ENTRY'!E38="","",IF(AND($CD$4='DATA ENTRY'!CV38),'DATA ENTRY'!E38,"")))</f>
        <v/>
      </c>
      <c r="CN39" s="3" t="str">
        <f>IF('DATA ENTRY'!CV38="","",IF('DATA ENTRY'!W38="","",IF(AND($CD$4='DATA ENTRY'!CV38),'DATA ENTRY'!W38,"")))</f>
        <v/>
      </c>
      <c r="CO39" s="3" t="str">
        <f>IF('DATA ENTRY'!CV38="","",IF('DATA ENTRY'!X38="","",IF(AND($CD$4='DATA ENTRY'!CV38),'DATA ENTRY'!X38,"")))</f>
        <v/>
      </c>
      <c r="CP39" s="133" t="str">
        <f t="shared" si="3"/>
        <v/>
      </c>
      <c r="CQ39" s="133" t="str">
        <f>IF('DATA ENTRY'!CV38="","",IF('DATA ENTRY'!G38="","",IF(AND($CD$4='DATA ENTRY'!CV38),'DATA ENTRY'!G38,"")))</f>
        <v/>
      </c>
      <c r="CR39">
        <f t="shared" si="4"/>
        <v>0</v>
      </c>
      <c r="CS39">
        <f t="shared" si="5"/>
        <v>0</v>
      </c>
      <c r="CW39">
        <f t="shared" si="12"/>
        <v>0</v>
      </c>
      <c r="DA39" t="str">
        <f t="shared" si="6"/>
        <v/>
      </c>
      <c r="DB39" t="str">
        <f>IF(DX39=0,"",1+(MAX($DB$7:DB38)))</f>
        <v/>
      </c>
      <c r="DC39" s="170">
        <v>33</v>
      </c>
      <c r="DD39" s="3" t="str">
        <f>IF('DATA ENTRY'!CV38="","",IF('DATA ENTRY'!B38="","",IF(AND($DE$4='DATA ENTRY'!D38),'DATA ENTRY'!B38,"")))</f>
        <v/>
      </c>
      <c r="DE39" s="3" t="str">
        <f>IF('DATA ENTRY'!CV38="","",IF('DATA ENTRY'!C38="","",IF(AND($DE$4='DATA ENTRY'!D38),'DATA ENTRY'!C38,"")))</f>
        <v/>
      </c>
      <c r="DF39" s="4" t="str">
        <f>IF('DATA ENTRY'!CV38="","",IF('DATA ENTRY'!I38="","",IF(AND($DE$4='DATA ENTRY'!D38),'DATA ENTRY'!I38,"")))</f>
        <v/>
      </c>
      <c r="DG39" s="4" t="str">
        <f>IF('DATA ENTRY'!CV38="","",IF('DATA ENTRY'!CV38="","",IF(AND($DE$4='DATA ENTRY'!D38),'DATA ENTRY'!CV38,"")))</f>
        <v/>
      </c>
      <c r="DH39" s="3" t="str">
        <f>IF('DATA ENTRY'!CV38="","",IF('DATA ENTRY'!N38="","",IF(AND($DE$4='DATA ENTRY'!D38),'DATA ENTRY'!N38,"")))</f>
        <v/>
      </c>
      <c r="DI39" s="132" t="str">
        <f>IF('DATA ENTRY'!CV38="","",IF('DATA ENTRY'!O38="","",IF(AND($DE$4='DATA ENTRY'!D38),'DATA ENTRY'!O38,"")))</f>
        <v/>
      </c>
      <c r="DJ39" s="3" t="str">
        <f>IF('DATA ENTRY'!CV38="","",IF('DATA ENTRY'!P38="","",IF(AND($DE$4='DATA ENTRY'!D38),'DATA ENTRY'!P38,"")))</f>
        <v/>
      </c>
      <c r="DK39" s="132" t="str">
        <f>IF('DATA ENTRY'!CV38="","",IF('DATA ENTRY'!Q38="","",IF(AND($DE$4='DATA ENTRY'!D38),'DATA ENTRY'!Q38,"")))</f>
        <v/>
      </c>
      <c r="DL39" s="3" t="str">
        <f>IF('DATA ENTRY'!CV38="","",IF('DATA ENTRY'!R38="","",IF(AND($DE$4='DATA ENTRY'!D38),'DATA ENTRY'!R38,"")))</f>
        <v/>
      </c>
      <c r="DM39" s="132" t="str">
        <f>IF('DATA ENTRY'!CV38="","",IF('DATA ENTRY'!S38="","",IF(AND($DE$4='DATA ENTRY'!D38),'DATA ENTRY'!S38,"")))</f>
        <v/>
      </c>
      <c r="DN39" s="3" t="str">
        <f>IF('DATA ENTRY'!CV38="","",IF('DATA ENTRY'!E38="","",IF(AND($DE$4='DATA ENTRY'!D38),'DATA ENTRY'!E38,"")))</f>
        <v/>
      </c>
      <c r="DO39" s="3" t="str">
        <f>IF('DATA ENTRY'!CV38="","",IF('DATA ENTRY'!D38="","",IF(AND($DE$4='DATA ENTRY'!D38),'DATA ENTRY'!D38,"")))</f>
        <v/>
      </c>
      <c r="DP39" s="3" t="str">
        <f>IF('DATA ENTRY'!CV38="","",IF('DATA ENTRY'!W38="","",IF(AND($DE$4='DATA ENTRY'!D38),'DATA ENTRY'!W38,"")))</f>
        <v/>
      </c>
      <c r="DQ39" s="3" t="str">
        <f>IF('DATA ENTRY'!CV38="","",IF('DATA ENTRY'!X38="","",IF(AND($DE$4='DATA ENTRY'!D38),'DATA ENTRY'!X38,"")))</f>
        <v/>
      </c>
      <c r="DR39" s="133" t="str">
        <f t="shared" si="7"/>
        <v/>
      </c>
      <c r="DS39" s="133" t="str">
        <f>IF('DATA ENTRY'!CV38="","",IF('DATA ENTRY'!D38="","",IF(AND($DE$4='DATA ENTRY'!D38),'DATA ENTRY'!G38,"")))</f>
        <v/>
      </c>
      <c r="DX39">
        <f t="shared" si="8"/>
        <v>0</v>
      </c>
      <c r="EA39" t="str">
        <f t="shared" si="9"/>
        <v/>
      </c>
      <c r="EB39" t="str">
        <f>IF(EX39=0,"",1+(MAX($EB$7:EB38)))</f>
        <v/>
      </c>
      <c r="EC39" s="192">
        <v>33</v>
      </c>
      <c r="ED39" s="3" t="str">
        <f>IF('DATA ENTRY'!CV38="","",IF('DATA ENTRY'!B38="","",IF(AND($EE$4='DATA ENTRY'!G38,$EG$4='DATA ENTRY'!F38),'DATA ENTRY'!B38,"")))</f>
        <v/>
      </c>
      <c r="EE39" s="3" t="str">
        <f>IF('DATA ENTRY'!CV38="","",IF('DATA ENTRY'!C38="","",IF(AND($EE$4='DATA ENTRY'!G38,$EG$4='DATA ENTRY'!F38),'DATA ENTRY'!C38,"")))</f>
        <v/>
      </c>
      <c r="EF39" s="4" t="str">
        <f>IF('DATA ENTRY'!CV38="","",IF('DATA ENTRY'!I38="","",IF(AND($EE$4='DATA ENTRY'!G38,$EG$4='DATA ENTRY'!F38),'DATA ENTRY'!I38,"")))</f>
        <v/>
      </c>
      <c r="EG39" s="4" t="str">
        <f>IF('DATA ENTRY'!CV38="","",IF('DATA ENTRY'!CV38="","",IF(AND($EE$4='DATA ENTRY'!G38,$EG$4='DATA ENTRY'!F38),'DATA ENTRY'!CV38,"")))</f>
        <v/>
      </c>
      <c r="EH39" s="3" t="str">
        <f>IF('DATA ENTRY'!CV38="","",IF('DATA ENTRY'!N38="","",IF(AND($EE$4='DATA ENTRY'!G38,$EG$4='DATA ENTRY'!F38),'DATA ENTRY'!N38,"")))</f>
        <v/>
      </c>
      <c r="EI39" s="132" t="str">
        <f>IF('DATA ENTRY'!CV38="","",IF('DATA ENTRY'!O38="","",IF(AND($EE$4='DATA ENTRY'!G38,$EG$4='DATA ENTRY'!F38),'DATA ENTRY'!O38,"")))</f>
        <v/>
      </c>
      <c r="EJ39" s="3" t="str">
        <f>IF('DATA ENTRY'!CV38="","",IF('DATA ENTRY'!P38="","",IF(AND($EE$4='DATA ENTRY'!G38,$EG$4='DATA ENTRY'!F38),'DATA ENTRY'!P38,"")))</f>
        <v/>
      </c>
      <c r="EK39" s="132" t="str">
        <f>IF('DATA ENTRY'!CV38="","",IF('DATA ENTRY'!Q38="","",IF(AND($EE$4='DATA ENTRY'!G38,$EG$4='DATA ENTRY'!F38),'DATA ENTRY'!Q38,"")))</f>
        <v/>
      </c>
      <c r="EL39" s="3" t="str">
        <f>IF('DATA ENTRY'!CV38="","",IF('DATA ENTRY'!R38="","",IF(AND($EE$4='DATA ENTRY'!G38,$EG$4='DATA ENTRY'!F38),'DATA ENTRY'!R38,"")))</f>
        <v/>
      </c>
      <c r="EM39" s="132" t="str">
        <f>IF('DATA ENTRY'!CV38="","",IF('DATA ENTRY'!S38="","",IF(AND($EE$4='DATA ENTRY'!G38,$EG$4='DATA ENTRY'!F38),'DATA ENTRY'!S38,"")))</f>
        <v/>
      </c>
      <c r="EN39" s="3" t="str">
        <f>IF('DATA ENTRY'!CV38="","",IF('DATA ENTRY'!E38="","",IF(AND($EE$4='DATA ENTRY'!G38,$EG$4='DATA ENTRY'!F38),'DATA ENTRY'!E38,"")))</f>
        <v/>
      </c>
      <c r="EO39" s="3" t="str">
        <f>IF('DATA ENTRY'!CV38="","",IF('DATA ENTRY'!D6="","",IF(AND($EE$4='DATA ENTRY'!G38,$EG$4='DATA ENTRY'!F38),'DATA ENTRY'!D6,"")))</f>
        <v/>
      </c>
      <c r="EP39" s="3" t="str">
        <f>IF('DATA ENTRY'!CV38="","",IF('DATA ENTRY'!W38="","",IF(AND($EE$4='DATA ENTRY'!G38,$EG$4='DATA ENTRY'!F38),'DATA ENTRY'!W38,"")))</f>
        <v/>
      </c>
      <c r="EQ39" s="3" t="str">
        <f>IF('DATA ENTRY'!CV38="","",IF('DATA ENTRY'!X38="","",IF(AND($EE$4='DATA ENTRY'!G38,$EG$4='DATA ENTRY'!F38),'DATA ENTRY'!X38,"")))</f>
        <v/>
      </c>
      <c r="ER39" s="133" t="str">
        <f t="shared" si="10"/>
        <v/>
      </c>
      <c r="ES39" s="133" t="str">
        <f>IF('DATA ENTRY'!CV38="","",IF('DATA ENTRY'!D6="","",IF(AND($EE$4='DATA ENTRY'!G38,$EG$4='DATA ENTRY'!F38),'DATA ENTRY'!G38,"")))</f>
        <v/>
      </c>
      <c r="EX39">
        <f t="shared" si="11"/>
        <v>0</v>
      </c>
    </row>
    <row r="40" spans="1:154">
      <c r="A40" t="str">
        <f>IF(S40=0,"",1+(MAX($A$7:A39)))</f>
        <v/>
      </c>
      <c r="B40" s="2">
        <v>34</v>
      </c>
      <c r="C40" s="3" t="str">
        <f>IF('DATA ENTRY'!CV39="","",IF('DATA ENTRY'!B39="","",IF($D$4="All Post",'DATA ENTRY'!B39,IF(AND($D$4='DATA ENTRY'!CV39),'DATA ENTRY'!B39,""))))</f>
        <v/>
      </c>
      <c r="D40" s="3" t="str">
        <f>IF('DATA ENTRY'!CV39="","",IF('DATA ENTRY'!C39="","",IF($D$4="All Post",'DATA ENTRY'!C39,IF(AND($D$4='DATA ENTRY'!CV39),'DATA ENTRY'!C39,""))))</f>
        <v/>
      </c>
      <c r="E40" s="4" t="str">
        <f>IF('DATA ENTRY'!CV39="","",IF('DATA ENTRY'!I39="","",IF($D$4="All Post",'DATA ENTRY'!I39,IF(AND($D$4='DATA ENTRY'!CV39),'DATA ENTRY'!I39,""))))</f>
        <v/>
      </c>
      <c r="F40" s="4" t="str">
        <f>IF('DATA ENTRY'!CV39="","",IF('DATA ENTRY'!CV39="","",IF($D$4="All Post",'DATA ENTRY'!CV39,IF(AND($D$4='DATA ENTRY'!CV39),'DATA ENTRY'!CV39,""))))</f>
        <v/>
      </c>
      <c r="G40" s="3" t="str">
        <f>IF('DATA ENTRY'!CV39="","",IF('DATA ENTRY'!N39="","",IF($D$4="All Post",'DATA ENTRY'!N39,IF(AND($D$4='DATA ENTRY'!CV39),'DATA ENTRY'!N39,""))))</f>
        <v/>
      </c>
      <c r="H40" s="132" t="str">
        <f>IF('DATA ENTRY'!CV39="","",IF('DATA ENTRY'!O39="","",IF($D$4="All Post",'DATA ENTRY'!O39,IF(AND($D$4='DATA ENTRY'!CV39),'DATA ENTRY'!O39,""))))</f>
        <v/>
      </c>
      <c r="I40" s="3" t="str">
        <f>IF('DATA ENTRY'!CV39="","",IF('DATA ENTRY'!P39="","",IF($D$4="All Post",'DATA ENTRY'!P39,IF(AND($D$4='DATA ENTRY'!CV39),'DATA ENTRY'!P39,""))))</f>
        <v/>
      </c>
      <c r="J40" s="132" t="str">
        <f>IF('DATA ENTRY'!CV39="","",IF('DATA ENTRY'!Q39="","",IF($D$4="All Post",'DATA ENTRY'!Q39,IF(AND($D$4='DATA ENTRY'!CV39),'DATA ENTRY'!Q39,""))))</f>
        <v/>
      </c>
      <c r="K40" s="3" t="str">
        <f>IF('DATA ENTRY'!CV39="","",IF('DATA ENTRY'!R39="","",IF($D$4="All Post",'DATA ENTRY'!R39,IF(AND($D$4='DATA ENTRY'!CV39),'DATA ENTRY'!R39,""))))</f>
        <v/>
      </c>
      <c r="L40" s="3" t="str">
        <f>IF('DATA ENTRY'!CV39="","",IF('DATA ENTRY'!S39="","",IF($D$4="All Post",'DATA ENTRY'!S39,IF(AND($D$4='DATA ENTRY'!CV39),'DATA ENTRY'!S39,""))))</f>
        <v/>
      </c>
      <c r="M40" s="3" t="str">
        <f>IF('DATA ENTRY'!CV39="","",IF('DATA ENTRY'!E39="","",IF($D$4="All Post",'DATA ENTRY'!E39,IF(AND($D$4='DATA ENTRY'!CV39),'DATA ENTRY'!E39,""))))</f>
        <v/>
      </c>
      <c r="N40" s="3" t="str">
        <f>IF('DATA ENTRY'!CV39="","",IF('DATA ENTRY'!W39="","",IF($D$4="All Post",'DATA ENTRY'!W39,IF(AND($D$4='DATA ENTRY'!CV39),'DATA ENTRY'!W39,""))))</f>
        <v/>
      </c>
      <c r="O40" s="3" t="str">
        <f>IF('DATA ENTRY'!CV39="","",IF('DATA ENTRY'!X39="","",IF($D$4="All Post",'DATA ENTRY'!X39,IF(AND($D$4='DATA ENTRY'!CV39),'DATA ENTRY'!X39,""))))</f>
        <v/>
      </c>
      <c r="P40" s="3" t="str">
        <f>IF('DATA ENTRY'!CV39="","",IF('DATA ENTRY'!G39="","",IF($D$4="All Post",'DATA ENTRY'!G39,IF(AND($D$4='DATA ENTRY'!CV39),'DATA ENTRY'!G39,""))))</f>
        <v/>
      </c>
      <c r="S40">
        <f t="shared" si="0"/>
        <v>0</v>
      </c>
      <c r="T40" t="str">
        <f t="shared" si="1"/>
        <v/>
      </c>
      <c r="BZ40" t="str">
        <f t="shared" si="2"/>
        <v/>
      </c>
      <c r="CA40" t="str">
        <f>IF(CW40=0,"",1+(MAX($CA$7:CA39)))</f>
        <v/>
      </c>
      <c r="CB40" s="141">
        <v>34</v>
      </c>
      <c r="CC40" s="3" t="str">
        <f>IF('DATA ENTRY'!CV39="","",IF('DATA ENTRY'!B39="","",IF(AND($CD$4='DATA ENTRY'!CV39),'DATA ENTRY'!B39,"")))</f>
        <v/>
      </c>
      <c r="CD40" s="3" t="str">
        <f>IF('DATA ENTRY'!CV39="","",IF('DATA ENTRY'!C39="","",IF(AND($CD$4='DATA ENTRY'!CV39),'DATA ENTRY'!C39,"")))</f>
        <v/>
      </c>
      <c r="CE40" s="4" t="str">
        <f>IF('DATA ENTRY'!CV39="","",IF('DATA ENTRY'!I39="","",IF(AND($CD$4='DATA ENTRY'!CV39),'DATA ENTRY'!I39,"")))</f>
        <v/>
      </c>
      <c r="CF40" s="4" t="str">
        <f>IF('DATA ENTRY'!CV39="","",IF('DATA ENTRY'!CV39="","",IF(AND($CD$4='DATA ENTRY'!CV39),'DATA ENTRY'!CV39,"")))</f>
        <v/>
      </c>
      <c r="CG40" s="3" t="str">
        <f>IF('DATA ENTRY'!CV39="","",IF('DATA ENTRY'!N39="","",IF(AND($CD$4='DATA ENTRY'!CV39),'DATA ENTRY'!N39,"")))</f>
        <v/>
      </c>
      <c r="CH40" s="132" t="str">
        <f>IF('DATA ENTRY'!CV39="","",IF('DATA ENTRY'!O39="","",IF(AND($CD$4='DATA ENTRY'!CV39),'DATA ENTRY'!O39,"")))</f>
        <v/>
      </c>
      <c r="CI40" s="3" t="str">
        <f>IF('DATA ENTRY'!CV39="","",IF('DATA ENTRY'!P39="","",IF(AND($CD$4='DATA ENTRY'!CV39),'DATA ENTRY'!P39,"")))</f>
        <v/>
      </c>
      <c r="CJ40" s="132" t="str">
        <f>IF('DATA ENTRY'!CV39="","",IF('DATA ENTRY'!Q39="","",IF(AND($CD$4='DATA ENTRY'!CV39),'DATA ENTRY'!Q39,"")))</f>
        <v/>
      </c>
      <c r="CK40" s="3" t="str">
        <f>IF('DATA ENTRY'!CV39="","",IF('DATA ENTRY'!R39="","",IF(AND($CD$4='DATA ENTRY'!CV39),'DATA ENTRY'!R39,"")))</f>
        <v/>
      </c>
      <c r="CL40" s="3" t="str">
        <f>IF('DATA ENTRY'!CV39="","",IF('DATA ENTRY'!S39="","",IF(AND($CD$4='DATA ENTRY'!CV39),'DATA ENTRY'!S39,"")))</f>
        <v/>
      </c>
      <c r="CM40" s="3" t="str">
        <f>IF('DATA ENTRY'!CV39="","",IF('DATA ENTRY'!E39="","",IF(AND($CD$4='DATA ENTRY'!CV39),'DATA ENTRY'!E39,"")))</f>
        <v/>
      </c>
      <c r="CN40" s="3" t="str">
        <f>IF('DATA ENTRY'!CV39="","",IF('DATA ENTRY'!W39="","",IF(AND($CD$4='DATA ENTRY'!CV39),'DATA ENTRY'!W39,"")))</f>
        <v/>
      </c>
      <c r="CO40" s="3" t="str">
        <f>IF('DATA ENTRY'!CV39="","",IF('DATA ENTRY'!X39="","",IF(AND($CD$4='DATA ENTRY'!CV39),'DATA ENTRY'!X39,"")))</f>
        <v/>
      </c>
      <c r="CP40" s="133" t="str">
        <f t="shared" si="3"/>
        <v/>
      </c>
      <c r="CQ40" s="133" t="str">
        <f>IF('DATA ENTRY'!CV39="","",IF('DATA ENTRY'!G39="","",IF(AND($CD$4='DATA ENTRY'!CV39),'DATA ENTRY'!G39,"")))</f>
        <v/>
      </c>
      <c r="CR40">
        <f t="shared" si="4"/>
        <v>0</v>
      </c>
      <c r="CS40">
        <f t="shared" si="5"/>
        <v>0</v>
      </c>
      <c r="CW40">
        <f t="shared" si="12"/>
        <v>0</v>
      </c>
      <c r="DA40" t="str">
        <f t="shared" si="6"/>
        <v/>
      </c>
      <c r="DB40" t="str">
        <f>IF(DX40=0,"",1+(MAX($DB$7:DB39)))</f>
        <v/>
      </c>
      <c r="DC40" s="170">
        <v>34</v>
      </c>
      <c r="DD40" s="3" t="str">
        <f>IF('DATA ENTRY'!CV39="","",IF('DATA ENTRY'!B39="","",IF(AND($DE$4='DATA ENTRY'!D39),'DATA ENTRY'!B39,"")))</f>
        <v/>
      </c>
      <c r="DE40" s="3" t="str">
        <f>IF('DATA ENTRY'!CV39="","",IF('DATA ENTRY'!C39="","",IF(AND($DE$4='DATA ENTRY'!D39),'DATA ENTRY'!C39,"")))</f>
        <v/>
      </c>
      <c r="DF40" s="4" t="str">
        <f>IF('DATA ENTRY'!CV39="","",IF('DATA ENTRY'!I39="","",IF(AND($DE$4='DATA ENTRY'!D39),'DATA ENTRY'!I39,"")))</f>
        <v/>
      </c>
      <c r="DG40" s="4" t="str">
        <f>IF('DATA ENTRY'!CV39="","",IF('DATA ENTRY'!CV39="","",IF(AND($DE$4='DATA ENTRY'!D39),'DATA ENTRY'!CV39,"")))</f>
        <v/>
      </c>
      <c r="DH40" s="3" t="str">
        <f>IF('DATA ENTRY'!CV39="","",IF('DATA ENTRY'!N39="","",IF(AND($DE$4='DATA ENTRY'!D39),'DATA ENTRY'!N39,"")))</f>
        <v/>
      </c>
      <c r="DI40" s="132" t="str">
        <f>IF('DATA ENTRY'!CV39="","",IF('DATA ENTRY'!O39="","",IF(AND($DE$4='DATA ENTRY'!D39),'DATA ENTRY'!O39,"")))</f>
        <v/>
      </c>
      <c r="DJ40" s="3" t="str">
        <f>IF('DATA ENTRY'!CV39="","",IF('DATA ENTRY'!P39="","",IF(AND($DE$4='DATA ENTRY'!D39),'DATA ENTRY'!P39,"")))</f>
        <v/>
      </c>
      <c r="DK40" s="132" t="str">
        <f>IF('DATA ENTRY'!CV39="","",IF('DATA ENTRY'!Q39="","",IF(AND($DE$4='DATA ENTRY'!D39),'DATA ENTRY'!Q39,"")))</f>
        <v/>
      </c>
      <c r="DL40" s="3" t="str">
        <f>IF('DATA ENTRY'!CV39="","",IF('DATA ENTRY'!R39="","",IF(AND($DE$4='DATA ENTRY'!D39),'DATA ENTRY'!R39,"")))</f>
        <v/>
      </c>
      <c r="DM40" s="132" t="str">
        <f>IF('DATA ENTRY'!CV39="","",IF('DATA ENTRY'!S39="","",IF(AND($DE$4='DATA ENTRY'!D39),'DATA ENTRY'!S39,"")))</f>
        <v/>
      </c>
      <c r="DN40" s="3" t="str">
        <f>IF('DATA ENTRY'!CV39="","",IF('DATA ENTRY'!E39="","",IF(AND($DE$4='DATA ENTRY'!D39),'DATA ENTRY'!E39,"")))</f>
        <v/>
      </c>
      <c r="DO40" s="3" t="str">
        <f>IF('DATA ENTRY'!CV39="","",IF('DATA ENTRY'!D39="","",IF(AND($DE$4='DATA ENTRY'!D39),'DATA ENTRY'!D39,"")))</f>
        <v/>
      </c>
      <c r="DP40" s="3" t="str">
        <f>IF('DATA ENTRY'!CV39="","",IF('DATA ENTRY'!W39="","",IF(AND($DE$4='DATA ENTRY'!D39),'DATA ENTRY'!W39,"")))</f>
        <v/>
      </c>
      <c r="DQ40" s="3" t="str">
        <f>IF('DATA ENTRY'!CV39="","",IF('DATA ENTRY'!X39="","",IF(AND($DE$4='DATA ENTRY'!D39),'DATA ENTRY'!X39,"")))</f>
        <v/>
      </c>
      <c r="DR40" s="133" t="str">
        <f t="shared" si="7"/>
        <v/>
      </c>
      <c r="DS40" s="133" t="str">
        <f>IF('DATA ENTRY'!CV39="","",IF('DATA ENTRY'!D39="","",IF(AND($DE$4='DATA ENTRY'!D39),'DATA ENTRY'!G39,"")))</f>
        <v/>
      </c>
      <c r="DX40">
        <f t="shared" si="8"/>
        <v>0</v>
      </c>
      <c r="EA40" t="str">
        <f t="shared" si="9"/>
        <v/>
      </c>
      <c r="EB40" t="str">
        <f>IF(EX40=0,"",1+(MAX($EB$7:EB39)))</f>
        <v/>
      </c>
      <c r="EC40" s="192">
        <v>34</v>
      </c>
      <c r="ED40" s="3" t="str">
        <f>IF('DATA ENTRY'!CV39="","",IF('DATA ENTRY'!B39="","",IF(AND($EE$4='DATA ENTRY'!G39,$EG$4='DATA ENTRY'!F39),'DATA ENTRY'!B39,"")))</f>
        <v/>
      </c>
      <c r="EE40" s="3" t="str">
        <f>IF('DATA ENTRY'!CV39="","",IF('DATA ENTRY'!C39="","",IF(AND($EE$4='DATA ENTRY'!G39,$EG$4='DATA ENTRY'!F39),'DATA ENTRY'!C39,"")))</f>
        <v/>
      </c>
      <c r="EF40" s="4" t="str">
        <f>IF('DATA ENTRY'!CV39="","",IF('DATA ENTRY'!I39="","",IF(AND($EE$4='DATA ENTRY'!G39,$EG$4='DATA ENTRY'!F39),'DATA ENTRY'!I39,"")))</f>
        <v/>
      </c>
      <c r="EG40" s="4" t="str">
        <f>IF('DATA ENTRY'!CV39="","",IF('DATA ENTRY'!CV39="","",IF(AND($EE$4='DATA ENTRY'!G39,$EG$4='DATA ENTRY'!F39),'DATA ENTRY'!CV39,"")))</f>
        <v/>
      </c>
      <c r="EH40" s="3" t="str">
        <f>IF('DATA ENTRY'!CV39="","",IF('DATA ENTRY'!N39="","",IF(AND($EE$4='DATA ENTRY'!G39,$EG$4='DATA ENTRY'!F39),'DATA ENTRY'!N39,"")))</f>
        <v/>
      </c>
      <c r="EI40" s="132" t="str">
        <f>IF('DATA ENTRY'!CV39="","",IF('DATA ENTRY'!O39="","",IF(AND($EE$4='DATA ENTRY'!G39,$EG$4='DATA ENTRY'!F39),'DATA ENTRY'!O39,"")))</f>
        <v/>
      </c>
      <c r="EJ40" s="3" t="str">
        <f>IF('DATA ENTRY'!CV39="","",IF('DATA ENTRY'!P39="","",IF(AND($EE$4='DATA ENTRY'!G39,$EG$4='DATA ENTRY'!F39),'DATA ENTRY'!P39,"")))</f>
        <v/>
      </c>
      <c r="EK40" s="132" t="str">
        <f>IF('DATA ENTRY'!CV39="","",IF('DATA ENTRY'!Q39="","",IF(AND($EE$4='DATA ENTRY'!G39,$EG$4='DATA ENTRY'!F39),'DATA ENTRY'!Q39,"")))</f>
        <v/>
      </c>
      <c r="EL40" s="3" t="str">
        <f>IF('DATA ENTRY'!CV39="","",IF('DATA ENTRY'!R39="","",IF(AND($EE$4='DATA ENTRY'!G39,$EG$4='DATA ENTRY'!F39),'DATA ENTRY'!R39,"")))</f>
        <v/>
      </c>
      <c r="EM40" s="132" t="str">
        <f>IF('DATA ENTRY'!CV39="","",IF('DATA ENTRY'!S39="","",IF(AND($EE$4='DATA ENTRY'!G39,$EG$4='DATA ENTRY'!F39),'DATA ENTRY'!S39,"")))</f>
        <v/>
      </c>
      <c r="EN40" s="3" t="str">
        <f>IF('DATA ENTRY'!CV39="","",IF('DATA ENTRY'!E39="","",IF(AND($EE$4='DATA ENTRY'!G39,$EG$4='DATA ENTRY'!F39),'DATA ENTRY'!E39,"")))</f>
        <v/>
      </c>
      <c r="EO40" s="3" t="str">
        <f>IF('DATA ENTRY'!CV39="","",IF('DATA ENTRY'!D6="","",IF(AND($EE$4='DATA ENTRY'!G39,$EG$4='DATA ENTRY'!F39),'DATA ENTRY'!D6,"")))</f>
        <v/>
      </c>
      <c r="EP40" s="3" t="str">
        <f>IF('DATA ENTRY'!CV39="","",IF('DATA ENTRY'!W39="","",IF(AND($EE$4='DATA ENTRY'!G39,$EG$4='DATA ENTRY'!F39),'DATA ENTRY'!W39,"")))</f>
        <v/>
      </c>
      <c r="EQ40" s="3" t="str">
        <f>IF('DATA ENTRY'!CV39="","",IF('DATA ENTRY'!X39="","",IF(AND($EE$4='DATA ENTRY'!G39,$EG$4='DATA ENTRY'!F39),'DATA ENTRY'!X39,"")))</f>
        <v/>
      </c>
      <c r="ER40" s="133" t="str">
        <f t="shared" si="10"/>
        <v/>
      </c>
      <c r="ES40" s="133" t="str">
        <f>IF('DATA ENTRY'!CV39="","",IF('DATA ENTRY'!D6="","",IF(AND($EE$4='DATA ENTRY'!G39,$EG$4='DATA ENTRY'!F39),'DATA ENTRY'!G39,"")))</f>
        <v/>
      </c>
      <c r="EX40">
        <f t="shared" si="11"/>
        <v>0</v>
      </c>
    </row>
    <row r="41" spans="1:154">
      <c r="A41" t="str">
        <f>IF(S41=0,"",1+(MAX($A$7:A40)))</f>
        <v/>
      </c>
      <c r="B41" s="2">
        <v>35</v>
      </c>
      <c r="C41" s="3" t="str">
        <f>IF('DATA ENTRY'!CV40="","",IF('DATA ENTRY'!B40="","",IF($D$4="All Post",'DATA ENTRY'!B40,IF(AND($D$4='DATA ENTRY'!CV40),'DATA ENTRY'!B40,""))))</f>
        <v/>
      </c>
      <c r="D41" s="3" t="str">
        <f>IF('DATA ENTRY'!CV40="","",IF('DATA ENTRY'!C40="","",IF($D$4="All Post",'DATA ENTRY'!C40,IF(AND($D$4='DATA ENTRY'!CV40),'DATA ENTRY'!C40,""))))</f>
        <v/>
      </c>
      <c r="E41" s="4" t="str">
        <f>IF('DATA ENTRY'!CV40="","",IF('DATA ENTRY'!I40="","",IF($D$4="All Post",'DATA ENTRY'!I40,IF(AND($D$4='DATA ENTRY'!CV40),'DATA ENTRY'!I40,""))))</f>
        <v/>
      </c>
      <c r="F41" s="4" t="str">
        <f>IF('DATA ENTRY'!CV40="","",IF('DATA ENTRY'!CV40="","",IF($D$4="All Post",'DATA ENTRY'!CV40,IF(AND($D$4='DATA ENTRY'!CV40),'DATA ENTRY'!CV40,""))))</f>
        <v/>
      </c>
      <c r="G41" s="3" t="str">
        <f>IF('DATA ENTRY'!CV40="","",IF('DATA ENTRY'!N40="","",IF($D$4="All Post",'DATA ENTRY'!N40,IF(AND($D$4='DATA ENTRY'!CV40),'DATA ENTRY'!N40,""))))</f>
        <v/>
      </c>
      <c r="H41" s="132" t="str">
        <f>IF('DATA ENTRY'!CV40="","",IF('DATA ENTRY'!O40="","",IF($D$4="All Post",'DATA ENTRY'!O40,IF(AND($D$4='DATA ENTRY'!CV40),'DATA ENTRY'!O40,""))))</f>
        <v/>
      </c>
      <c r="I41" s="3" t="str">
        <f>IF('DATA ENTRY'!CV40="","",IF('DATA ENTRY'!P40="","",IF($D$4="All Post",'DATA ENTRY'!P40,IF(AND($D$4='DATA ENTRY'!CV40),'DATA ENTRY'!P40,""))))</f>
        <v/>
      </c>
      <c r="J41" s="132" t="str">
        <f>IF('DATA ENTRY'!CV40="","",IF('DATA ENTRY'!Q40="","",IF($D$4="All Post",'DATA ENTRY'!Q40,IF(AND($D$4='DATA ENTRY'!CV40),'DATA ENTRY'!Q40,""))))</f>
        <v/>
      </c>
      <c r="K41" s="3" t="str">
        <f>IF('DATA ENTRY'!CV40="","",IF('DATA ENTRY'!R40="","",IF($D$4="All Post",'DATA ENTRY'!R40,IF(AND($D$4='DATA ENTRY'!CV40),'DATA ENTRY'!R40,""))))</f>
        <v/>
      </c>
      <c r="L41" s="3" t="str">
        <f>IF('DATA ENTRY'!CV40="","",IF('DATA ENTRY'!S40="","",IF($D$4="All Post",'DATA ENTRY'!S40,IF(AND($D$4='DATA ENTRY'!CV40),'DATA ENTRY'!S40,""))))</f>
        <v/>
      </c>
      <c r="M41" s="3" t="str">
        <f>IF('DATA ENTRY'!CV40="","",IF('DATA ENTRY'!E40="","",IF($D$4="All Post",'DATA ENTRY'!E40,IF(AND($D$4='DATA ENTRY'!CV40),'DATA ENTRY'!E40,""))))</f>
        <v/>
      </c>
      <c r="N41" s="3" t="str">
        <f>IF('DATA ENTRY'!CV40="","",IF('DATA ENTRY'!W40="","",IF($D$4="All Post",'DATA ENTRY'!W40,IF(AND($D$4='DATA ENTRY'!CV40),'DATA ENTRY'!W40,""))))</f>
        <v/>
      </c>
      <c r="O41" s="3" t="str">
        <f>IF('DATA ENTRY'!CV40="","",IF('DATA ENTRY'!X40="","",IF($D$4="All Post",'DATA ENTRY'!X40,IF(AND($D$4='DATA ENTRY'!CV40),'DATA ENTRY'!X40,""))))</f>
        <v/>
      </c>
      <c r="P41" s="3" t="str">
        <f>IF('DATA ENTRY'!CV40="","",IF('DATA ENTRY'!G40="","",IF($D$4="All Post",'DATA ENTRY'!G40,IF(AND($D$4='DATA ENTRY'!CV40),'DATA ENTRY'!G40,""))))</f>
        <v/>
      </c>
      <c r="S41">
        <f t="shared" si="0"/>
        <v>0</v>
      </c>
      <c r="T41" t="str">
        <f t="shared" si="1"/>
        <v/>
      </c>
      <c r="BZ41" t="str">
        <f t="shared" si="2"/>
        <v/>
      </c>
      <c r="CA41" t="str">
        <f>IF(CW41=0,"",1+(MAX($CA$7:CA40)))</f>
        <v/>
      </c>
      <c r="CB41" s="141">
        <v>35</v>
      </c>
      <c r="CC41" s="3" t="str">
        <f>IF('DATA ENTRY'!CV40="","",IF('DATA ENTRY'!B40="","",IF(AND($CD$4='DATA ENTRY'!CV40),'DATA ENTRY'!B40,"")))</f>
        <v/>
      </c>
      <c r="CD41" s="3" t="str">
        <f>IF('DATA ENTRY'!CV40="","",IF('DATA ENTRY'!C40="","",IF(AND($CD$4='DATA ENTRY'!CV40),'DATA ENTRY'!C40,"")))</f>
        <v/>
      </c>
      <c r="CE41" s="4" t="str">
        <f>IF('DATA ENTRY'!CV40="","",IF('DATA ENTRY'!I40="","",IF(AND($CD$4='DATA ENTRY'!CV40),'DATA ENTRY'!I40,"")))</f>
        <v/>
      </c>
      <c r="CF41" s="4" t="str">
        <f>IF('DATA ENTRY'!CV40="","",IF('DATA ENTRY'!CV40="","",IF(AND($CD$4='DATA ENTRY'!CV40),'DATA ENTRY'!CV40,"")))</f>
        <v/>
      </c>
      <c r="CG41" s="3" t="str">
        <f>IF('DATA ENTRY'!CV40="","",IF('DATA ENTRY'!N40="","",IF(AND($CD$4='DATA ENTRY'!CV40),'DATA ENTRY'!N40,"")))</f>
        <v/>
      </c>
      <c r="CH41" s="132" t="str">
        <f>IF('DATA ENTRY'!CV40="","",IF('DATA ENTRY'!O40="","",IF(AND($CD$4='DATA ENTRY'!CV40),'DATA ENTRY'!O40,"")))</f>
        <v/>
      </c>
      <c r="CI41" s="3" t="str">
        <f>IF('DATA ENTRY'!CV40="","",IF('DATA ENTRY'!P40="","",IF(AND($CD$4='DATA ENTRY'!CV40),'DATA ENTRY'!P40,"")))</f>
        <v/>
      </c>
      <c r="CJ41" s="132" t="str">
        <f>IF('DATA ENTRY'!CV40="","",IF('DATA ENTRY'!Q40="","",IF(AND($CD$4='DATA ENTRY'!CV40),'DATA ENTRY'!Q40,"")))</f>
        <v/>
      </c>
      <c r="CK41" s="3" t="str">
        <f>IF('DATA ENTRY'!CV40="","",IF('DATA ENTRY'!R40="","",IF(AND($CD$4='DATA ENTRY'!CV40),'DATA ENTRY'!R40,"")))</f>
        <v/>
      </c>
      <c r="CL41" s="3" t="str">
        <f>IF('DATA ENTRY'!CV40="","",IF('DATA ENTRY'!S40="","",IF(AND($CD$4='DATA ENTRY'!CV40),'DATA ENTRY'!S40,"")))</f>
        <v/>
      </c>
      <c r="CM41" s="3" t="str">
        <f>IF('DATA ENTRY'!CV40="","",IF('DATA ENTRY'!E40="","",IF(AND($CD$4='DATA ENTRY'!CV40),'DATA ENTRY'!E40,"")))</f>
        <v/>
      </c>
      <c r="CN41" s="3" t="str">
        <f>IF('DATA ENTRY'!CV40="","",IF('DATA ENTRY'!W40="","",IF(AND($CD$4='DATA ENTRY'!CV40),'DATA ENTRY'!W40,"")))</f>
        <v/>
      </c>
      <c r="CO41" s="3" t="str">
        <f>IF('DATA ENTRY'!CV40="","",IF('DATA ENTRY'!X40="","",IF(AND($CD$4='DATA ENTRY'!CV40),'DATA ENTRY'!X40,"")))</f>
        <v/>
      </c>
      <c r="CP41" s="133" t="str">
        <f t="shared" si="3"/>
        <v/>
      </c>
      <c r="CQ41" s="133" t="str">
        <f>IF('DATA ENTRY'!CV40="","",IF('DATA ENTRY'!G40="","",IF(AND($CD$4='DATA ENTRY'!CV40),'DATA ENTRY'!G40,"")))</f>
        <v/>
      </c>
      <c r="CR41">
        <f t="shared" si="4"/>
        <v>0</v>
      </c>
      <c r="CS41">
        <f t="shared" si="5"/>
        <v>0</v>
      </c>
      <c r="CW41">
        <f t="shared" si="12"/>
        <v>0</v>
      </c>
      <c r="DA41" t="str">
        <f t="shared" si="6"/>
        <v/>
      </c>
      <c r="DB41" t="str">
        <f>IF(DX41=0,"",1+(MAX($DB$7:DB40)))</f>
        <v/>
      </c>
      <c r="DC41" s="170">
        <v>35</v>
      </c>
      <c r="DD41" s="3" t="str">
        <f>IF('DATA ENTRY'!CV40="","",IF('DATA ENTRY'!B40="","",IF(AND($DE$4='DATA ENTRY'!D40),'DATA ENTRY'!B40,"")))</f>
        <v/>
      </c>
      <c r="DE41" s="3" t="str">
        <f>IF('DATA ENTRY'!CV40="","",IF('DATA ENTRY'!C40="","",IF(AND($DE$4='DATA ENTRY'!D40),'DATA ENTRY'!C40,"")))</f>
        <v/>
      </c>
      <c r="DF41" s="4" t="str">
        <f>IF('DATA ENTRY'!CV40="","",IF('DATA ENTRY'!I40="","",IF(AND($DE$4='DATA ENTRY'!D40),'DATA ENTRY'!I40,"")))</f>
        <v/>
      </c>
      <c r="DG41" s="4" t="str">
        <f>IF('DATA ENTRY'!CV40="","",IF('DATA ENTRY'!CV40="","",IF(AND($DE$4='DATA ENTRY'!D40),'DATA ENTRY'!CV40,"")))</f>
        <v/>
      </c>
      <c r="DH41" s="3" t="str">
        <f>IF('DATA ENTRY'!CV40="","",IF('DATA ENTRY'!N40="","",IF(AND($DE$4='DATA ENTRY'!D40),'DATA ENTRY'!N40,"")))</f>
        <v/>
      </c>
      <c r="DI41" s="132" t="str">
        <f>IF('DATA ENTRY'!CV40="","",IF('DATA ENTRY'!O40="","",IF(AND($DE$4='DATA ENTRY'!D40),'DATA ENTRY'!O40,"")))</f>
        <v/>
      </c>
      <c r="DJ41" s="3" t="str">
        <f>IF('DATA ENTRY'!CV40="","",IF('DATA ENTRY'!P40="","",IF(AND($DE$4='DATA ENTRY'!D40),'DATA ENTRY'!P40,"")))</f>
        <v/>
      </c>
      <c r="DK41" s="132" t="str">
        <f>IF('DATA ENTRY'!CV40="","",IF('DATA ENTRY'!Q40="","",IF(AND($DE$4='DATA ENTRY'!D40),'DATA ENTRY'!Q40,"")))</f>
        <v/>
      </c>
      <c r="DL41" s="3" t="str">
        <f>IF('DATA ENTRY'!CV40="","",IF('DATA ENTRY'!R40="","",IF(AND($DE$4='DATA ENTRY'!D40),'DATA ENTRY'!R40,"")))</f>
        <v/>
      </c>
      <c r="DM41" s="132" t="str">
        <f>IF('DATA ENTRY'!CV40="","",IF('DATA ENTRY'!S40="","",IF(AND($DE$4='DATA ENTRY'!D40),'DATA ENTRY'!S40,"")))</f>
        <v/>
      </c>
      <c r="DN41" s="3" t="str">
        <f>IF('DATA ENTRY'!CV40="","",IF('DATA ENTRY'!E40="","",IF(AND($DE$4='DATA ENTRY'!D40),'DATA ENTRY'!E40,"")))</f>
        <v/>
      </c>
      <c r="DO41" s="3" t="str">
        <f>IF('DATA ENTRY'!CV40="","",IF('DATA ENTRY'!D40="","",IF(AND($DE$4='DATA ENTRY'!D40),'DATA ENTRY'!D40,"")))</f>
        <v/>
      </c>
      <c r="DP41" s="3" t="str">
        <f>IF('DATA ENTRY'!CV40="","",IF('DATA ENTRY'!W40="","",IF(AND($DE$4='DATA ENTRY'!D40),'DATA ENTRY'!W40,"")))</f>
        <v/>
      </c>
      <c r="DQ41" s="3" t="str">
        <f>IF('DATA ENTRY'!CV40="","",IF('DATA ENTRY'!X40="","",IF(AND($DE$4='DATA ENTRY'!D40),'DATA ENTRY'!X40,"")))</f>
        <v/>
      </c>
      <c r="DR41" s="133" t="str">
        <f t="shared" si="7"/>
        <v/>
      </c>
      <c r="DS41" s="133" t="str">
        <f>IF('DATA ENTRY'!CV40="","",IF('DATA ENTRY'!D40="","",IF(AND($DE$4='DATA ENTRY'!D40),'DATA ENTRY'!G40,"")))</f>
        <v/>
      </c>
      <c r="DX41">
        <f t="shared" si="8"/>
        <v>0</v>
      </c>
      <c r="EA41" t="str">
        <f t="shared" si="9"/>
        <v/>
      </c>
      <c r="EB41" t="str">
        <f>IF(EX41=0,"",1+(MAX($EB$7:EB40)))</f>
        <v/>
      </c>
      <c r="EC41" s="192">
        <v>35</v>
      </c>
      <c r="ED41" s="3" t="str">
        <f>IF('DATA ENTRY'!CV40="","",IF('DATA ENTRY'!B40="","",IF(AND($EE$4='DATA ENTRY'!G40,$EG$4='DATA ENTRY'!F40),'DATA ENTRY'!B40,"")))</f>
        <v/>
      </c>
      <c r="EE41" s="3" t="str">
        <f>IF('DATA ENTRY'!CV40="","",IF('DATA ENTRY'!C40="","",IF(AND($EE$4='DATA ENTRY'!G40,$EG$4='DATA ENTRY'!F40),'DATA ENTRY'!C40,"")))</f>
        <v/>
      </c>
      <c r="EF41" s="4" t="str">
        <f>IF('DATA ENTRY'!CV40="","",IF('DATA ENTRY'!I40="","",IF(AND($EE$4='DATA ENTRY'!G40,$EG$4='DATA ENTRY'!F40),'DATA ENTRY'!I40,"")))</f>
        <v/>
      </c>
      <c r="EG41" s="4" t="str">
        <f>IF('DATA ENTRY'!CV40="","",IF('DATA ENTRY'!CV40="","",IF(AND($EE$4='DATA ENTRY'!G40,$EG$4='DATA ENTRY'!F40),'DATA ENTRY'!CV40,"")))</f>
        <v/>
      </c>
      <c r="EH41" s="3" t="str">
        <f>IF('DATA ENTRY'!CV40="","",IF('DATA ENTRY'!N40="","",IF(AND($EE$4='DATA ENTRY'!G40,$EG$4='DATA ENTRY'!F40),'DATA ENTRY'!N40,"")))</f>
        <v/>
      </c>
      <c r="EI41" s="132" t="str">
        <f>IF('DATA ENTRY'!CV40="","",IF('DATA ENTRY'!O40="","",IF(AND($EE$4='DATA ENTRY'!G40,$EG$4='DATA ENTRY'!F40),'DATA ENTRY'!O40,"")))</f>
        <v/>
      </c>
      <c r="EJ41" s="3" t="str">
        <f>IF('DATA ENTRY'!CV40="","",IF('DATA ENTRY'!P40="","",IF(AND($EE$4='DATA ENTRY'!G40,$EG$4='DATA ENTRY'!F40),'DATA ENTRY'!P40,"")))</f>
        <v/>
      </c>
      <c r="EK41" s="132" t="str">
        <f>IF('DATA ENTRY'!CV40="","",IF('DATA ENTRY'!Q40="","",IF(AND($EE$4='DATA ENTRY'!G40,$EG$4='DATA ENTRY'!F40),'DATA ENTRY'!Q40,"")))</f>
        <v/>
      </c>
      <c r="EL41" s="3" t="str">
        <f>IF('DATA ENTRY'!CV40="","",IF('DATA ENTRY'!R40="","",IF(AND($EE$4='DATA ENTRY'!G40,$EG$4='DATA ENTRY'!F40),'DATA ENTRY'!R40,"")))</f>
        <v/>
      </c>
      <c r="EM41" s="132" t="str">
        <f>IF('DATA ENTRY'!CV40="","",IF('DATA ENTRY'!S40="","",IF(AND($EE$4='DATA ENTRY'!G40,$EG$4='DATA ENTRY'!F40),'DATA ENTRY'!S40,"")))</f>
        <v/>
      </c>
      <c r="EN41" s="3" t="str">
        <f>IF('DATA ENTRY'!CV40="","",IF('DATA ENTRY'!E40="","",IF(AND($EE$4='DATA ENTRY'!G40,$EG$4='DATA ENTRY'!F40),'DATA ENTRY'!E40,"")))</f>
        <v/>
      </c>
      <c r="EO41" s="3" t="str">
        <f>IF('DATA ENTRY'!CV40="","",IF('DATA ENTRY'!D6="","",IF(AND($EE$4='DATA ENTRY'!G40,$EG$4='DATA ENTRY'!F40),'DATA ENTRY'!D6,"")))</f>
        <v/>
      </c>
      <c r="EP41" s="3" t="str">
        <f>IF('DATA ENTRY'!CV40="","",IF('DATA ENTRY'!W40="","",IF(AND($EE$4='DATA ENTRY'!G40,$EG$4='DATA ENTRY'!F40),'DATA ENTRY'!W40,"")))</f>
        <v/>
      </c>
      <c r="EQ41" s="3" t="str">
        <f>IF('DATA ENTRY'!CV40="","",IF('DATA ENTRY'!X40="","",IF(AND($EE$4='DATA ENTRY'!G40,$EG$4='DATA ENTRY'!F40),'DATA ENTRY'!X40,"")))</f>
        <v/>
      </c>
      <c r="ER41" s="133" t="str">
        <f t="shared" si="10"/>
        <v/>
      </c>
      <c r="ES41" s="133" t="str">
        <f>IF('DATA ENTRY'!CV40="","",IF('DATA ENTRY'!D6="","",IF(AND($EE$4='DATA ENTRY'!G40,$EG$4='DATA ENTRY'!F40),'DATA ENTRY'!G40,"")))</f>
        <v/>
      </c>
      <c r="EX41">
        <f t="shared" si="11"/>
        <v>0</v>
      </c>
    </row>
    <row r="42" spans="1:154">
      <c r="A42" t="str">
        <f>IF(S42=0,"",1+(MAX($A$7:A41)))</f>
        <v/>
      </c>
      <c r="B42" s="2">
        <v>36</v>
      </c>
      <c r="C42" s="3" t="str">
        <f>IF('DATA ENTRY'!CV41="","",IF('DATA ENTRY'!B41="","",IF($D$4="All Post",'DATA ENTRY'!B41,IF(AND($D$4='DATA ENTRY'!CV41),'DATA ENTRY'!B41,""))))</f>
        <v/>
      </c>
      <c r="D42" s="3" t="str">
        <f>IF('DATA ENTRY'!CV41="","",IF('DATA ENTRY'!C41="","",IF($D$4="All Post",'DATA ENTRY'!C41,IF(AND($D$4='DATA ENTRY'!CV41),'DATA ENTRY'!C41,""))))</f>
        <v/>
      </c>
      <c r="E42" s="4" t="str">
        <f>IF('DATA ENTRY'!CV41="","",IF('DATA ENTRY'!I41="","",IF($D$4="All Post",'DATA ENTRY'!I41,IF(AND($D$4='DATA ENTRY'!CV41),'DATA ENTRY'!I41,""))))</f>
        <v/>
      </c>
      <c r="F42" s="4" t="str">
        <f>IF('DATA ENTRY'!CV41="","",IF('DATA ENTRY'!CV41="","",IF($D$4="All Post",'DATA ENTRY'!CV41,IF(AND($D$4='DATA ENTRY'!CV41),'DATA ENTRY'!CV41,""))))</f>
        <v/>
      </c>
      <c r="G42" s="3" t="str">
        <f>IF('DATA ENTRY'!CV41="","",IF('DATA ENTRY'!N41="","",IF($D$4="All Post",'DATA ENTRY'!N41,IF(AND($D$4='DATA ENTRY'!CV41),'DATA ENTRY'!N41,""))))</f>
        <v/>
      </c>
      <c r="H42" s="132" t="str">
        <f>IF('DATA ENTRY'!CV41="","",IF('DATA ENTRY'!O41="","",IF($D$4="All Post",'DATA ENTRY'!O41,IF(AND($D$4='DATA ENTRY'!CV41),'DATA ENTRY'!O41,""))))</f>
        <v/>
      </c>
      <c r="I42" s="3" t="str">
        <f>IF('DATA ENTRY'!CV41="","",IF('DATA ENTRY'!P41="","",IF($D$4="All Post",'DATA ENTRY'!P41,IF(AND($D$4='DATA ENTRY'!CV41),'DATA ENTRY'!P41,""))))</f>
        <v/>
      </c>
      <c r="J42" s="132" t="str">
        <f>IF('DATA ENTRY'!CV41="","",IF('DATA ENTRY'!Q41="","",IF($D$4="All Post",'DATA ENTRY'!Q41,IF(AND($D$4='DATA ENTRY'!CV41),'DATA ENTRY'!Q41,""))))</f>
        <v/>
      </c>
      <c r="K42" s="3" t="str">
        <f>IF('DATA ENTRY'!CV41="","",IF('DATA ENTRY'!R41="","",IF($D$4="All Post",'DATA ENTRY'!R41,IF(AND($D$4='DATA ENTRY'!CV41),'DATA ENTRY'!R41,""))))</f>
        <v/>
      </c>
      <c r="L42" s="3" t="str">
        <f>IF('DATA ENTRY'!CV41="","",IF('DATA ENTRY'!S41="","",IF($D$4="All Post",'DATA ENTRY'!S41,IF(AND($D$4='DATA ENTRY'!CV41),'DATA ENTRY'!S41,""))))</f>
        <v/>
      </c>
      <c r="M42" s="3" t="str">
        <f>IF('DATA ENTRY'!CV41="","",IF('DATA ENTRY'!E41="","",IF($D$4="All Post",'DATA ENTRY'!E41,IF(AND($D$4='DATA ENTRY'!CV41),'DATA ENTRY'!E41,""))))</f>
        <v/>
      </c>
      <c r="N42" s="3" t="str">
        <f>IF('DATA ENTRY'!CV41="","",IF('DATA ENTRY'!W41="","",IF($D$4="All Post",'DATA ENTRY'!W41,IF(AND($D$4='DATA ENTRY'!CV41),'DATA ENTRY'!W41,""))))</f>
        <v/>
      </c>
      <c r="O42" s="3" t="str">
        <f>IF('DATA ENTRY'!CV41="","",IF('DATA ENTRY'!X41="","",IF($D$4="All Post",'DATA ENTRY'!X41,IF(AND($D$4='DATA ENTRY'!CV41),'DATA ENTRY'!X41,""))))</f>
        <v/>
      </c>
      <c r="P42" s="3" t="str">
        <f>IF('DATA ENTRY'!CV41="","",IF('DATA ENTRY'!G41="","",IF($D$4="All Post",'DATA ENTRY'!G41,IF(AND($D$4='DATA ENTRY'!CV41),'DATA ENTRY'!G41,""))))</f>
        <v/>
      </c>
      <c r="S42">
        <f t="shared" si="0"/>
        <v>0</v>
      </c>
      <c r="T42" t="str">
        <f t="shared" si="1"/>
        <v/>
      </c>
      <c r="BZ42" t="str">
        <f t="shared" si="2"/>
        <v/>
      </c>
      <c r="CA42" t="str">
        <f>IF(CW42=0,"",1+(MAX($CA$7:CA41)))</f>
        <v/>
      </c>
      <c r="CB42" s="141">
        <v>36</v>
      </c>
      <c r="CC42" s="3" t="str">
        <f>IF('DATA ENTRY'!CV41="","",IF('DATA ENTRY'!B41="","",IF(AND($CD$4='DATA ENTRY'!CV41),'DATA ENTRY'!B41,"")))</f>
        <v/>
      </c>
      <c r="CD42" s="3" t="str">
        <f>IF('DATA ENTRY'!CV41="","",IF('DATA ENTRY'!C41="","",IF(AND($CD$4='DATA ENTRY'!CV41),'DATA ENTRY'!C41,"")))</f>
        <v/>
      </c>
      <c r="CE42" s="4" t="str">
        <f>IF('DATA ENTRY'!CV41="","",IF('DATA ENTRY'!I41="","",IF(AND($CD$4='DATA ENTRY'!CV41),'DATA ENTRY'!I41,"")))</f>
        <v/>
      </c>
      <c r="CF42" s="4" t="str">
        <f>IF('DATA ENTRY'!CV41="","",IF('DATA ENTRY'!CV41="","",IF(AND($CD$4='DATA ENTRY'!CV41),'DATA ENTRY'!CV41,"")))</f>
        <v/>
      </c>
      <c r="CG42" s="3" t="str">
        <f>IF('DATA ENTRY'!CV41="","",IF('DATA ENTRY'!N41="","",IF(AND($CD$4='DATA ENTRY'!CV41),'DATA ENTRY'!N41,"")))</f>
        <v/>
      </c>
      <c r="CH42" s="132" t="str">
        <f>IF('DATA ENTRY'!CV41="","",IF('DATA ENTRY'!O41="","",IF(AND($CD$4='DATA ENTRY'!CV41),'DATA ENTRY'!O41,"")))</f>
        <v/>
      </c>
      <c r="CI42" s="3" t="str">
        <f>IF('DATA ENTRY'!CV41="","",IF('DATA ENTRY'!P41="","",IF(AND($CD$4='DATA ENTRY'!CV41),'DATA ENTRY'!P41,"")))</f>
        <v/>
      </c>
      <c r="CJ42" s="132" t="str">
        <f>IF('DATA ENTRY'!CV41="","",IF('DATA ENTRY'!Q41="","",IF(AND($CD$4='DATA ENTRY'!CV41),'DATA ENTRY'!Q41,"")))</f>
        <v/>
      </c>
      <c r="CK42" s="3" t="str">
        <f>IF('DATA ENTRY'!CV41="","",IF('DATA ENTRY'!R41="","",IF(AND($CD$4='DATA ENTRY'!CV41),'DATA ENTRY'!R41,"")))</f>
        <v/>
      </c>
      <c r="CL42" s="3" t="str">
        <f>IF('DATA ENTRY'!CV41="","",IF('DATA ENTRY'!S41="","",IF(AND($CD$4='DATA ENTRY'!CV41),'DATA ENTRY'!S41,"")))</f>
        <v/>
      </c>
      <c r="CM42" s="3" t="str">
        <f>IF('DATA ENTRY'!CV41="","",IF('DATA ENTRY'!E41="","",IF(AND($CD$4='DATA ENTRY'!CV41),'DATA ENTRY'!E41,"")))</f>
        <v/>
      </c>
      <c r="CN42" s="3" t="str">
        <f>IF('DATA ENTRY'!CV41="","",IF('DATA ENTRY'!W41="","",IF(AND($CD$4='DATA ENTRY'!CV41),'DATA ENTRY'!W41,"")))</f>
        <v/>
      </c>
      <c r="CO42" s="3" t="str">
        <f>IF('DATA ENTRY'!CV41="","",IF('DATA ENTRY'!X41="","",IF(AND($CD$4='DATA ENTRY'!CV41),'DATA ENTRY'!X41,"")))</f>
        <v/>
      </c>
      <c r="CP42" s="133" t="str">
        <f t="shared" si="3"/>
        <v/>
      </c>
      <c r="CQ42" s="133" t="str">
        <f>IF('DATA ENTRY'!CV41="","",IF('DATA ENTRY'!G41="","",IF(AND($CD$4='DATA ENTRY'!CV41),'DATA ENTRY'!G41,"")))</f>
        <v/>
      </c>
      <c r="CR42">
        <f t="shared" si="4"/>
        <v>0</v>
      </c>
      <c r="CS42">
        <f t="shared" si="5"/>
        <v>0</v>
      </c>
      <c r="CW42">
        <f t="shared" si="12"/>
        <v>0</v>
      </c>
      <c r="DA42" t="str">
        <f t="shared" si="6"/>
        <v/>
      </c>
      <c r="DB42" t="str">
        <f>IF(DX42=0,"",1+(MAX($DB$7:DB41)))</f>
        <v/>
      </c>
      <c r="DC42" s="170">
        <v>36</v>
      </c>
      <c r="DD42" s="3" t="str">
        <f>IF('DATA ENTRY'!CV41="","",IF('DATA ENTRY'!B41="","",IF(AND($DE$4='DATA ENTRY'!D41),'DATA ENTRY'!B41,"")))</f>
        <v/>
      </c>
      <c r="DE42" s="3" t="str">
        <f>IF('DATA ENTRY'!CV41="","",IF('DATA ENTRY'!C41="","",IF(AND($DE$4='DATA ENTRY'!D41),'DATA ENTRY'!C41,"")))</f>
        <v/>
      </c>
      <c r="DF42" s="4" t="str">
        <f>IF('DATA ENTRY'!CV41="","",IF('DATA ENTRY'!I41="","",IF(AND($DE$4='DATA ENTRY'!D41),'DATA ENTRY'!I41,"")))</f>
        <v/>
      </c>
      <c r="DG42" s="4" t="str">
        <f>IF('DATA ENTRY'!CV41="","",IF('DATA ENTRY'!CV41="","",IF(AND($DE$4='DATA ENTRY'!D41),'DATA ENTRY'!CV41,"")))</f>
        <v/>
      </c>
      <c r="DH42" s="3" t="str">
        <f>IF('DATA ENTRY'!CV41="","",IF('DATA ENTRY'!N41="","",IF(AND($DE$4='DATA ENTRY'!D41),'DATA ENTRY'!N41,"")))</f>
        <v/>
      </c>
      <c r="DI42" s="132" t="str">
        <f>IF('DATA ENTRY'!CV41="","",IF('DATA ENTRY'!O41="","",IF(AND($DE$4='DATA ENTRY'!D41),'DATA ENTRY'!O41,"")))</f>
        <v/>
      </c>
      <c r="DJ42" s="3" t="str">
        <f>IF('DATA ENTRY'!CV41="","",IF('DATA ENTRY'!P41="","",IF(AND($DE$4='DATA ENTRY'!D41),'DATA ENTRY'!P41,"")))</f>
        <v/>
      </c>
      <c r="DK42" s="132" t="str">
        <f>IF('DATA ENTRY'!CV41="","",IF('DATA ENTRY'!Q41="","",IF(AND($DE$4='DATA ENTRY'!D41),'DATA ENTRY'!Q41,"")))</f>
        <v/>
      </c>
      <c r="DL42" s="3" t="str">
        <f>IF('DATA ENTRY'!CV41="","",IF('DATA ENTRY'!R41="","",IF(AND($DE$4='DATA ENTRY'!D41),'DATA ENTRY'!R41,"")))</f>
        <v/>
      </c>
      <c r="DM42" s="132" t="str">
        <f>IF('DATA ENTRY'!CV41="","",IF('DATA ENTRY'!S41="","",IF(AND($DE$4='DATA ENTRY'!D41),'DATA ENTRY'!S41,"")))</f>
        <v/>
      </c>
      <c r="DN42" s="3" t="str">
        <f>IF('DATA ENTRY'!CV41="","",IF('DATA ENTRY'!E41="","",IF(AND($DE$4='DATA ENTRY'!D41),'DATA ENTRY'!E41,"")))</f>
        <v/>
      </c>
      <c r="DO42" s="3" t="str">
        <f>IF('DATA ENTRY'!CV41="","",IF('DATA ENTRY'!D41="","",IF(AND($DE$4='DATA ENTRY'!D41),'DATA ENTRY'!D41,"")))</f>
        <v/>
      </c>
      <c r="DP42" s="3" t="str">
        <f>IF('DATA ENTRY'!CV41="","",IF('DATA ENTRY'!W41="","",IF(AND($DE$4='DATA ENTRY'!D41),'DATA ENTRY'!W41,"")))</f>
        <v/>
      </c>
      <c r="DQ42" s="3" t="str">
        <f>IF('DATA ENTRY'!CV41="","",IF('DATA ENTRY'!X41="","",IF(AND($DE$4='DATA ENTRY'!D41),'DATA ENTRY'!X41,"")))</f>
        <v/>
      </c>
      <c r="DR42" s="133" t="str">
        <f t="shared" si="7"/>
        <v/>
      </c>
      <c r="DS42" s="133" t="str">
        <f>IF('DATA ENTRY'!CV41="","",IF('DATA ENTRY'!D41="","",IF(AND($DE$4='DATA ENTRY'!D41),'DATA ENTRY'!G41,"")))</f>
        <v/>
      </c>
      <c r="DX42">
        <f t="shared" si="8"/>
        <v>0</v>
      </c>
      <c r="EA42" t="str">
        <f t="shared" si="9"/>
        <v/>
      </c>
      <c r="EB42" t="str">
        <f>IF(EX42=0,"",1+(MAX($EB$7:EB41)))</f>
        <v/>
      </c>
      <c r="EC42" s="192">
        <v>36</v>
      </c>
      <c r="ED42" s="3" t="str">
        <f>IF('DATA ENTRY'!CV41="","",IF('DATA ENTRY'!B41="","",IF(AND($EE$4='DATA ENTRY'!G41,$EG$4='DATA ENTRY'!F41),'DATA ENTRY'!B41,"")))</f>
        <v/>
      </c>
      <c r="EE42" s="3" t="str">
        <f>IF('DATA ENTRY'!CV41="","",IF('DATA ENTRY'!C41="","",IF(AND($EE$4='DATA ENTRY'!G41,$EG$4='DATA ENTRY'!F41),'DATA ENTRY'!C41,"")))</f>
        <v/>
      </c>
      <c r="EF42" s="4" t="str">
        <f>IF('DATA ENTRY'!CV41="","",IF('DATA ENTRY'!I41="","",IF(AND($EE$4='DATA ENTRY'!G41,$EG$4='DATA ENTRY'!F41),'DATA ENTRY'!I41,"")))</f>
        <v/>
      </c>
      <c r="EG42" s="4" t="str">
        <f>IF('DATA ENTRY'!CV41="","",IF('DATA ENTRY'!CV41="","",IF(AND($EE$4='DATA ENTRY'!G41,$EG$4='DATA ENTRY'!F41),'DATA ENTRY'!CV41,"")))</f>
        <v/>
      </c>
      <c r="EH42" s="3" t="str">
        <f>IF('DATA ENTRY'!CV41="","",IF('DATA ENTRY'!N41="","",IF(AND($EE$4='DATA ENTRY'!G41,$EG$4='DATA ENTRY'!F41),'DATA ENTRY'!N41,"")))</f>
        <v/>
      </c>
      <c r="EI42" s="132" t="str">
        <f>IF('DATA ENTRY'!CV41="","",IF('DATA ENTRY'!O41="","",IF(AND($EE$4='DATA ENTRY'!G41,$EG$4='DATA ENTRY'!F41),'DATA ENTRY'!O41,"")))</f>
        <v/>
      </c>
      <c r="EJ42" s="3" t="str">
        <f>IF('DATA ENTRY'!CV41="","",IF('DATA ENTRY'!P41="","",IF(AND($EE$4='DATA ENTRY'!G41,$EG$4='DATA ENTRY'!F41),'DATA ENTRY'!P41,"")))</f>
        <v/>
      </c>
      <c r="EK42" s="132" t="str">
        <f>IF('DATA ENTRY'!CV41="","",IF('DATA ENTRY'!Q41="","",IF(AND($EE$4='DATA ENTRY'!G41,$EG$4='DATA ENTRY'!F41),'DATA ENTRY'!Q41,"")))</f>
        <v/>
      </c>
      <c r="EL42" s="3" t="str">
        <f>IF('DATA ENTRY'!CV41="","",IF('DATA ENTRY'!R41="","",IF(AND($EE$4='DATA ENTRY'!G41,$EG$4='DATA ENTRY'!F41),'DATA ENTRY'!R41,"")))</f>
        <v/>
      </c>
      <c r="EM42" s="132" t="str">
        <f>IF('DATA ENTRY'!CV41="","",IF('DATA ENTRY'!S41="","",IF(AND($EE$4='DATA ENTRY'!G41,$EG$4='DATA ENTRY'!F41),'DATA ENTRY'!S41,"")))</f>
        <v/>
      </c>
      <c r="EN42" s="3" t="str">
        <f>IF('DATA ENTRY'!CV41="","",IF('DATA ENTRY'!E41="","",IF(AND($EE$4='DATA ENTRY'!G41,$EG$4='DATA ENTRY'!F41),'DATA ENTRY'!E41,"")))</f>
        <v/>
      </c>
      <c r="EO42" s="3" t="str">
        <f>IF('DATA ENTRY'!CV41="","",IF('DATA ENTRY'!D6="","",IF(AND($EE$4='DATA ENTRY'!G41,$EG$4='DATA ENTRY'!F41),'DATA ENTRY'!D6,"")))</f>
        <v/>
      </c>
      <c r="EP42" s="3" t="str">
        <f>IF('DATA ENTRY'!CV41="","",IF('DATA ENTRY'!W41="","",IF(AND($EE$4='DATA ENTRY'!G41,$EG$4='DATA ENTRY'!F41),'DATA ENTRY'!W41,"")))</f>
        <v/>
      </c>
      <c r="EQ42" s="3" t="str">
        <f>IF('DATA ENTRY'!CV41="","",IF('DATA ENTRY'!X41="","",IF(AND($EE$4='DATA ENTRY'!G41,$EG$4='DATA ENTRY'!F41),'DATA ENTRY'!X41,"")))</f>
        <v/>
      </c>
      <c r="ER42" s="133" t="str">
        <f t="shared" si="10"/>
        <v/>
      </c>
      <c r="ES42" s="133" t="str">
        <f>IF('DATA ENTRY'!CV41="","",IF('DATA ENTRY'!D6="","",IF(AND($EE$4='DATA ENTRY'!G41,$EG$4='DATA ENTRY'!F41),'DATA ENTRY'!G41,"")))</f>
        <v/>
      </c>
      <c r="EX42">
        <f t="shared" si="11"/>
        <v>0</v>
      </c>
    </row>
    <row r="43" spans="1:154">
      <c r="A43" t="str">
        <f>IF(S43=0,"",1+(MAX($A$7:A42)))</f>
        <v/>
      </c>
      <c r="B43" s="2">
        <v>37</v>
      </c>
      <c r="C43" s="3" t="str">
        <f>IF('DATA ENTRY'!CV42="","",IF('DATA ENTRY'!B42="","",IF($D$4="All Post",'DATA ENTRY'!B42,IF(AND($D$4='DATA ENTRY'!CV42),'DATA ENTRY'!B42,""))))</f>
        <v/>
      </c>
      <c r="D43" s="3" t="str">
        <f>IF('DATA ENTRY'!CV42="","",IF('DATA ENTRY'!C42="","",IF($D$4="All Post",'DATA ENTRY'!C42,IF(AND($D$4='DATA ENTRY'!CV42),'DATA ENTRY'!C42,""))))</f>
        <v/>
      </c>
      <c r="E43" s="4" t="str">
        <f>IF('DATA ENTRY'!CV42="","",IF('DATA ENTRY'!I42="","",IF($D$4="All Post",'DATA ENTRY'!I42,IF(AND($D$4='DATA ENTRY'!CV42),'DATA ENTRY'!I42,""))))</f>
        <v/>
      </c>
      <c r="F43" s="4" t="str">
        <f>IF('DATA ENTRY'!CV42="","",IF('DATA ENTRY'!CV42="","",IF($D$4="All Post",'DATA ENTRY'!CV42,IF(AND($D$4='DATA ENTRY'!CV42),'DATA ENTRY'!CV42,""))))</f>
        <v/>
      </c>
      <c r="G43" s="3" t="str">
        <f>IF('DATA ENTRY'!CV42="","",IF('DATA ENTRY'!N42="","",IF($D$4="All Post",'DATA ENTRY'!N42,IF(AND($D$4='DATA ENTRY'!CV42),'DATA ENTRY'!N42,""))))</f>
        <v/>
      </c>
      <c r="H43" s="132" t="str">
        <f>IF('DATA ENTRY'!CV42="","",IF('DATA ENTRY'!O42="","",IF($D$4="All Post",'DATA ENTRY'!O42,IF(AND($D$4='DATA ENTRY'!CV42),'DATA ENTRY'!O42,""))))</f>
        <v/>
      </c>
      <c r="I43" s="3" t="str">
        <f>IF('DATA ENTRY'!CV42="","",IF('DATA ENTRY'!P42="","",IF($D$4="All Post",'DATA ENTRY'!P42,IF(AND($D$4='DATA ENTRY'!CV42),'DATA ENTRY'!P42,""))))</f>
        <v/>
      </c>
      <c r="J43" s="132" t="str">
        <f>IF('DATA ENTRY'!CV42="","",IF('DATA ENTRY'!Q42="","",IF($D$4="All Post",'DATA ENTRY'!Q42,IF(AND($D$4='DATA ENTRY'!CV42),'DATA ENTRY'!Q42,""))))</f>
        <v/>
      </c>
      <c r="K43" s="3" t="str">
        <f>IF('DATA ENTRY'!CV42="","",IF('DATA ENTRY'!R42="","",IF($D$4="All Post",'DATA ENTRY'!R42,IF(AND($D$4='DATA ENTRY'!CV42),'DATA ENTRY'!R42,""))))</f>
        <v/>
      </c>
      <c r="L43" s="3" t="str">
        <f>IF('DATA ENTRY'!CV42="","",IF('DATA ENTRY'!S42="","",IF($D$4="All Post",'DATA ENTRY'!S42,IF(AND($D$4='DATA ENTRY'!CV42),'DATA ENTRY'!S42,""))))</f>
        <v/>
      </c>
      <c r="M43" s="3" t="str">
        <f>IF('DATA ENTRY'!CV42="","",IF('DATA ENTRY'!E42="","",IF($D$4="All Post",'DATA ENTRY'!E42,IF(AND($D$4='DATA ENTRY'!CV42),'DATA ENTRY'!E42,""))))</f>
        <v/>
      </c>
      <c r="N43" s="3" t="str">
        <f>IF('DATA ENTRY'!CV42="","",IF('DATA ENTRY'!W42="","",IF($D$4="All Post",'DATA ENTRY'!W42,IF(AND($D$4='DATA ENTRY'!CV42),'DATA ENTRY'!W42,""))))</f>
        <v/>
      </c>
      <c r="O43" s="3" t="str">
        <f>IF('DATA ENTRY'!CV42="","",IF('DATA ENTRY'!X42="","",IF($D$4="All Post",'DATA ENTRY'!X42,IF(AND($D$4='DATA ENTRY'!CV42),'DATA ENTRY'!X42,""))))</f>
        <v/>
      </c>
      <c r="P43" s="3" t="str">
        <f>IF('DATA ENTRY'!CV42="","",IF('DATA ENTRY'!G42="","",IF($D$4="All Post",'DATA ENTRY'!G42,IF(AND($D$4='DATA ENTRY'!CV42),'DATA ENTRY'!G42,""))))</f>
        <v/>
      </c>
      <c r="S43">
        <f t="shared" si="0"/>
        <v>0</v>
      </c>
      <c r="T43" t="str">
        <f t="shared" si="1"/>
        <v/>
      </c>
      <c r="BZ43" t="str">
        <f t="shared" si="2"/>
        <v/>
      </c>
      <c r="CA43" t="str">
        <f>IF(CW43=0,"",1+(MAX($CA$7:CA42)))</f>
        <v/>
      </c>
      <c r="CB43" s="141">
        <v>37</v>
      </c>
      <c r="CC43" s="3" t="str">
        <f>IF('DATA ENTRY'!CV42="","",IF('DATA ENTRY'!B42="","",IF(AND($CD$4='DATA ENTRY'!CV42),'DATA ENTRY'!B42,"")))</f>
        <v/>
      </c>
      <c r="CD43" s="3" t="str">
        <f>IF('DATA ENTRY'!CV42="","",IF('DATA ENTRY'!C42="","",IF(AND($CD$4='DATA ENTRY'!CV42),'DATA ENTRY'!C42,"")))</f>
        <v/>
      </c>
      <c r="CE43" s="4" t="str">
        <f>IF('DATA ENTRY'!CV42="","",IF('DATA ENTRY'!I42="","",IF(AND($CD$4='DATA ENTRY'!CV42),'DATA ENTRY'!I42,"")))</f>
        <v/>
      </c>
      <c r="CF43" s="4" t="str">
        <f>IF('DATA ENTRY'!CV42="","",IF('DATA ENTRY'!CV42="","",IF(AND($CD$4='DATA ENTRY'!CV42),'DATA ENTRY'!CV42,"")))</f>
        <v/>
      </c>
      <c r="CG43" s="3" t="str">
        <f>IF('DATA ENTRY'!CV42="","",IF('DATA ENTRY'!N42="","",IF(AND($CD$4='DATA ENTRY'!CV42),'DATA ENTRY'!N42,"")))</f>
        <v/>
      </c>
      <c r="CH43" s="132" t="str">
        <f>IF('DATA ENTRY'!CV42="","",IF('DATA ENTRY'!O42="","",IF(AND($CD$4='DATA ENTRY'!CV42),'DATA ENTRY'!O42,"")))</f>
        <v/>
      </c>
      <c r="CI43" s="3" t="str">
        <f>IF('DATA ENTRY'!CV42="","",IF('DATA ENTRY'!P42="","",IF(AND($CD$4='DATA ENTRY'!CV42),'DATA ENTRY'!P42,"")))</f>
        <v/>
      </c>
      <c r="CJ43" s="132" t="str">
        <f>IF('DATA ENTRY'!CV42="","",IF('DATA ENTRY'!Q42="","",IF(AND($CD$4='DATA ENTRY'!CV42),'DATA ENTRY'!Q42,"")))</f>
        <v/>
      </c>
      <c r="CK43" s="3" t="str">
        <f>IF('DATA ENTRY'!CV42="","",IF('DATA ENTRY'!R42="","",IF(AND($CD$4='DATA ENTRY'!CV42),'DATA ENTRY'!R42,"")))</f>
        <v/>
      </c>
      <c r="CL43" s="3" t="str">
        <f>IF('DATA ENTRY'!CV42="","",IF('DATA ENTRY'!S42="","",IF(AND($CD$4='DATA ENTRY'!CV42),'DATA ENTRY'!S42,"")))</f>
        <v/>
      </c>
      <c r="CM43" s="3" t="str">
        <f>IF('DATA ENTRY'!CV42="","",IF('DATA ENTRY'!E42="","",IF(AND($CD$4='DATA ENTRY'!CV42),'DATA ENTRY'!E42,"")))</f>
        <v/>
      </c>
      <c r="CN43" s="3" t="str">
        <f>IF('DATA ENTRY'!CV42="","",IF('DATA ENTRY'!W42="","",IF(AND($CD$4='DATA ENTRY'!CV42),'DATA ENTRY'!W42,"")))</f>
        <v/>
      </c>
      <c r="CO43" s="3" t="str">
        <f>IF('DATA ENTRY'!CV42="","",IF('DATA ENTRY'!X42="","",IF(AND($CD$4='DATA ENTRY'!CV42),'DATA ENTRY'!X42,"")))</f>
        <v/>
      </c>
      <c r="CP43" s="133" t="str">
        <f t="shared" si="3"/>
        <v/>
      </c>
      <c r="CQ43" s="133" t="str">
        <f>IF('DATA ENTRY'!CV42="","",IF('DATA ENTRY'!G42="","",IF(AND($CD$4='DATA ENTRY'!CV42),'DATA ENTRY'!G42,"")))</f>
        <v/>
      </c>
      <c r="CR43">
        <f t="shared" si="4"/>
        <v>0</v>
      </c>
      <c r="CS43">
        <f t="shared" si="5"/>
        <v>0</v>
      </c>
      <c r="CW43">
        <f t="shared" si="12"/>
        <v>0</v>
      </c>
      <c r="DA43" t="str">
        <f t="shared" si="6"/>
        <v/>
      </c>
      <c r="DB43" t="str">
        <f>IF(DX43=0,"",1+(MAX($DB$7:DB42)))</f>
        <v/>
      </c>
      <c r="DC43" s="170">
        <v>37</v>
      </c>
      <c r="DD43" s="3" t="str">
        <f>IF('DATA ENTRY'!CV42="","",IF('DATA ENTRY'!B42="","",IF(AND($DE$4='DATA ENTRY'!D42),'DATA ENTRY'!B42,"")))</f>
        <v/>
      </c>
      <c r="DE43" s="3" t="str">
        <f>IF('DATA ENTRY'!CV42="","",IF('DATA ENTRY'!C42="","",IF(AND($DE$4='DATA ENTRY'!D42),'DATA ENTRY'!C42,"")))</f>
        <v/>
      </c>
      <c r="DF43" s="4" t="str">
        <f>IF('DATA ENTRY'!CV42="","",IF('DATA ENTRY'!I42="","",IF(AND($DE$4='DATA ENTRY'!D42),'DATA ENTRY'!I42,"")))</f>
        <v/>
      </c>
      <c r="DG43" s="4" t="str">
        <f>IF('DATA ENTRY'!CV42="","",IF('DATA ENTRY'!CV42="","",IF(AND($DE$4='DATA ENTRY'!D42),'DATA ENTRY'!CV42,"")))</f>
        <v/>
      </c>
      <c r="DH43" s="3" t="str">
        <f>IF('DATA ENTRY'!CV42="","",IF('DATA ENTRY'!N42="","",IF(AND($DE$4='DATA ENTRY'!D42),'DATA ENTRY'!N42,"")))</f>
        <v/>
      </c>
      <c r="DI43" s="132" t="str">
        <f>IF('DATA ENTRY'!CV42="","",IF('DATA ENTRY'!O42="","",IF(AND($DE$4='DATA ENTRY'!D42),'DATA ENTRY'!O42,"")))</f>
        <v/>
      </c>
      <c r="DJ43" s="3" t="str">
        <f>IF('DATA ENTRY'!CV42="","",IF('DATA ENTRY'!P42="","",IF(AND($DE$4='DATA ENTRY'!D42),'DATA ENTRY'!P42,"")))</f>
        <v/>
      </c>
      <c r="DK43" s="132" t="str">
        <f>IF('DATA ENTRY'!CV42="","",IF('DATA ENTRY'!Q42="","",IF(AND($DE$4='DATA ENTRY'!D42),'DATA ENTRY'!Q42,"")))</f>
        <v/>
      </c>
      <c r="DL43" s="3" t="str">
        <f>IF('DATA ENTRY'!CV42="","",IF('DATA ENTRY'!R42="","",IF(AND($DE$4='DATA ENTRY'!D42),'DATA ENTRY'!R42,"")))</f>
        <v/>
      </c>
      <c r="DM43" s="132" t="str">
        <f>IF('DATA ENTRY'!CV42="","",IF('DATA ENTRY'!S42="","",IF(AND($DE$4='DATA ENTRY'!D42),'DATA ENTRY'!S42,"")))</f>
        <v/>
      </c>
      <c r="DN43" s="3" t="str">
        <f>IF('DATA ENTRY'!CV42="","",IF('DATA ENTRY'!E42="","",IF(AND($DE$4='DATA ENTRY'!D42),'DATA ENTRY'!E42,"")))</f>
        <v/>
      </c>
      <c r="DO43" s="3" t="str">
        <f>IF('DATA ENTRY'!CV42="","",IF('DATA ENTRY'!D42="","",IF(AND($DE$4='DATA ENTRY'!D42),'DATA ENTRY'!D42,"")))</f>
        <v/>
      </c>
      <c r="DP43" s="3" t="str">
        <f>IF('DATA ENTRY'!CV42="","",IF('DATA ENTRY'!W42="","",IF(AND($DE$4='DATA ENTRY'!D42),'DATA ENTRY'!W42,"")))</f>
        <v/>
      </c>
      <c r="DQ43" s="3" t="str">
        <f>IF('DATA ENTRY'!CV42="","",IF('DATA ENTRY'!X42="","",IF(AND($DE$4='DATA ENTRY'!D42),'DATA ENTRY'!X42,"")))</f>
        <v/>
      </c>
      <c r="DR43" s="133" t="str">
        <f t="shared" si="7"/>
        <v/>
      </c>
      <c r="DS43" s="133" t="str">
        <f>IF('DATA ENTRY'!CV42="","",IF('DATA ENTRY'!D42="","",IF(AND($DE$4='DATA ENTRY'!D42),'DATA ENTRY'!G42,"")))</f>
        <v/>
      </c>
      <c r="DX43">
        <f t="shared" si="8"/>
        <v>0</v>
      </c>
      <c r="EA43" t="str">
        <f t="shared" si="9"/>
        <v/>
      </c>
      <c r="EB43" t="str">
        <f>IF(EX43=0,"",1+(MAX($EB$7:EB42)))</f>
        <v/>
      </c>
      <c r="EC43" s="192">
        <v>37</v>
      </c>
      <c r="ED43" s="3" t="str">
        <f>IF('DATA ENTRY'!CV42="","",IF('DATA ENTRY'!B42="","",IF(AND($EE$4='DATA ENTRY'!G42,$EG$4='DATA ENTRY'!F42),'DATA ENTRY'!B42,"")))</f>
        <v/>
      </c>
      <c r="EE43" s="3" t="str">
        <f>IF('DATA ENTRY'!CV42="","",IF('DATA ENTRY'!C42="","",IF(AND($EE$4='DATA ENTRY'!G42,$EG$4='DATA ENTRY'!F42),'DATA ENTRY'!C42,"")))</f>
        <v/>
      </c>
      <c r="EF43" s="4" t="str">
        <f>IF('DATA ENTRY'!CV42="","",IF('DATA ENTRY'!I42="","",IF(AND($EE$4='DATA ENTRY'!G42,$EG$4='DATA ENTRY'!F42),'DATA ENTRY'!I42,"")))</f>
        <v/>
      </c>
      <c r="EG43" s="4" t="str">
        <f>IF('DATA ENTRY'!CV42="","",IF('DATA ENTRY'!CV42="","",IF(AND($EE$4='DATA ENTRY'!G42,$EG$4='DATA ENTRY'!F42),'DATA ENTRY'!CV42,"")))</f>
        <v/>
      </c>
      <c r="EH43" s="3" t="str">
        <f>IF('DATA ENTRY'!CV42="","",IF('DATA ENTRY'!N42="","",IF(AND($EE$4='DATA ENTRY'!G42,$EG$4='DATA ENTRY'!F42),'DATA ENTRY'!N42,"")))</f>
        <v/>
      </c>
      <c r="EI43" s="132" t="str">
        <f>IF('DATA ENTRY'!CV42="","",IF('DATA ENTRY'!O42="","",IF(AND($EE$4='DATA ENTRY'!G42,$EG$4='DATA ENTRY'!F42),'DATA ENTRY'!O42,"")))</f>
        <v/>
      </c>
      <c r="EJ43" s="3" t="str">
        <f>IF('DATA ENTRY'!CV42="","",IF('DATA ENTRY'!P42="","",IF(AND($EE$4='DATA ENTRY'!G42,$EG$4='DATA ENTRY'!F42),'DATA ENTRY'!P42,"")))</f>
        <v/>
      </c>
      <c r="EK43" s="132" t="str">
        <f>IF('DATA ENTRY'!CV42="","",IF('DATA ENTRY'!Q42="","",IF(AND($EE$4='DATA ENTRY'!G42,$EG$4='DATA ENTRY'!F42),'DATA ENTRY'!Q42,"")))</f>
        <v/>
      </c>
      <c r="EL43" s="3" t="str">
        <f>IF('DATA ENTRY'!CV42="","",IF('DATA ENTRY'!R42="","",IF(AND($EE$4='DATA ENTRY'!G42,$EG$4='DATA ENTRY'!F42),'DATA ENTRY'!R42,"")))</f>
        <v/>
      </c>
      <c r="EM43" s="132" t="str">
        <f>IF('DATA ENTRY'!CV42="","",IF('DATA ENTRY'!S42="","",IF(AND($EE$4='DATA ENTRY'!G42,$EG$4='DATA ENTRY'!F42),'DATA ENTRY'!S42,"")))</f>
        <v/>
      </c>
      <c r="EN43" s="3" t="str">
        <f>IF('DATA ENTRY'!CV42="","",IF('DATA ENTRY'!E42="","",IF(AND($EE$4='DATA ENTRY'!G42,$EG$4='DATA ENTRY'!F42),'DATA ENTRY'!E42,"")))</f>
        <v/>
      </c>
      <c r="EO43" s="3" t="str">
        <f>IF('DATA ENTRY'!CV42="","",IF('DATA ENTRY'!D6="","",IF(AND($EE$4='DATA ENTRY'!G42,$EG$4='DATA ENTRY'!F42),'DATA ENTRY'!D6,"")))</f>
        <v/>
      </c>
      <c r="EP43" s="3" t="str">
        <f>IF('DATA ENTRY'!CV42="","",IF('DATA ENTRY'!W42="","",IF(AND($EE$4='DATA ENTRY'!G42,$EG$4='DATA ENTRY'!F42),'DATA ENTRY'!W42,"")))</f>
        <v/>
      </c>
      <c r="EQ43" s="3" t="str">
        <f>IF('DATA ENTRY'!CV42="","",IF('DATA ENTRY'!X42="","",IF(AND($EE$4='DATA ENTRY'!G42,$EG$4='DATA ENTRY'!F42),'DATA ENTRY'!X42,"")))</f>
        <v/>
      </c>
      <c r="ER43" s="133" t="str">
        <f t="shared" si="10"/>
        <v/>
      </c>
      <c r="ES43" s="133" t="str">
        <f>IF('DATA ENTRY'!CV42="","",IF('DATA ENTRY'!D6="","",IF(AND($EE$4='DATA ENTRY'!G42,$EG$4='DATA ENTRY'!F42),'DATA ENTRY'!G42,"")))</f>
        <v/>
      </c>
      <c r="EX43">
        <f t="shared" si="11"/>
        <v>0</v>
      </c>
    </row>
    <row r="44" spans="1:154">
      <c r="A44" t="str">
        <f>IF(S44=0,"",1+(MAX($A$7:A43)))</f>
        <v/>
      </c>
      <c r="B44" s="2">
        <v>38</v>
      </c>
      <c r="C44" s="3" t="str">
        <f>IF('DATA ENTRY'!CV43="","",IF('DATA ENTRY'!B43="","",IF($D$4="All Post",'DATA ENTRY'!B43,IF(AND($D$4='DATA ENTRY'!CV43),'DATA ENTRY'!B43,""))))</f>
        <v/>
      </c>
      <c r="D44" s="3" t="str">
        <f>IF('DATA ENTRY'!CV43="","",IF('DATA ENTRY'!C43="","",IF($D$4="All Post",'DATA ENTRY'!C43,IF(AND($D$4='DATA ENTRY'!CV43),'DATA ENTRY'!C43,""))))</f>
        <v/>
      </c>
      <c r="E44" s="4" t="str">
        <f>IF('DATA ENTRY'!CV43="","",IF('DATA ENTRY'!I43="","",IF($D$4="All Post",'DATA ENTRY'!I43,IF(AND($D$4='DATA ENTRY'!CV43),'DATA ENTRY'!I43,""))))</f>
        <v/>
      </c>
      <c r="F44" s="4" t="str">
        <f>IF('DATA ENTRY'!CV43="","",IF('DATA ENTRY'!CV43="","",IF($D$4="All Post",'DATA ENTRY'!CV43,IF(AND($D$4='DATA ENTRY'!CV43),'DATA ENTRY'!CV43,""))))</f>
        <v/>
      </c>
      <c r="G44" s="3" t="str">
        <f>IF('DATA ENTRY'!CV43="","",IF('DATA ENTRY'!N43="","",IF($D$4="All Post",'DATA ENTRY'!N43,IF(AND($D$4='DATA ENTRY'!CV43),'DATA ENTRY'!N43,""))))</f>
        <v/>
      </c>
      <c r="H44" s="132" t="str">
        <f>IF('DATA ENTRY'!CV43="","",IF('DATA ENTRY'!O43="","",IF($D$4="All Post",'DATA ENTRY'!O43,IF(AND($D$4='DATA ENTRY'!CV43),'DATA ENTRY'!O43,""))))</f>
        <v/>
      </c>
      <c r="I44" s="3" t="str">
        <f>IF('DATA ENTRY'!CV43="","",IF('DATA ENTRY'!P43="","",IF($D$4="All Post",'DATA ENTRY'!P43,IF(AND($D$4='DATA ENTRY'!CV43),'DATA ENTRY'!P43,""))))</f>
        <v/>
      </c>
      <c r="J44" s="132" t="str">
        <f>IF('DATA ENTRY'!CV43="","",IF('DATA ENTRY'!Q43="","",IF($D$4="All Post",'DATA ENTRY'!Q43,IF(AND($D$4='DATA ENTRY'!CV43),'DATA ENTRY'!Q43,""))))</f>
        <v/>
      </c>
      <c r="K44" s="3" t="str">
        <f>IF('DATA ENTRY'!CV43="","",IF('DATA ENTRY'!R43="","",IF($D$4="All Post",'DATA ENTRY'!R43,IF(AND($D$4='DATA ENTRY'!CV43),'DATA ENTRY'!R43,""))))</f>
        <v/>
      </c>
      <c r="L44" s="3" t="str">
        <f>IF('DATA ENTRY'!CV43="","",IF('DATA ENTRY'!S43="","",IF($D$4="All Post",'DATA ENTRY'!S43,IF(AND($D$4='DATA ENTRY'!CV43),'DATA ENTRY'!S43,""))))</f>
        <v/>
      </c>
      <c r="M44" s="3" t="str">
        <f>IF('DATA ENTRY'!CV43="","",IF('DATA ENTRY'!E43="","",IF($D$4="All Post",'DATA ENTRY'!E43,IF(AND($D$4='DATA ENTRY'!CV43),'DATA ENTRY'!E43,""))))</f>
        <v/>
      </c>
      <c r="N44" s="3" t="str">
        <f>IF('DATA ENTRY'!CV43="","",IF('DATA ENTRY'!W43="","",IF($D$4="All Post",'DATA ENTRY'!W43,IF(AND($D$4='DATA ENTRY'!CV43),'DATA ENTRY'!W43,""))))</f>
        <v/>
      </c>
      <c r="O44" s="3" t="str">
        <f>IF('DATA ENTRY'!CV43="","",IF('DATA ENTRY'!X43="","",IF($D$4="All Post",'DATA ENTRY'!X43,IF(AND($D$4='DATA ENTRY'!CV43),'DATA ENTRY'!X43,""))))</f>
        <v/>
      </c>
      <c r="P44" s="3" t="str">
        <f>IF('DATA ENTRY'!CV43="","",IF('DATA ENTRY'!G43="","",IF($D$4="All Post",'DATA ENTRY'!G43,IF(AND($D$4='DATA ENTRY'!CV43),'DATA ENTRY'!G43,""))))</f>
        <v/>
      </c>
      <c r="S44">
        <f t="shared" si="0"/>
        <v>0</v>
      </c>
      <c r="T44" t="str">
        <f t="shared" si="1"/>
        <v/>
      </c>
      <c r="BZ44" t="str">
        <f t="shared" si="2"/>
        <v/>
      </c>
      <c r="CA44" t="str">
        <f>IF(CW44=0,"",1+(MAX($CA$7:CA43)))</f>
        <v/>
      </c>
      <c r="CB44" s="141">
        <v>38</v>
      </c>
      <c r="CC44" s="3" t="str">
        <f>IF('DATA ENTRY'!CV43="","",IF('DATA ENTRY'!B43="","",IF(AND($CD$4='DATA ENTRY'!CV43),'DATA ENTRY'!B43,"")))</f>
        <v/>
      </c>
      <c r="CD44" s="3" t="str">
        <f>IF('DATA ENTRY'!CV43="","",IF('DATA ENTRY'!C43="","",IF(AND($CD$4='DATA ENTRY'!CV43),'DATA ENTRY'!C43,"")))</f>
        <v/>
      </c>
      <c r="CE44" s="4" t="str">
        <f>IF('DATA ENTRY'!CV43="","",IF('DATA ENTRY'!I43="","",IF(AND($CD$4='DATA ENTRY'!CV43),'DATA ENTRY'!I43,"")))</f>
        <v/>
      </c>
      <c r="CF44" s="4" t="str">
        <f>IF('DATA ENTRY'!CV43="","",IF('DATA ENTRY'!CV43="","",IF(AND($CD$4='DATA ENTRY'!CV43),'DATA ENTRY'!CV43,"")))</f>
        <v/>
      </c>
      <c r="CG44" s="3" t="str">
        <f>IF('DATA ENTRY'!CV43="","",IF('DATA ENTRY'!N43="","",IF(AND($CD$4='DATA ENTRY'!CV43),'DATA ENTRY'!N43,"")))</f>
        <v/>
      </c>
      <c r="CH44" s="132" t="str">
        <f>IF('DATA ENTRY'!CV43="","",IF('DATA ENTRY'!O43="","",IF(AND($CD$4='DATA ENTRY'!CV43),'DATA ENTRY'!O43,"")))</f>
        <v/>
      </c>
      <c r="CI44" s="3" t="str">
        <f>IF('DATA ENTRY'!CV43="","",IF('DATA ENTRY'!P43="","",IF(AND($CD$4='DATA ENTRY'!CV43),'DATA ENTRY'!P43,"")))</f>
        <v/>
      </c>
      <c r="CJ44" s="132" t="str">
        <f>IF('DATA ENTRY'!CV43="","",IF('DATA ENTRY'!Q43="","",IF(AND($CD$4='DATA ENTRY'!CV43),'DATA ENTRY'!Q43,"")))</f>
        <v/>
      </c>
      <c r="CK44" s="3" t="str">
        <f>IF('DATA ENTRY'!CV43="","",IF('DATA ENTRY'!R43="","",IF(AND($CD$4='DATA ENTRY'!CV43),'DATA ENTRY'!R43,"")))</f>
        <v/>
      </c>
      <c r="CL44" s="3" t="str">
        <f>IF('DATA ENTRY'!CV43="","",IF('DATA ENTRY'!S43="","",IF(AND($CD$4='DATA ENTRY'!CV43),'DATA ENTRY'!S43,"")))</f>
        <v/>
      </c>
      <c r="CM44" s="3" t="str">
        <f>IF('DATA ENTRY'!CV43="","",IF('DATA ENTRY'!E43="","",IF(AND($CD$4='DATA ENTRY'!CV43),'DATA ENTRY'!E43,"")))</f>
        <v/>
      </c>
      <c r="CN44" s="3" t="str">
        <f>IF('DATA ENTRY'!CV43="","",IF('DATA ENTRY'!W43="","",IF(AND($CD$4='DATA ENTRY'!CV43),'DATA ENTRY'!W43,"")))</f>
        <v/>
      </c>
      <c r="CO44" s="3" t="str">
        <f>IF('DATA ENTRY'!CV43="","",IF('DATA ENTRY'!X43="","",IF(AND($CD$4='DATA ENTRY'!CV43),'DATA ENTRY'!X43,"")))</f>
        <v/>
      </c>
      <c r="CP44" s="133" t="str">
        <f t="shared" si="3"/>
        <v/>
      </c>
      <c r="CQ44" s="133" t="str">
        <f>IF('DATA ENTRY'!CV43="","",IF('DATA ENTRY'!G43="","",IF(AND($CD$4='DATA ENTRY'!CV43),'DATA ENTRY'!G43,"")))</f>
        <v/>
      </c>
      <c r="CR44">
        <f t="shared" si="4"/>
        <v>0</v>
      </c>
      <c r="CS44">
        <f t="shared" si="5"/>
        <v>0</v>
      </c>
      <c r="CW44">
        <f t="shared" si="12"/>
        <v>0</v>
      </c>
      <c r="DA44" t="str">
        <f t="shared" si="6"/>
        <v/>
      </c>
      <c r="DB44" t="str">
        <f>IF(DX44=0,"",1+(MAX($DB$7:DB43)))</f>
        <v/>
      </c>
      <c r="DC44" s="170">
        <v>38</v>
      </c>
      <c r="DD44" s="3" t="str">
        <f>IF('DATA ENTRY'!CV43="","",IF('DATA ENTRY'!B43="","",IF(AND($DE$4='DATA ENTRY'!D43),'DATA ENTRY'!B43,"")))</f>
        <v/>
      </c>
      <c r="DE44" s="3" t="str">
        <f>IF('DATA ENTRY'!CV43="","",IF('DATA ENTRY'!C43="","",IF(AND($DE$4='DATA ENTRY'!D43),'DATA ENTRY'!C43,"")))</f>
        <v/>
      </c>
      <c r="DF44" s="4" t="str">
        <f>IF('DATA ENTRY'!CV43="","",IF('DATA ENTRY'!I43="","",IF(AND($DE$4='DATA ENTRY'!D43),'DATA ENTRY'!I43,"")))</f>
        <v/>
      </c>
      <c r="DG44" s="4" t="str">
        <f>IF('DATA ENTRY'!CV43="","",IF('DATA ENTRY'!CV43="","",IF(AND($DE$4='DATA ENTRY'!D43),'DATA ENTRY'!CV43,"")))</f>
        <v/>
      </c>
      <c r="DH44" s="3" t="str">
        <f>IF('DATA ENTRY'!CV43="","",IF('DATA ENTRY'!N43="","",IF(AND($DE$4='DATA ENTRY'!D43),'DATA ENTRY'!N43,"")))</f>
        <v/>
      </c>
      <c r="DI44" s="132" t="str">
        <f>IF('DATA ENTRY'!CV43="","",IF('DATA ENTRY'!O43="","",IF(AND($DE$4='DATA ENTRY'!D43),'DATA ENTRY'!O43,"")))</f>
        <v/>
      </c>
      <c r="DJ44" s="3" t="str">
        <f>IF('DATA ENTRY'!CV43="","",IF('DATA ENTRY'!P43="","",IF(AND($DE$4='DATA ENTRY'!D43),'DATA ENTRY'!P43,"")))</f>
        <v/>
      </c>
      <c r="DK44" s="132" t="str">
        <f>IF('DATA ENTRY'!CV43="","",IF('DATA ENTRY'!Q43="","",IF(AND($DE$4='DATA ENTRY'!D43),'DATA ENTRY'!Q43,"")))</f>
        <v/>
      </c>
      <c r="DL44" s="3" t="str">
        <f>IF('DATA ENTRY'!CV43="","",IF('DATA ENTRY'!R43="","",IF(AND($DE$4='DATA ENTRY'!D43),'DATA ENTRY'!R43,"")))</f>
        <v/>
      </c>
      <c r="DM44" s="132" t="str">
        <f>IF('DATA ENTRY'!CV43="","",IF('DATA ENTRY'!S43="","",IF(AND($DE$4='DATA ENTRY'!D43),'DATA ENTRY'!S43,"")))</f>
        <v/>
      </c>
      <c r="DN44" s="3" t="str">
        <f>IF('DATA ENTRY'!CV43="","",IF('DATA ENTRY'!E43="","",IF(AND($DE$4='DATA ENTRY'!D43),'DATA ENTRY'!E43,"")))</f>
        <v/>
      </c>
      <c r="DO44" s="3" t="str">
        <f>IF('DATA ENTRY'!CV43="","",IF('DATA ENTRY'!D43="","",IF(AND($DE$4='DATA ENTRY'!D43),'DATA ENTRY'!D43,"")))</f>
        <v/>
      </c>
      <c r="DP44" s="3" t="str">
        <f>IF('DATA ENTRY'!CV43="","",IF('DATA ENTRY'!W43="","",IF(AND($DE$4='DATA ENTRY'!D43),'DATA ENTRY'!W43,"")))</f>
        <v/>
      </c>
      <c r="DQ44" s="3" t="str">
        <f>IF('DATA ENTRY'!CV43="","",IF('DATA ENTRY'!X43="","",IF(AND($DE$4='DATA ENTRY'!D43),'DATA ENTRY'!X43,"")))</f>
        <v/>
      </c>
      <c r="DR44" s="133" t="str">
        <f t="shared" si="7"/>
        <v/>
      </c>
      <c r="DS44" s="133" t="str">
        <f>IF('DATA ENTRY'!CV43="","",IF('DATA ENTRY'!D43="","",IF(AND($DE$4='DATA ENTRY'!D43),'DATA ENTRY'!G43,"")))</f>
        <v/>
      </c>
      <c r="DX44">
        <f t="shared" si="8"/>
        <v>0</v>
      </c>
      <c r="EA44" t="str">
        <f t="shared" si="9"/>
        <v/>
      </c>
      <c r="EB44" t="str">
        <f>IF(EX44=0,"",1+(MAX($EB$7:EB43)))</f>
        <v/>
      </c>
      <c r="EC44" s="192">
        <v>38</v>
      </c>
      <c r="ED44" s="3" t="str">
        <f>IF('DATA ENTRY'!CV43="","",IF('DATA ENTRY'!B43="","",IF(AND($EE$4='DATA ENTRY'!G43,$EG$4='DATA ENTRY'!F43),'DATA ENTRY'!B43,"")))</f>
        <v/>
      </c>
      <c r="EE44" s="3" t="str">
        <f>IF('DATA ENTRY'!CV43="","",IF('DATA ENTRY'!C43="","",IF(AND($EE$4='DATA ENTRY'!G43,$EG$4='DATA ENTRY'!F43),'DATA ENTRY'!C43,"")))</f>
        <v/>
      </c>
      <c r="EF44" s="4" t="str">
        <f>IF('DATA ENTRY'!CV43="","",IF('DATA ENTRY'!I43="","",IF(AND($EE$4='DATA ENTRY'!G43,$EG$4='DATA ENTRY'!F43),'DATA ENTRY'!I43,"")))</f>
        <v/>
      </c>
      <c r="EG44" s="4" t="str">
        <f>IF('DATA ENTRY'!CV43="","",IF('DATA ENTRY'!CV43="","",IF(AND($EE$4='DATA ENTRY'!G43,$EG$4='DATA ENTRY'!F43),'DATA ENTRY'!CV43,"")))</f>
        <v/>
      </c>
      <c r="EH44" s="3" t="str">
        <f>IF('DATA ENTRY'!CV43="","",IF('DATA ENTRY'!N43="","",IF(AND($EE$4='DATA ENTRY'!G43,$EG$4='DATA ENTRY'!F43),'DATA ENTRY'!N43,"")))</f>
        <v/>
      </c>
      <c r="EI44" s="132" t="str">
        <f>IF('DATA ENTRY'!CV43="","",IF('DATA ENTRY'!O43="","",IF(AND($EE$4='DATA ENTRY'!G43,$EG$4='DATA ENTRY'!F43),'DATA ENTRY'!O43,"")))</f>
        <v/>
      </c>
      <c r="EJ44" s="3" t="str">
        <f>IF('DATA ENTRY'!CV43="","",IF('DATA ENTRY'!P43="","",IF(AND($EE$4='DATA ENTRY'!G43,$EG$4='DATA ENTRY'!F43),'DATA ENTRY'!P43,"")))</f>
        <v/>
      </c>
      <c r="EK44" s="132" t="str">
        <f>IF('DATA ENTRY'!CV43="","",IF('DATA ENTRY'!Q43="","",IF(AND($EE$4='DATA ENTRY'!G43,$EG$4='DATA ENTRY'!F43),'DATA ENTRY'!Q43,"")))</f>
        <v/>
      </c>
      <c r="EL44" s="3" t="str">
        <f>IF('DATA ENTRY'!CV43="","",IF('DATA ENTRY'!R43="","",IF(AND($EE$4='DATA ENTRY'!G43,$EG$4='DATA ENTRY'!F43),'DATA ENTRY'!R43,"")))</f>
        <v/>
      </c>
      <c r="EM44" s="132" t="str">
        <f>IF('DATA ENTRY'!CV43="","",IF('DATA ENTRY'!S43="","",IF(AND($EE$4='DATA ENTRY'!G43,$EG$4='DATA ENTRY'!F43),'DATA ENTRY'!S43,"")))</f>
        <v/>
      </c>
      <c r="EN44" s="3" t="str">
        <f>IF('DATA ENTRY'!CV43="","",IF('DATA ENTRY'!E43="","",IF(AND($EE$4='DATA ENTRY'!G43,$EG$4='DATA ENTRY'!F43),'DATA ENTRY'!E43,"")))</f>
        <v/>
      </c>
      <c r="EO44" s="3" t="str">
        <f>IF('DATA ENTRY'!CV43="","",IF('DATA ENTRY'!D6="","",IF(AND($EE$4='DATA ENTRY'!G43,$EG$4='DATA ENTRY'!F43),'DATA ENTRY'!D6,"")))</f>
        <v/>
      </c>
      <c r="EP44" s="3" t="str">
        <f>IF('DATA ENTRY'!CV43="","",IF('DATA ENTRY'!W43="","",IF(AND($EE$4='DATA ENTRY'!G43,$EG$4='DATA ENTRY'!F43),'DATA ENTRY'!W43,"")))</f>
        <v/>
      </c>
      <c r="EQ44" s="3" t="str">
        <f>IF('DATA ENTRY'!CV43="","",IF('DATA ENTRY'!X43="","",IF(AND($EE$4='DATA ENTRY'!G43,$EG$4='DATA ENTRY'!F43),'DATA ENTRY'!X43,"")))</f>
        <v/>
      </c>
      <c r="ER44" s="133" t="str">
        <f t="shared" si="10"/>
        <v/>
      </c>
      <c r="ES44" s="133" t="str">
        <f>IF('DATA ENTRY'!CV43="","",IF('DATA ENTRY'!D6="","",IF(AND($EE$4='DATA ENTRY'!G43,$EG$4='DATA ENTRY'!F43),'DATA ENTRY'!G43,"")))</f>
        <v/>
      </c>
      <c r="EX44">
        <f t="shared" si="11"/>
        <v>0</v>
      </c>
    </row>
    <row r="45" spans="1:154">
      <c r="A45" t="str">
        <f>IF(S45=0,"",1+(MAX($A$7:A44)))</f>
        <v/>
      </c>
      <c r="B45" s="2">
        <v>39</v>
      </c>
      <c r="C45" s="3" t="str">
        <f>IF('DATA ENTRY'!CV44="","",IF('DATA ENTRY'!B44="","",IF($D$4="All Post",'DATA ENTRY'!B44,IF(AND($D$4='DATA ENTRY'!CV44),'DATA ENTRY'!B44,""))))</f>
        <v/>
      </c>
      <c r="D45" s="3" t="str">
        <f>IF('DATA ENTRY'!CV44="","",IF('DATA ENTRY'!C44="","",IF($D$4="All Post",'DATA ENTRY'!C44,IF(AND($D$4='DATA ENTRY'!CV44),'DATA ENTRY'!C44,""))))</f>
        <v/>
      </c>
      <c r="E45" s="4" t="str">
        <f>IF('DATA ENTRY'!CV44="","",IF('DATA ENTRY'!I44="","",IF($D$4="All Post",'DATA ENTRY'!I44,IF(AND($D$4='DATA ENTRY'!CV44),'DATA ENTRY'!I44,""))))</f>
        <v/>
      </c>
      <c r="F45" s="4" t="str">
        <f>IF('DATA ENTRY'!CV44="","",IF('DATA ENTRY'!CV44="","",IF($D$4="All Post",'DATA ENTRY'!CV44,IF(AND($D$4='DATA ENTRY'!CV44),'DATA ENTRY'!CV44,""))))</f>
        <v/>
      </c>
      <c r="G45" s="3" t="str">
        <f>IF('DATA ENTRY'!CV44="","",IF('DATA ENTRY'!N44="","",IF($D$4="All Post",'DATA ENTRY'!N44,IF(AND($D$4='DATA ENTRY'!CV44),'DATA ENTRY'!N44,""))))</f>
        <v/>
      </c>
      <c r="H45" s="132" t="str">
        <f>IF('DATA ENTRY'!CV44="","",IF('DATA ENTRY'!O44="","",IF($D$4="All Post",'DATA ENTRY'!O44,IF(AND($D$4='DATA ENTRY'!CV44),'DATA ENTRY'!O44,""))))</f>
        <v/>
      </c>
      <c r="I45" s="3" t="str">
        <f>IF('DATA ENTRY'!CV44="","",IF('DATA ENTRY'!P44="","",IF($D$4="All Post",'DATA ENTRY'!P44,IF(AND($D$4='DATA ENTRY'!CV44),'DATA ENTRY'!P44,""))))</f>
        <v/>
      </c>
      <c r="J45" s="132" t="str">
        <f>IF('DATA ENTRY'!CV44="","",IF('DATA ENTRY'!Q44="","",IF($D$4="All Post",'DATA ENTRY'!Q44,IF(AND($D$4='DATA ENTRY'!CV44),'DATA ENTRY'!Q44,""))))</f>
        <v/>
      </c>
      <c r="K45" s="3" t="str">
        <f>IF('DATA ENTRY'!CV44="","",IF('DATA ENTRY'!R44="","",IF($D$4="All Post",'DATA ENTRY'!R44,IF(AND($D$4='DATA ENTRY'!CV44),'DATA ENTRY'!R44,""))))</f>
        <v/>
      </c>
      <c r="L45" s="3" t="str">
        <f>IF('DATA ENTRY'!CV44="","",IF('DATA ENTRY'!S44="","",IF($D$4="All Post",'DATA ENTRY'!S44,IF(AND($D$4='DATA ENTRY'!CV44),'DATA ENTRY'!S44,""))))</f>
        <v/>
      </c>
      <c r="M45" s="3" t="str">
        <f>IF('DATA ENTRY'!CV44="","",IF('DATA ENTRY'!E44="","",IF($D$4="All Post",'DATA ENTRY'!E44,IF(AND($D$4='DATA ENTRY'!CV44),'DATA ENTRY'!E44,""))))</f>
        <v/>
      </c>
      <c r="N45" s="3" t="str">
        <f>IF('DATA ENTRY'!CV44="","",IF('DATA ENTRY'!W44="","",IF($D$4="All Post",'DATA ENTRY'!W44,IF(AND($D$4='DATA ENTRY'!CV44),'DATA ENTRY'!W44,""))))</f>
        <v/>
      </c>
      <c r="O45" s="3" t="str">
        <f>IF('DATA ENTRY'!CV44="","",IF('DATA ENTRY'!X44="","",IF($D$4="All Post",'DATA ENTRY'!X44,IF(AND($D$4='DATA ENTRY'!CV44),'DATA ENTRY'!X44,""))))</f>
        <v/>
      </c>
      <c r="P45" s="3" t="str">
        <f>IF('DATA ENTRY'!CV44="","",IF('DATA ENTRY'!G44="","",IF($D$4="All Post",'DATA ENTRY'!G44,IF(AND($D$4='DATA ENTRY'!CV44),'DATA ENTRY'!G44,""))))</f>
        <v/>
      </c>
      <c r="S45">
        <f t="shared" si="0"/>
        <v>0</v>
      </c>
      <c r="T45" t="str">
        <f t="shared" si="1"/>
        <v/>
      </c>
      <c r="BZ45" t="str">
        <f t="shared" si="2"/>
        <v/>
      </c>
      <c r="CA45" t="str">
        <f>IF(CW45=0,"",1+(MAX($CA$7:CA44)))</f>
        <v/>
      </c>
      <c r="CB45" s="141">
        <v>39</v>
      </c>
      <c r="CC45" s="3" t="str">
        <f>IF('DATA ENTRY'!CV44="","",IF('DATA ENTRY'!B44="","",IF(AND($CD$4='DATA ENTRY'!CV44),'DATA ENTRY'!B44,"")))</f>
        <v/>
      </c>
      <c r="CD45" s="3" t="str">
        <f>IF('DATA ENTRY'!CV44="","",IF('DATA ENTRY'!C44="","",IF(AND($CD$4='DATA ENTRY'!CV44),'DATA ENTRY'!C44,"")))</f>
        <v/>
      </c>
      <c r="CE45" s="4" t="str">
        <f>IF('DATA ENTRY'!CV44="","",IF('DATA ENTRY'!I44="","",IF(AND($CD$4='DATA ENTRY'!CV44),'DATA ENTRY'!I44,"")))</f>
        <v/>
      </c>
      <c r="CF45" s="4" t="str">
        <f>IF('DATA ENTRY'!CV44="","",IF('DATA ENTRY'!CV44="","",IF(AND($CD$4='DATA ENTRY'!CV44),'DATA ENTRY'!CV44,"")))</f>
        <v/>
      </c>
      <c r="CG45" s="3" t="str">
        <f>IF('DATA ENTRY'!CV44="","",IF('DATA ENTRY'!N44="","",IF(AND($CD$4='DATA ENTRY'!CV44),'DATA ENTRY'!N44,"")))</f>
        <v/>
      </c>
      <c r="CH45" s="132" t="str">
        <f>IF('DATA ENTRY'!CV44="","",IF('DATA ENTRY'!O44="","",IF(AND($CD$4='DATA ENTRY'!CV44),'DATA ENTRY'!O44,"")))</f>
        <v/>
      </c>
      <c r="CI45" s="3" t="str">
        <f>IF('DATA ENTRY'!CV44="","",IF('DATA ENTRY'!P44="","",IF(AND($CD$4='DATA ENTRY'!CV44),'DATA ENTRY'!P44,"")))</f>
        <v/>
      </c>
      <c r="CJ45" s="132" t="str">
        <f>IF('DATA ENTRY'!CV44="","",IF('DATA ENTRY'!Q44="","",IF(AND($CD$4='DATA ENTRY'!CV44),'DATA ENTRY'!Q44,"")))</f>
        <v/>
      </c>
      <c r="CK45" s="3" t="str">
        <f>IF('DATA ENTRY'!CV44="","",IF('DATA ENTRY'!R44="","",IF(AND($CD$4='DATA ENTRY'!CV44),'DATA ENTRY'!R44,"")))</f>
        <v/>
      </c>
      <c r="CL45" s="3" t="str">
        <f>IF('DATA ENTRY'!CV44="","",IF('DATA ENTRY'!S44="","",IF(AND($CD$4='DATA ENTRY'!CV44),'DATA ENTRY'!S44,"")))</f>
        <v/>
      </c>
      <c r="CM45" s="3" t="str">
        <f>IF('DATA ENTRY'!CV44="","",IF('DATA ENTRY'!E44="","",IF(AND($CD$4='DATA ENTRY'!CV44),'DATA ENTRY'!E44,"")))</f>
        <v/>
      </c>
      <c r="CN45" s="3" t="str">
        <f>IF('DATA ENTRY'!CV44="","",IF('DATA ENTRY'!W44="","",IF(AND($CD$4='DATA ENTRY'!CV44),'DATA ENTRY'!W44,"")))</f>
        <v/>
      </c>
      <c r="CO45" s="3" t="str">
        <f>IF('DATA ENTRY'!CV44="","",IF('DATA ENTRY'!X44="","",IF(AND($CD$4='DATA ENTRY'!CV44),'DATA ENTRY'!X44,"")))</f>
        <v/>
      </c>
      <c r="CP45" s="133" t="str">
        <f t="shared" si="3"/>
        <v/>
      </c>
      <c r="CQ45" s="133" t="str">
        <f>IF('DATA ENTRY'!CV44="","",IF('DATA ENTRY'!G44="","",IF(AND($CD$4='DATA ENTRY'!CV44),'DATA ENTRY'!G44,"")))</f>
        <v/>
      </c>
      <c r="CR45">
        <f t="shared" si="4"/>
        <v>0</v>
      </c>
      <c r="CS45">
        <f t="shared" si="5"/>
        <v>0</v>
      </c>
      <c r="CW45">
        <f t="shared" si="12"/>
        <v>0</v>
      </c>
      <c r="DA45" t="str">
        <f t="shared" si="6"/>
        <v/>
      </c>
      <c r="DB45" t="str">
        <f>IF(DX45=0,"",1+(MAX($DB$7:DB44)))</f>
        <v/>
      </c>
      <c r="DC45" s="170">
        <v>39</v>
      </c>
      <c r="DD45" s="3" t="str">
        <f>IF('DATA ENTRY'!CV44="","",IF('DATA ENTRY'!B44="","",IF(AND($DE$4='DATA ENTRY'!D44),'DATA ENTRY'!B44,"")))</f>
        <v/>
      </c>
      <c r="DE45" s="3" t="str">
        <f>IF('DATA ENTRY'!CV44="","",IF('DATA ENTRY'!C44="","",IF(AND($DE$4='DATA ENTRY'!D44),'DATA ENTRY'!C44,"")))</f>
        <v/>
      </c>
      <c r="DF45" s="4" t="str">
        <f>IF('DATA ENTRY'!CV44="","",IF('DATA ENTRY'!I44="","",IF(AND($DE$4='DATA ENTRY'!D44),'DATA ENTRY'!I44,"")))</f>
        <v/>
      </c>
      <c r="DG45" s="4" t="str">
        <f>IF('DATA ENTRY'!CV44="","",IF('DATA ENTRY'!CV44="","",IF(AND($DE$4='DATA ENTRY'!D44),'DATA ENTRY'!CV44,"")))</f>
        <v/>
      </c>
      <c r="DH45" s="3" t="str">
        <f>IF('DATA ENTRY'!CV44="","",IF('DATA ENTRY'!N44="","",IF(AND($DE$4='DATA ENTRY'!D44),'DATA ENTRY'!N44,"")))</f>
        <v/>
      </c>
      <c r="DI45" s="132" t="str">
        <f>IF('DATA ENTRY'!CV44="","",IF('DATA ENTRY'!O44="","",IF(AND($DE$4='DATA ENTRY'!D44),'DATA ENTRY'!O44,"")))</f>
        <v/>
      </c>
      <c r="DJ45" s="3" t="str">
        <f>IF('DATA ENTRY'!CV44="","",IF('DATA ENTRY'!P44="","",IF(AND($DE$4='DATA ENTRY'!D44),'DATA ENTRY'!P44,"")))</f>
        <v/>
      </c>
      <c r="DK45" s="132" t="str">
        <f>IF('DATA ENTRY'!CV44="","",IF('DATA ENTRY'!Q44="","",IF(AND($DE$4='DATA ENTRY'!D44),'DATA ENTRY'!Q44,"")))</f>
        <v/>
      </c>
      <c r="DL45" s="3" t="str">
        <f>IF('DATA ENTRY'!CV44="","",IF('DATA ENTRY'!R44="","",IF(AND($DE$4='DATA ENTRY'!D44),'DATA ENTRY'!R44,"")))</f>
        <v/>
      </c>
      <c r="DM45" s="132" t="str">
        <f>IF('DATA ENTRY'!CV44="","",IF('DATA ENTRY'!S44="","",IF(AND($DE$4='DATA ENTRY'!D44),'DATA ENTRY'!S44,"")))</f>
        <v/>
      </c>
      <c r="DN45" s="3" t="str">
        <f>IF('DATA ENTRY'!CV44="","",IF('DATA ENTRY'!E44="","",IF(AND($DE$4='DATA ENTRY'!D44),'DATA ENTRY'!E44,"")))</f>
        <v/>
      </c>
      <c r="DO45" s="3" t="str">
        <f>IF('DATA ENTRY'!CV44="","",IF('DATA ENTRY'!D44="","",IF(AND($DE$4='DATA ENTRY'!D44),'DATA ENTRY'!D44,"")))</f>
        <v/>
      </c>
      <c r="DP45" s="3" t="str">
        <f>IF('DATA ENTRY'!CV44="","",IF('DATA ENTRY'!W44="","",IF(AND($DE$4='DATA ENTRY'!D44),'DATA ENTRY'!W44,"")))</f>
        <v/>
      </c>
      <c r="DQ45" s="3" t="str">
        <f>IF('DATA ENTRY'!CV44="","",IF('DATA ENTRY'!X44="","",IF(AND($DE$4='DATA ENTRY'!D44),'DATA ENTRY'!X44,"")))</f>
        <v/>
      </c>
      <c r="DR45" s="133" t="str">
        <f t="shared" si="7"/>
        <v/>
      </c>
      <c r="DS45" s="133" t="str">
        <f>IF('DATA ENTRY'!CV44="","",IF('DATA ENTRY'!D44="","",IF(AND($DE$4='DATA ENTRY'!D44),'DATA ENTRY'!G44,"")))</f>
        <v/>
      </c>
      <c r="DX45">
        <f t="shared" si="8"/>
        <v>0</v>
      </c>
      <c r="EA45" t="str">
        <f t="shared" si="9"/>
        <v/>
      </c>
      <c r="EB45" t="str">
        <f>IF(EX45=0,"",1+(MAX($EB$7:EB44)))</f>
        <v/>
      </c>
      <c r="EC45" s="192">
        <v>39</v>
      </c>
      <c r="ED45" s="3" t="str">
        <f>IF('DATA ENTRY'!CV44="","",IF('DATA ENTRY'!B44="","",IF(AND($EE$4='DATA ENTRY'!G44,$EG$4='DATA ENTRY'!F44),'DATA ENTRY'!B44,"")))</f>
        <v/>
      </c>
      <c r="EE45" s="3" t="str">
        <f>IF('DATA ENTRY'!CV44="","",IF('DATA ENTRY'!C44="","",IF(AND($EE$4='DATA ENTRY'!G44,$EG$4='DATA ENTRY'!F44),'DATA ENTRY'!C44,"")))</f>
        <v/>
      </c>
      <c r="EF45" s="4" t="str">
        <f>IF('DATA ENTRY'!CV44="","",IF('DATA ENTRY'!I44="","",IF(AND($EE$4='DATA ENTRY'!G44,$EG$4='DATA ENTRY'!F44),'DATA ENTRY'!I44,"")))</f>
        <v/>
      </c>
      <c r="EG45" s="4" t="str">
        <f>IF('DATA ENTRY'!CV44="","",IF('DATA ENTRY'!CV44="","",IF(AND($EE$4='DATA ENTRY'!G44,$EG$4='DATA ENTRY'!F44),'DATA ENTRY'!CV44,"")))</f>
        <v/>
      </c>
      <c r="EH45" s="3" t="str">
        <f>IF('DATA ENTRY'!CV44="","",IF('DATA ENTRY'!N44="","",IF(AND($EE$4='DATA ENTRY'!G44,$EG$4='DATA ENTRY'!F44),'DATA ENTRY'!N44,"")))</f>
        <v/>
      </c>
      <c r="EI45" s="132" t="str">
        <f>IF('DATA ENTRY'!CV44="","",IF('DATA ENTRY'!O44="","",IF(AND($EE$4='DATA ENTRY'!G44,$EG$4='DATA ENTRY'!F44),'DATA ENTRY'!O44,"")))</f>
        <v/>
      </c>
      <c r="EJ45" s="3" t="str">
        <f>IF('DATA ENTRY'!CV44="","",IF('DATA ENTRY'!P44="","",IF(AND($EE$4='DATA ENTRY'!G44,$EG$4='DATA ENTRY'!F44),'DATA ENTRY'!P44,"")))</f>
        <v/>
      </c>
      <c r="EK45" s="132" t="str">
        <f>IF('DATA ENTRY'!CV44="","",IF('DATA ENTRY'!Q44="","",IF(AND($EE$4='DATA ENTRY'!G44,$EG$4='DATA ENTRY'!F44),'DATA ENTRY'!Q44,"")))</f>
        <v/>
      </c>
      <c r="EL45" s="3" t="str">
        <f>IF('DATA ENTRY'!CV44="","",IF('DATA ENTRY'!R44="","",IF(AND($EE$4='DATA ENTRY'!G44,$EG$4='DATA ENTRY'!F44),'DATA ENTRY'!R44,"")))</f>
        <v/>
      </c>
      <c r="EM45" s="132" t="str">
        <f>IF('DATA ENTRY'!CV44="","",IF('DATA ENTRY'!S44="","",IF(AND($EE$4='DATA ENTRY'!G44,$EG$4='DATA ENTRY'!F44),'DATA ENTRY'!S44,"")))</f>
        <v/>
      </c>
      <c r="EN45" s="3" t="str">
        <f>IF('DATA ENTRY'!CV44="","",IF('DATA ENTRY'!E44="","",IF(AND($EE$4='DATA ENTRY'!G44,$EG$4='DATA ENTRY'!F44),'DATA ENTRY'!E44,"")))</f>
        <v/>
      </c>
      <c r="EO45" s="3" t="str">
        <f>IF('DATA ENTRY'!CV44="","",IF('DATA ENTRY'!D6="","",IF(AND($EE$4='DATA ENTRY'!G44,$EG$4='DATA ENTRY'!F44),'DATA ENTRY'!D6,"")))</f>
        <v/>
      </c>
      <c r="EP45" s="3" t="str">
        <f>IF('DATA ENTRY'!CV44="","",IF('DATA ENTRY'!W44="","",IF(AND($EE$4='DATA ENTRY'!G44,$EG$4='DATA ENTRY'!F44),'DATA ENTRY'!W44,"")))</f>
        <v/>
      </c>
      <c r="EQ45" s="3" t="str">
        <f>IF('DATA ENTRY'!CV44="","",IF('DATA ENTRY'!X44="","",IF(AND($EE$4='DATA ENTRY'!G44,$EG$4='DATA ENTRY'!F44),'DATA ENTRY'!X44,"")))</f>
        <v/>
      </c>
      <c r="ER45" s="133" t="str">
        <f t="shared" si="10"/>
        <v/>
      </c>
      <c r="ES45" s="133" t="str">
        <f>IF('DATA ENTRY'!CV44="","",IF('DATA ENTRY'!D6="","",IF(AND($EE$4='DATA ENTRY'!G44,$EG$4='DATA ENTRY'!F44),'DATA ENTRY'!G44,"")))</f>
        <v/>
      </c>
      <c r="EX45">
        <f t="shared" si="11"/>
        <v>0</v>
      </c>
    </row>
    <row r="46" spans="1:154">
      <c r="A46" t="str">
        <f>IF(S46=0,"",1+(MAX($A$7:A45)))</f>
        <v/>
      </c>
      <c r="B46" s="2">
        <v>40</v>
      </c>
      <c r="C46" s="3" t="str">
        <f>IF('DATA ENTRY'!CV45="","",IF('DATA ENTRY'!B45="","",IF($D$4="All Post",'DATA ENTRY'!B45,IF(AND($D$4='DATA ENTRY'!CV45),'DATA ENTRY'!B45,""))))</f>
        <v/>
      </c>
      <c r="D46" s="3" t="str">
        <f>IF('DATA ENTRY'!CV45="","",IF('DATA ENTRY'!C45="","",IF($D$4="All Post",'DATA ENTRY'!C45,IF(AND($D$4='DATA ENTRY'!CV45),'DATA ENTRY'!C45,""))))</f>
        <v/>
      </c>
      <c r="E46" s="4" t="str">
        <f>IF('DATA ENTRY'!CV45="","",IF('DATA ENTRY'!I45="","",IF($D$4="All Post",'DATA ENTRY'!I45,IF(AND($D$4='DATA ENTRY'!CV45),'DATA ENTRY'!I45,""))))</f>
        <v/>
      </c>
      <c r="F46" s="4" t="str">
        <f>IF('DATA ENTRY'!CV45="","",IF('DATA ENTRY'!CV45="","",IF($D$4="All Post",'DATA ENTRY'!CV45,IF(AND($D$4='DATA ENTRY'!CV45),'DATA ENTRY'!CV45,""))))</f>
        <v/>
      </c>
      <c r="G46" s="3" t="str">
        <f>IF('DATA ENTRY'!CV45="","",IF('DATA ENTRY'!N45="","",IF($D$4="All Post",'DATA ENTRY'!N45,IF(AND($D$4='DATA ENTRY'!CV45),'DATA ENTRY'!N45,""))))</f>
        <v/>
      </c>
      <c r="H46" s="132" t="str">
        <f>IF('DATA ENTRY'!CV45="","",IF('DATA ENTRY'!O45="","",IF($D$4="All Post",'DATA ENTRY'!O45,IF(AND($D$4='DATA ENTRY'!CV45),'DATA ENTRY'!O45,""))))</f>
        <v/>
      </c>
      <c r="I46" s="3" t="str">
        <f>IF('DATA ENTRY'!CV45="","",IF('DATA ENTRY'!P45="","",IF($D$4="All Post",'DATA ENTRY'!P45,IF(AND($D$4='DATA ENTRY'!CV45),'DATA ENTRY'!P45,""))))</f>
        <v/>
      </c>
      <c r="J46" s="132" t="str">
        <f>IF('DATA ENTRY'!CV45="","",IF('DATA ENTRY'!Q45="","",IF($D$4="All Post",'DATA ENTRY'!Q45,IF(AND($D$4='DATA ENTRY'!CV45),'DATA ENTRY'!Q45,""))))</f>
        <v/>
      </c>
      <c r="K46" s="3" t="str">
        <f>IF('DATA ENTRY'!CV45="","",IF('DATA ENTRY'!R45="","",IF($D$4="All Post",'DATA ENTRY'!R45,IF(AND($D$4='DATA ENTRY'!CV45),'DATA ENTRY'!R45,""))))</f>
        <v/>
      </c>
      <c r="L46" s="3" t="str">
        <f>IF('DATA ENTRY'!CV45="","",IF('DATA ENTRY'!S45="","",IF($D$4="All Post",'DATA ENTRY'!S45,IF(AND($D$4='DATA ENTRY'!CV45),'DATA ENTRY'!S45,""))))</f>
        <v/>
      </c>
      <c r="M46" s="3" t="str">
        <f>IF('DATA ENTRY'!CV45="","",IF('DATA ENTRY'!E45="","",IF($D$4="All Post",'DATA ENTRY'!E45,IF(AND($D$4='DATA ENTRY'!CV45),'DATA ENTRY'!E45,""))))</f>
        <v/>
      </c>
      <c r="N46" s="3" t="str">
        <f>IF('DATA ENTRY'!CV45="","",IF('DATA ENTRY'!W45="","",IF($D$4="All Post",'DATA ENTRY'!W45,IF(AND($D$4='DATA ENTRY'!CV45),'DATA ENTRY'!W45,""))))</f>
        <v/>
      </c>
      <c r="O46" s="3" t="str">
        <f>IF('DATA ENTRY'!CV45="","",IF('DATA ENTRY'!X45="","",IF($D$4="All Post",'DATA ENTRY'!X45,IF(AND($D$4='DATA ENTRY'!CV45),'DATA ENTRY'!X45,""))))</f>
        <v/>
      </c>
      <c r="P46" s="3" t="str">
        <f>IF('DATA ENTRY'!CV45="","",IF('DATA ENTRY'!G45="","",IF($D$4="All Post",'DATA ENTRY'!G45,IF(AND($D$4='DATA ENTRY'!CV45),'DATA ENTRY'!G45,""))))</f>
        <v/>
      </c>
      <c r="S46">
        <f t="shared" si="0"/>
        <v>0</v>
      </c>
      <c r="T46" t="str">
        <f t="shared" si="1"/>
        <v/>
      </c>
      <c r="BZ46" t="str">
        <f t="shared" si="2"/>
        <v/>
      </c>
      <c r="CA46" t="str">
        <f>IF(CW46=0,"",1+(MAX($CA$7:CA45)))</f>
        <v/>
      </c>
      <c r="CB46" s="141">
        <v>40</v>
      </c>
      <c r="CC46" s="3" t="str">
        <f>IF('DATA ENTRY'!CV45="","",IF('DATA ENTRY'!B45="","",IF(AND($CD$4='DATA ENTRY'!CV45),'DATA ENTRY'!B45,"")))</f>
        <v/>
      </c>
      <c r="CD46" s="3" t="str">
        <f>IF('DATA ENTRY'!CV45="","",IF('DATA ENTRY'!C45="","",IF(AND($CD$4='DATA ENTRY'!CV45),'DATA ENTRY'!C45,"")))</f>
        <v/>
      </c>
      <c r="CE46" s="4" t="str">
        <f>IF('DATA ENTRY'!CV45="","",IF('DATA ENTRY'!I45="","",IF(AND($CD$4='DATA ENTRY'!CV45),'DATA ENTRY'!I45,"")))</f>
        <v/>
      </c>
      <c r="CF46" s="4" t="str">
        <f>IF('DATA ENTRY'!CV45="","",IF('DATA ENTRY'!CV45="","",IF(AND($CD$4='DATA ENTRY'!CV45),'DATA ENTRY'!CV45,"")))</f>
        <v/>
      </c>
      <c r="CG46" s="3" t="str">
        <f>IF('DATA ENTRY'!CV45="","",IF('DATA ENTRY'!N45="","",IF(AND($CD$4='DATA ENTRY'!CV45),'DATA ENTRY'!N45,"")))</f>
        <v/>
      </c>
      <c r="CH46" s="132" t="str">
        <f>IF('DATA ENTRY'!CV45="","",IF('DATA ENTRY'!O45="","",IF(AND($CD$4='DATA ENTRY'!CV45),'DATA ENTRY'!O45,"")))</f>
        <v/>
      </c>
      <c r="CI46" s="3" t="str">
        <f>IF('DATA ENTRY'!CV45="","",IF('DATA ENTRY'!P45="","",IF(AND($CD$4='DATA ENTRY'!CV45),'DATA ENTRY'!P45,"")))</f>
        <v/>
      </c>
      <c r="CJ46" s="132" t="str">
        <f>IF('DATA ENTRY'!CV45="","",IF('DATA ENTRY'!Q45="","",IF(AND($CD$4='DATA ENTRY'!CV45),'DATA ENTRY'!Q45,"")))</f>
        <v/>
      </c>
      <c r="CK46" s="3" t="str">
        <f>IF('DATA ENTRY'!CV45="","",IF('DATA ENTRY'!R45="","",IF(AND($CD$4='DATA ENTRY'!CV45),'DATA ENTRY'!R45,"")))</f>
        <v/>
      </c>
      <c r="CL46" s="3" t="str">
        <f>IF('DATA ENTRY'!CV45="","",IF('DATA ENTRY'!S45="","",IF(AND($CD$4='DATA ENTRY'!CV45),'DATA ENTRY'!S45,"")))</f>
        <v/>
      </c>
      <c r="CM46" s="3" t="str">
        <f>IF('DATA ENTRY'!CV45="","",IF('DATA ENTRY'!E45="","",IF(AND($CD$4='DATA ENTRY'!CV45),'DATA ENTRY'!E45,"")))</f>
        <v/>
      </c>
      <c r="CN46" s="3" t="str">
        <f>IF('DATA ENTRY'!CV45="","",IF('DATA ENTRY'!W45="","",IF(AND($CD$4='DATA ENTRY'!CV45),'DATA ENTRY'!W45,"")))</f>
        <v/>
      </c>
      <c r="CO46" s="3" t="str">
        <f>IF('DATA ENTRY'!CV45="","",IF('DATA ENTRY'!X45="","",IF(AND($CD$4='DATA ENTRY'!CV45),'DATA ENTRY'!X45,"")))</f>
        <v/>
      </c>
      <c r="CP46" s="133" t="str">
        <f t="shared" si="3"/>
        <v/>
      </c>
      <c r="CQ46" s="133" t="str">
        <f>IF('DATA ENTRY'!CV45="","",IF('DATA ENTRY'!G45="","",IF(AND($CD$4='DATA ENTRY'!CV45),'DATA ENTRY'!G45,"")))</f>
        <v/>
      </c>
      <c r="CR46">
        <f t="shared" si="4"/>
        <v>0</v>
      </c>
      <c r="CS46">
        <f t="shared" si="5"/>
        <v>0</v>
      </c>
      <c r="CW46">
        <f t="shared" si="12"/>
        <v>0</v>
      </c>
      <c r="DA46" t="str">
        <f t="shared" si="6"/>
        <v/>
      </c>
      <c r="DB46" t="str">
        <f>IF(DX46=0,"",1+(MAX($DB$7:DB45)))</f>
        <v/>
      </c>
      <c r="DC46" s="170">
        <v>40</v>
      </c>
      <c r="DD46" s="3" t="str">
        <f>IF('DATA ENTRY'!CV45="","",IF('DATA ENTRY'!B45="","",IF(AND($DE$4='DATA ENTRY'!D45),'DATA ENTRY'!B45,"")))</f>
        <v/>
      </c>
      <c r="DE46" s="3" t="str">
        <f>IF('DATA ENTRY'!CV45="","",IF('DATA ENTRY'!C45="","",IF(AND($DE$4='DATA ENTRY'!D45),'DATA ENTRY'!C45,"")))</f>
        <v/>
      </c>
      <c r="DF46" s="4" t="str">
        <f>IF('DATA ENTRY'!CV45="","",IF('DATA ENTRY'!I45="","",IF(AND($DE$4='DATA ENTRY'!D45),'DATA ENTRY'!I45,"")))</f>
        <v/>
      </c>
      <c r="DG46" s="4" t="str">
        <f>IF('DATA ENTRY'!CV45="","",IF('DATA ENTRY'!CV45="","",IF(AND($DE$4='DATA ENTRY'!D45),'DATA ENTRY'!CV45,"")))</f>
        <v/>
      </c>
      <c r="DH46" s="3" t="str">
        <f>IF('DATA ENTRY'!CV45="","",IF('DATA ENTRY'!N45="","",IF(AND($DE$4='DATA ENTRY'!D45),'DATA ENTRY'!N45,"")))</f>
        <v/>
      </c>
      <c r="DI46" s="132" t="str">
        <f>IF('DATA ENTRY'!CV45="","",IF('DATA ENTRY'!O45="","",IF(AND($DE$4='DATA ENTRY'!D45),'DATA ENTRY'!O45,"")))</f>
        <v/>
      </c>
      <c r="DJ46" s="3" t="str">
        <f>IF('DATA ENTRY'!CV45="","",IF('DATA ENTRY'!P45="","",IF(AND($DE$4='DATA ENTRY'!D45),'DATA ENTRY'!P45,"")))</f>
        <v/>
      </c>
      <c r="DK46" s="132" t="str">
        <f>IF('DATA ENTRY'!CV45="","",IF('DATA ENTRY'!Q45="","",IF(AND($DE$4='DATA ENTRY'!D45),'DATA ENTRY'!Q45,"")))</f>
        <v/>
      </c>
      <c r="DL46" s="3" t="str">
        <f>IF('DATA ENTRY'!CV45="","",IF('DATA ENTRY'!R45="","",IF(AND($DE$4='DATA ENTRY'!D45),'DATA ENTRY'!R45,"")))</f>
        <v/>
      </c>
      <c r="DM46" s="132" t="str">
        <f>IF('DATA ENTRY'!CV45="","",IF('DATA ENTRY'!S45="","",IF(AND($DE$4='DATA ENTRY'!D45),'DATA ENTRY'!S45,"")))</f>
        <v/>
      </c>
      <c r="DN46" s="3" t="str">
        <f>IF('DATA ENTRY'!CV45="","",IF('DATA ENTRY'!E45="","",IF(AND($DE$4='DATA ENTRY'!D45),'DATA ENTRY'!E45,"")))</f>
        <v/>
      </c>
      <c r="DO46" s="3" t="str">
        <f>IF('DATA ENTRY'!CV45="","",IF('DATA ENTRY'!D45="","",IF(AND($DE$4='DATA ENTRY'!D45),'DATA ENTRY'!D45,"")))</f>
        <v/>
      </c>
      <c r="DP46" s="3" t="str">
        <f>IF('DATA ENTRY'!CV45="","",IF('DATA ENTRY'!W45="","",IF(AND($DE$4='DATA ENTRY'!D45),'DATA ENTRY'!W45,"")))</f>
        <v/>
      </c>
      <c r="DQ46" s="3" t="str">
        <f>IF('DATA ENTRY'!CV45="","",IF('DATA ENTRY'!X45="","",IF(AND($DE$4='DATA ENTRY'!D45),'DATA ENTRY'!X45,"")))</f>
        <v/>
      </c>
      <c r="DR46" s="133" t="str">
        <f t="shared" si="7"/>
        <v/>
      </c>
      <c r="DS46" s="133" t="str">
        <f>IF('DATA ENTRY'!CV45="","",IF('DATA ENTRY'!D45="","",IF(AND($DE$4='DATA ENTRY'!D45),'DATA ENTRY'!G45,"")))</f>
        <v/>
      </c>
      <c r="DX46">
        <f t="shared" si="8"/>
        <v>0</v>
      </c>
      <c r="EA46" t="str">
        <f t="shared" si="9"/>
        <v/>
      </c>
      <c r="EB46" t="str">
        <f>IF(EX46=0,"",1+(MAX($EB$7:EB45)))</f>
        <v/>
      </c>
      <c r="EC46" s="192">
        <v>40</v>
      </c>
      <c r="ED46" s="3" t="str">
        <f>IF('DATA ENTRY'!CV45="","",IF('DATA ENTRY'!B45="","",IF(AND($EE$4='DATA ENTRY'!G45,$EG$4='DATA ENTRY'!F45),'DATA ENTRY'!B45,"")))</f>
        <v/>
      </c>
      <c r="EE46" s="3" t="str">
        <f>IF('DATA ENTRY'!CV45="","",IF('DATA ENTRY'!C45="","",IF(AND($EE$4='DATA ENTRY'!G45,$EG$4='DATA ENTRY'!F45),'DATA ENTRY'!C45,"")))</f>
        <v/>
      </c>
      <c r="EF46" s="4" t="str">
        <f>IF('DATA ENTRY'!CV45="","",IF('DATA ENTRY'!I45="","",IF(AND($EE$4='DATA ENTRY'!G45,$EG$4='DATA ENTRY'!F45),'DATA ENTRY'!I45,"")))</f>
        <v/>
      </c>
      <c r="EG46" s="4" t="str">
        <f>IF('DATA ENTRY'!CV45="","",IF('DATA ENTRY'!CV45="","",IF(AND($EE$4='DATA ENTRY'!G45,$EG$4='DATA ENTRY'!F45),'DATA ENTRY'!CV45,"")))</f>
        <v/>
      </c>
      <c r="EH46" s="3" t="str">
        <f>IF('DATA ENTRY'!CV45="","",IF('DATA ENTRY'!N45="","",IF(AND($EE$4='DATA ENTRY'!G45,$EG$4='DATA ENTRY'!F45),'DATA ENTRY'!N45,"")))</f>
        <v/>
      </c>
      <c r="EI46" s="132" t="str">
        <f>IF('DATA ENTRY'!CV45="","",IF('DATA ENTRY'!O45="","",IF(AND($EE$4='DATA ENTRY'!G45,$EG$4='DATA ENTRY'!F45),'DATA ENTRY'!O45,"")))</f>
        <v/>
      </c>
      <c r="EJ46" s="3" t="str">
        <f>IF('DATA ENTRY'!CV45="","",IF('DATA ENTRY'!P45="","",IF(AND($EE$4='DATA ENTRY'!G45,$EG$4='DATA ENTRY'!F45),'DATA ENTRY'!P45,"")))</f>
        <v/>
      </c>
      <c r="EK46" s="132" t="str">
        <f>IF('DATA ENTRY'!CV45="","",IF('DATA ENTRY'!Q45="","",IF(AND($EE$4='DATA ENTRY'!G45,$EG$4='DATA ENTRY'!F45),'DATA ENTRY'!Q45,"")))</f>
        <v/>
      </c>
      <c r="EL46" s="3" t="str">
        <f>IF('DATA ENTRY'!CV45="","",IF('DATA ENTRY'!R45="","",IF(AND($EE$4='DATA ENTRY'!G45,$EG$4='DATA ENTRY'!F45),'DATA ENTRY'!R45,"")))</f>
        <v/>
      </c>
      <c r="EM46" s="132" t="str">
        <f>IF('DATA ENTRY'!CV45="","",IF('DATA ENTRY'!S45="","",IF(AND($EE$4='DATA ENTRY'!G45,$EG$4='DATA ENTRY'!F45),'DATA ENTRY'!S45,"")))</f>
        <v/>
      </c>
      <c r="EN46" s="3" t="str">
        <f>IF('DATA ENTRY'!CV45="","",IF('DATA ENTRY'!E45="","",IF(AND($EE$4='DATA ENTRY'!G45,$EG$4='DATA ENTRY'!F45),'DATA ENTRY'!E45,"")))</f>
        <v/>
      </c>
      <c r="EO46" s="3" t="str">
        <f>IF('DATA ENTRY'!CV45="","",IF('DATA ENTRY'!D6="","",IF(AND($EE$4='DATA ENTRY'!G45,$EG$4='DATA ENTRY'!F45),'DATA ENTRY'!D6,"")))</f>
        <v/>
      </c>
      <c r="EP46" s="3" t="str">
        <f>IF('DATA ENTRY'!CV45="","",IF('DATA ENTRY'!W45="","",IF(AND($EE$4='DATA ENTRY'!G45,$EG$4='DATA ENTRY'!F45),'DATA ENTRY'!W45,"")))</f>
        <v/>
      </c>
      <c r="EQ46" s="3" t="str">
        <f>IF('DATA ENTRY'!CV45="","",IF('DATA ENTRY'!X45="","",IF(AND($EE$4='DATA ENTRY'!G45,$EG$4='DATA ENTRY'!F45),'DATA ENTRY'!X45,"")))</f>
        <v/>
      </c>
      <c r="ER46" s="133" t="str">
        <f t="shared" si="10"/>
        <v/>
      </c>
      <c r="ES46" s="133" t="str">
        <f>IF('DATA ENTRY'!CV45="","",IF('DATA ENTRY'!D6="","",IF(AND($EE$4='DATA ENTRY'!G45,$EG$4='DATA ENTRY'!F45),'DATA ENTRY'!G45,"")))</f>
        <v/>
      </c>
      <c r="EX46">
        <f t="shared" si="11"/>
        <v>0</v>
      </c>
    </row>
    <row r="47" spans="1:154">
      <c r="A47" t="str">
        <f>IF(S47=0,"",1+(MAX($A$7:A46)))</f>
        <v/>
      </c>
      <c r="B47" s="2">
        <v>41</v>
      </c>
      <c r="C47" s="3" t="str">
        <f>IF('DATA ENTRY'!CV46="","",IF('DATA ENTRY'!B46="","",IF($D$4="All Post",'DATA ENTRY'!B46,IF(AND($D$4='DATA ENTRY'!CV46),'DATA ENTRY'!B46,""))))</f>
        <v/>
      </c>
      <c r="D47" s="3" t="str">
        <f>IF('DATA ENTRY'!CV46="","",IF('DATA ENTRY'!C46="","",IF($D$4="All Post",'DATA ENTRY'!C46,IF(AND($D$4='DATA ENTRY'!CV46),'DATA ENTRY'!C46,""))))</f>
        <v/>
      </c>
      <c r="E47" s="4" t="str">
        <f>IF('DATA ENTRY'!CV46="","",IF('DATA ENTRY'!I46="","",IF($D$4="All Post",'DATA ENTRY'!I46,IF(AND($D$4='DATA ENTRY'!CV46),'DATA ENTRY'!I46,""))))</f>
        <v/>
      </c>
      <c r="F47" s="4" t="str">
        <f>IF('DATA ENTRY'!CV46="","",IF('DATA ENTRY'!CV46="","",IF($D$4="All Post",'DATA ENTRY'!CV46,IF(AND($D$4='DATA ENTRY'!CV46),'DATA ENTRY'!CV46,""))))</f>
        <v/>
      </c>
      <c r="G47" s="3" t="str">
        <f>IF('DATA ENTRY'!CV46="","",IF('DATA ENTRY'!N46="","",IF($D$4="All Post",'DATA ENTRY'!N46,IF(AND($D$4='DATA ENTRY'!CV46),'DATA ENTRY'!N46,""))))</f>
        <v/>
      </c>
      <c r="H47" s="132" t="str">
        <f>IF('DATA ENTRY'!CV46="","",IF('DATA ENTRY'!O46="","",IF($D$4="All Post",'DATA ENTRY'!O46,IF(AND($D$4='DATA ENTRY'!CV46),'DATA ENTRY'!O46,""))))</f>
        <v/>
      </c>
      <c r="I47" s="3" t="str">
        <f>IF('DATA ENTRY'!CV46="","",IF('DATA ENTRY'!P46="","",IF($D$4="All Post",'DATA ENTRY'!P46,IF(AND($D$4='DATA ENTRY'!CV46),'DATA ENTRY'!P46,""))))</f>
        <v/>
      </c>
      <c r="J47" s="132" t="str">
        <f>IF('DATA ENTRY'!CV46="","",IF('DATA ENTRY'!Q46="","",IF($D$4="All Post",'DATA ENTRY'!Q46,IF(AND($D$4='DATA ENTRY'!CV46),'DATA ENTRY'!Q46,""))))</f>
        <v/>
      </c>
      <c r="K47" s="3" t="str">
        <f>IF('DATA ENTRY'!CV46="","",IF('DATA ENTRY'!R46="","",IF($D$4="All Post",'DATA ENTRY'!R46,IF(AND($D$4='DATA ENTRY'!CV46),'DATA ENTRY'!R46,""))))</f>
        <v/>
      </c>
      <c r="L47" s="3" t="str">
        <f>IF('DATA ENTRY'!CV46="","",IF('DATA ENTRY'!S46="","",IF($D$4="All Post",'DATA ENTRY'!S46,IF(AND($D$4='DATA ENTRY'!CV46),'DATA ENTRY'!S46,""))))</f>
        <v/>
      </c>
      <c r="M47" s="3" t="str">
        <f>IF('DATA ENTRY'!CV46="","",IF('DATA ENTRY'!E46="","",IF($D$4="All Post",'DATA ENTRY'!E46,IF(AND($D$4='DATA ENTRY'!CV46),'DATA ENTRY'!E46,""))))</f>
        <v/>
      </c>
      <c r="N47" s="3" t="str">
        <f>IF('DATA ENTRY'!CV46="","",IF('DATA ENTRY'!W46="","",IF($D$4="All Post",'DATA ENTRY'!W46,IF(AND($D$4='DATA ENTRY'!CV46),'DATA ENTRY'!W46,""))))</f>
        <v/>
      </c>
      <c r="O47" s="3" t="str">
        <f>IF('DATA ENTRY'!CV46="","",IF('DATA ENTRY'!X46="","",IF($D$4="All Post",'DATA ENTRY'!X46,IF(AND($D$4='DATA ENTRY'!CV46),'DATA ENTRY'!X46,""))))</f>
        <v/>
      </c>
      <c r="P47" s="3" t="str">
        <f>IF('DATA ENTRY'!CV46="","",IF('DATA ENTRY'!G46="","",IF($D$4="All Post",'DATA ENTRY'!G46,IF(AND($D$4='DATA ENTRY'!CV46),'DATA ENTRY'!G46,""))))</f>
        <v/>
      </c>
      <c r="S47">
        <f t="shared" si="0"/>
        <v>0</v>
      </c>
      <c r="T47" t="str">
        <f t="shared" si="1"/>
        <v/>
      </c>
      <c r="BZ47" t="str">
        <f t="shared" si="2"/>
        <v/>
      </c>
      <c r="CA47" t="str">
        <f>IF(CW47=0,"",1+(MAX($CA$7:CA46)))</f>
        <v/>
      </c>
      <c r="CB47" s="141">
        <v>41</v>
      </c>
      <c r="CC47" s="3" t="str">
        <f>IF('DATA ENTRY'!CV46="","",IF('DATA ENTRY'!B46="","",IF(AND($CD$4='DATA ENTRY'!CV46),'DATA ENTRY'!B46,"")))</f>
        <v/>
      </c>
      <c r="CD47" s="3" t="str">
        <f>IF('DATA ENTRY'!CV46="","",IF('DATA ENTRY'!C46="","",IF(AND($CD$4='DATA ENTRY'!CV46),'DATA ENTRY'!C46,"")))</f>
        <v/>
      </c>
      <c r="CE47" s="4" t="str">
        <f>IF('DATA ENTRY'!CV46="","",IF('DATA ENTRY'!I46="","",IF(AND($CD$4='DATA ENTRY'!CV46),'DATA ENTRY'!I46,"")))</f>
        <v/>
      </c>
      <c r="CF47" s="4" t="str">
        <f>IF('DATA ENTRY'!CV46="","",IF('DATA ENTRY'!CV46="","",IF(AND($CD$4='DATA ENTRY'!CV46),'DATA ENTRY'!CV46,"")))</f>
        <v/>
      </c>
      <c r="CG47" s="3" t="str">
        <f>IF('DATA ENTRY'!CV46="","",IF('DATA ENTRY'!N46="","",IF(AND($CD$4='DATA ENTRY'!CV46),'DATA ENTRY'!N46,"")))</f>
        <v/>
      </c>
      <c r="CH47" s="132" t="str">
        <f>IF('DATA ENTRY'!CV46="","",IF('DATA ENTRY'!O46="","",IF(AND($CD$4='DATA ENTRY'!CV46),'DATA ENTRY'!O46,"")))</f>
        <v/>
      </c>
      <c r="CI47" s="3" t="str">
        <f>IF('DATA ENTRY'!CV46="","",IF('DATA ENTRY'!P46="","",IF(AND($CD$4='DATA ENTRY'!CV46),'DATA ENTRY'!P46,"")))</f>
        <v/>
      </c>
      <c r="CJ47" s="132" t="str">
        <f>IF('DATA ENTRY'!CV46="","",IF('DATA ENTRY'!Q46="","",IF(AND($CD$4='DATA ENTRY'!CV46),'DATA ENTRY'!Q46,"")))</f>
        <v/>
      </c>
      <c r="CK47" s="3" t="str">
        <f>IF('DATA ENTRY'!CV46="","",IF('DATA ENTRY'!R46="","",IF(AND($CD$4='DATA ENTRY'!CV46),'DATA ENTRY'!R46,"")))</f>
        <v/>
      </c>
      <c r="CL47" s="3" t="str">
        <f>IF('DATA ENTRY'!CV46="","",IF('DATA ENTRY'!S46="","",IF(AND($CD$4='DATA ENTRY'!CV46),'DATA ENTRY'!S46,"")))</f>
        <v/>
      </c>
      <c r="CM47" s="3" t="str">
        <f>IF('DATA ENTRY'!CV46="","",IF('DATA ENTRY'!E46="","",IF(AND($CD$4='DATA ENTRY'!CV46),'DATA ENTRY'!E46,"")))</f>
        <v/>
      </c>
      <c r="CN47" s="3" t="str">
        <f>IF('DATA ENTRY'!CV46="","",IF('DATA ENTRY'!W46="","",IF(AND($CD$4='DATA ENTRY'!CV46),'DATA ENTRY'!W46,"")))</f>
        <v/>
      </c>
      <c r="CO47" s="3" t="str">
        <f>IF('DATA ENTRY'!CV46="","",IF('DATA ENTRY'!X46="","",IF(AND($CD$4='DATA ENTRY'!CV46),'DATA ENTRY'!X46,"")))</f>
        <v/>
      </c>
      <c r="CP47" s="133" t="str">
        <f t="shared" si="3"/>
        <v/>
      </c>
      <c r="CQ47" s="133" t="str">
        <f>IF('DATA ENTRY'!CV46="","",IF('DATA ENTRY'!G46="","",IF(AND($CD$4='DATA ENTRY'!CV46),'DATA ENTRY'!G46,"")))</f>
        <v/>
      </c>
      <c r="CR47">
        <f t="shared" si="4"/>
        <v>0</v>
      </c>
      <c r="CS47">
        <f t="shared" si="5"/>
        <v>0</v>
      </c>
      <c r="CW47">
        <f t="shared" si="12"/>
        <v>0</v>
      </c>
      <c r="DA47" t="str">
        <f t="shared" si="6"/>
        <v/>
      </c>
      <c r="DB47" t="str">
        <f>IF(DX47=0,"",1+(MAX($DB$7:DB46)))</f>
        <v/>
      </c>
      <c r="DC47" s="170">
        <v>41</v>
      </c>
      <c r="DD47" s="3" t="str">
        <f>IF('DATA ENTRY'!CV46="","",IF('DATA ENTRY'!B46="","",IF(AND($DE$4='DATA ENTRY'!D46),'DATA ENTRY'!B46,"")))</f>
        <v/>
      </c>
      <c r="DE47" s="3" t="str">
        <f>IF('DATA ENTRY'!CV46="","",IF('DATA ENTRY'!C46="","",IF(AND($DE$4='DATA ENTRY'!D46),'DATA ENTRY'!C46,"")))</f>
        <v/>
      </c>
      <c r="DF47" s="4" t="str">
        <f>IF('DATA ENTRY'!CV46="","",IF('DATA ENTRY'!I46="","",IF(AND($DE$4='DATA ENTRY'!D46),'DATA ENTRY'!I46,"")))</f>
        <v/>
      </c>
      <c r="DG47" s="4" t="str">
        <f>IF('DATA ENTRY'!CV46="","",IF('DATA ENTRY'!CV46="","",IF(AND($DE$4='DATA ENTRY'!D46),'DATA ENTRY'!CV46,"")))</f>
        <v/>
      </c>
      <c r="DH47" s="3" t="str">
        <f>IF('DATA ENTRY'!CV46="","",IF('DATA ENTRY'!N46="","",IF(AND($DE$4='DATA ENTRY'!D46),'DATA ENTRY'!N46,"")))</f>
        <v/>
      </c>
      <c r="DI47" s="132" t="str">
        <f>IF('DATA ENTRY'!CV46="","",IF('DATA ENTRY'!O46="","",IF(AND($DE$4='DATA ENTRY'!D46),'DATA ENTRY'!O46,"")))</f>
        <v/>
      </c>
      <c r="DJ47" s="3" t="str">
        <f>IF('DATA ENTRY'!CV46="","",IF('DATA ENTRY'!P46="","",IF(AND($DE$4='DATA ENTRY'!D46),'DATA ENTRY'!P46,"")))</f>
        <v/>
      </c>
      <c r="DK47" s="132" t="str">
        <f>IF('DATA ENTRY'!CV46="","",IF('DATA ENTRY'!Q46="","",IF(AND($DE$4='DATA ENTRY'!D46),'DATA ENTRY'!Q46,"")))</f>
        <v/>
      </c>
      <c r="DL47" s="3" t="str">
        <f>IF('DATA ENTRY'!CV46="","",IF('DATA ENTRY'!R46="","",IF(AND($DE$4='DATA ENTRY'!D46),'DATA ENTRY'!R46,"")))</f>
        <v/>
      </c>
      <c r="DM47" s="132" t="str">
        <f>IF('DATA ENTRY'!CV46="","",IF('DATA ENTRY'!S46="","",IF(AND($DE$4='DATA ENTRY'!D46),'DATA ENTRY'!S46,"")))</f>
        <v/>
      </c>
      <c r="DN47" s="3" t="str">
        <f>IF('DATA ENTRY'!CV46="","",IF('DATA ENTRY'!E46="","",IF(AND($DE$4='DATA ENTRY'!D46),'DATA ENTRY'!E46,"")))</f>
        <v/>
      </c>
      <c r="DO47" s="3" t="str">
        <f>IF('DATA ENTRY'!CV46="","",IF('DATA ENTRY'!D46="","",IF(AND($DE$4='DATA ENTRY'!D46),'DATA ENTRY'!D46,"")))</f>
        <v/>
      </c>
      <c r="DP47" s="3" t="str">
        <f>IF('DATA ENTRY'!CV46="","",IF('DATA ENTRY'!W46="","",IF(AND($DE$4='DATA ENTRY'!D46),'DATA ENTRY'!W46,"")))</f>
        <v/>
      </c>
      <c r="DQ47" s="3" t="str">
        <f>IF('DATA ENTRY'!CV46="","",IF('DATA ENTRY'!X46="","",IF(AND($DE$4='DATA ENTRY'!D46),'DATA ENTRY'!X46,"")))</f>
        <v/>
      </c>
      <c r="DR47" s="133" t="str">
        <f t="shared" si="7"/>
        <v/>
      </c>
      <c r="DS47" s="133" t="str">
        <f>IF('DATA ENTRY'!CV46="","",IF('DATA ENTRY'!D46="","",IF(AND($DE$4='DATA ENTRY'!D46),'DATA ENTRY'!G46,"")))</f>
        <v/>
      </c>
      <c r="DX47">
        <f t="shared" si="8"/>
        <v>0</v>
      </c>
      <c r="EA47" t="str">
        <f t="shared" si="9"/>
        <v/>
      </c>
      <c r="EB47" t="str">
        <f>IF(EX47=0,"",1+(MAX($EB$7:EB46)))</f>
        <v/>
      </c>
      <c r="EC47" s="192">
        <v>41</v>
      </c>
      <c r="ED47" s="3" t="str">
        <f>IF('DATA ENTRY'!CV46="","",IF('DATA ENTRY'!B46="","",IF(AND($EE$4='DATA ENTRY'!G46,$EG$4='DATA ENTRY'!F46),'DATA ENTRY'!B46,"")))</f>
        <v/>
      </c>
      <c r="EE47" s="3" t="str">
        <f>IF('DATA ENTRY'!CV46="","",IF('DATA ENTRY'!C46="","",IF(AND($EE$4='DATA ENTRY'!G46,$EG$4='DATA ENTRY'!F46),'DATA ENTRY'!C46,"")))</f>
        <v/>
      </c>
      <c r="EF47" s="4" t="str">
        <f>IF('DATA ENTRY'!CV46="","",IF('DATA ENTRY'!I46="","",IF(AND($EE$4='DATA ENTRY'!G46,$EG$4='DATA ENTRY'!F46),'DATA ENTRY'!I46,"")))</f>
        <v/>
      </c>
      <c r="EG47" s="4" t="str">
        <f>IF('DATA ENTRY'!CV46="","",IF('DATA ENTRY'!CV46="","",IF(AND($EE$4='DATA ENTRY'!G46,$EG$4='DATA ENTRY'!F46),'DATA ENTRY'!CV46,"")))</f>
        <v/>
      </c>
      <c r="EH47" s="3" t="str">
        <f>IF('DATA ENTRY'!CV46="","",IF('DATA ENTRY'!N46="","",IF(AND($EE$4='DATA ENTRY'!G46,$EG$4='DATA ENTRY'!F46),'DATA ENTRY'!N46,"")))</f>
        <v/>
      </c>
      <c r="EI47" s="132" t="str">
        <f>IF('DATA ENTRY'!CV46="","",IF('DATA ENTRY'!O46="","",IF(AND($EE$4='DATA ENTRY'!G46,$EG$4='DATA ENTRY'!F46),'DATA ENTRY'!O46,"")))</f>
        <v/>
      </c>
      <c r="EJ47" s="3" t="str">
        <f>IF('DATA ENTRY'!CV46="","",IF('DATA ENTRY'!P46="","",IF(AND($EE$4='DATA ENTRY'!G46,$EG$4='DATA ENTRY'!F46),'DATA ENTRY'!P46,"")))</f>
        <v/>
      </c>
      <c r="EK47" s="132" t="str">
        <f>IF('DATA ENTRY'!CV46="","",IF('DATA ENTRY'!Q46="","",IF(AND($EE$4='DATA ENTRY'!G46,$EG$4='DATA ENTRY'!F46),'DATA ENTRY'!Q46,"")))</f>
        <v/>
      </c>
      <c r="EL47" s="3" t="str">
        <f>IF('DATA ENTRY'!CV46="","",IF('DATA ENTRY'!R46="","",IF(AND($EE$4='DATA ENTRY'!G46,$EG$4='DATA ENTRY'!F46),'DATA ENTRY'!R46,"")))</f>
        <v/>
      </c>
      <c r="EM47" s="132" t="str">
        <f>IF('DATA ENTRY'!CV46="","",IF('DATA ENTRY'!S46="","",IF(AND($EE$4='DATA ENTRY'!G46,$EG$4='DATA ENTRY'!F46),'DATA ENTRY'!S46,"")))</f>
        <v/>
      </c>
      <c r="EN47" s="3" t="str">
        <f>IF('DATA ENTRY'!CV46="","",IF('DATA ENTRY'!E46="","",IF(AND($EE$4='DATA ENTRY'!G46,$EG$4='DATA ENTRY'!F46),'DATA ENTRY'!E46,"")))</f>
        <v/>
      </c>
      <c r="EO47" s="3" t="str">
        <f>IF('DATA ENTRY'!CV46="","",IF('DATA ENTRY'!D6="","",IF(AND($EE$4='DATA ENTRY'!G46,$EG$4='DATA ENTRY'!F46),'DATA ENTRY'!D6,"")))</f>
        <v/>
      </c>
      <c r="EP47" s="3" t="str">
        <f>IF('DATA ENTRY'!CV46="","",IF('DATA ENTRY'!W46="","",IF(AND($EE$4='DATA ENTRY'!G46,$EG$4='DATA ENTRY'!F46),'DATA ENTRY'!W46,"")))</f>
        <v/>
      </c>
      <c r="EQ47" s="3" t="str">
        <f>IF('DATA ENTRY'!CV46="","",IF('DATA ENTRY'!X46="","",IF(AND($EE$4='DATA ENTRY'!G46,$EG$4='DATA ENTRY'!F46),'DATA ENTRY'!X46,"")))</f>
        <v/>
      </c>
      <c r="ER47" s="133" t="str">
        <f t="shared" si="10"/>
        <v/>
      </c>
      <c r="ES47" s="133" t="str">
        <f>IF('DATA ENTRY'!CV46="","",IF('DATA ENTRY'!D6="","",IF(AND($EE$4='DATA ENTRY'!G46,$EG$4='DATA ENTRY'!F46),'DATA ENTRY'!G46,"")))</f>
        <v/>
      </c>
      <c r="EX47">
        <f t="shared" si="11"/>
        <v>0</v>
      </c>
    </row>
    <row r="48" spans="1:154">
      <c r="A48" t="str">
        <f>IF(S48=0,"",1+(MAX($A$7:A47)))</f>
        <v/>
      </c>
      <c r="B48" s="2">
        <v>42</v>
      </c>
      <c r="C48" s="3" t="str">
        <f>IF('DATA ENTRY'!CV47="","",IF('DATA ENTRY'!B47="","",IF($D$4="All Post",'DATA ENTRY'!B47,IF(AND($D$4='DATA ENTRY'!CV47),'DATA ENTRY'!B47,""))))</f>
        <v/>
      </c>
      <c r="D48" s="3" t="str">
        <f>IF('DATA ENTRY'!CV47="","",IF('DATA ENTRY'!C47="","",IF($D$4="All Post",'DATA ENTRY'!C47,IF(AND($D$4='DATA ENTRY'!CV47),'DATA ENTRY'!C47,""))))</f>
        <v/>
      </c>
      <c r="E48" s="4" t="str">
        <f>IF('DATA ENTRY'!CV47="","",IF('DATA ENTRY'!I47="","",IF($D$4="All Post",'DATA ENTRY'!I47,IF(AND($D$4='DATA ENTRY'!CV47),'DATA ENTRY'!I47,""))))</f>
        <v/>
      </c>
      <c r="F48" s="4" t="str">
        <f>IF('DATA ENTRY'!CV47="","",IF('DATA ENTRY'!CV47="","",IF($D$4="All Post",'DATA ENTRY'!CV47,IF(AND($D$4='DATA ENTRY'!CV47),'DATA ENTRY'!CV47,""))))</f>
        <v/>
      </c>
      <c r="G48" s="3" t="str">
        <f>IF('DATA ENTRY'!CV47="","",IF('DATA ENTRY'!N47="","",IF($D$4="All Post",'DATA ENTRY'!N47,IF(AND($D$4='DATA ENTRY'!CV47),'DATA ENTRY'!N47,""))))</f>
        <v/>
      </c>
      <c r="H48" s="132" t="str">
        <f>IF('DATA ENTRY'!CV47="","",IF('DATA ENTRY'!O47="","",IF($D$4="All Post",'DATA ENTRY'!O47,IF(AND($D$4='DATA ENTRY'!CV47),'DATA ENTRY'!O47,""))))</f>
        <v/>
      </c>
      <c r="I48" s="3" t="str">
        <f>IF('DATA ENTRY'!CV47="","",IF('DATA ENTRY'!P47="","",IF($D$4="All Post",'DATA ENTRY'!P47,IF(AND($D$4='DATA ENTRY'!CV47),'DATA ENTRY'!P47,""))))</f>
        <v/>
      </c>
      <c r="J48" s="132" t="str">
        <f>IF('DATA ENTRY'!CV47="","",IF('DATA ENTRY'!Q47="","",IF($D$4="All Post",'DATA ENTRY'!Q47,IF(AND($D$4='DATA ENTRY'!CV47),'DATA ENTRY'!Q47,""))))</f>
        <v/>
      </c>
      <c r="K48" s="3" t="str">
        <f>IF('DATA ENTRY'!CV47="","",IF('DATA ENTRY'!R47="","",IF($D$4="All Post",'DATA ENTRY'!R47,IF(AND($D$4='DATA ENTRY'!CV47),'DATA ENTRY'!R47,""))))</f>
        <v/>
      </c>
      <c r="L48" s="3" t="str">
        <f>IF('DATA ENTRY'!CV47="","",IF('DATA ENTRY'!S47="","",IF($D$4="All Post",'DATA ENTRY'!S47,IF(AND($D$4='DATA ENTRY'!CV47),'DATA ENTRY'!S47,""))))</f>
        <v/>
      </c>
      <c r="M48" s="3" t="str">
        <f>IF('DATA ENTRY'!CV47="","",IF('DATA ENTRY'!E47="","",IF($D$4="All Post",'DATA ENTRY'!E47,IF(AND($D$4='DATA ENTRY'!CV47),'DATA ENTRY'!E47,""))))</f>
        <v/>
      </c>
      <c r="N48" s="3" t="str">
        <f>IF('DATA ENTRY'!CV47="","",IF('DATA ENTRY'!W47="","",IF($D$4="All Post",'DATA ENTRY'!W47,IF(AND($D$4='DATA ENTRY'!CV47),'DATA ENTRY'!W47,""))))</f>
        <v/>
      </c>
      <c r="O48" s="3" t="str">
        <f>IF('DATA ENTRY'!CV47="","",IF('DATA ENTRY'!X47="","",IF($D$4="All Post",'DATA ENTRY'!X47,IF(AND($D$4='DATA ENTRY'!CV47),'DATA ENTRY'!X47,""))))</f>
        <v/>
      </c>
      <c r="P48" s="3" t="str">
        <f>IF('DATA ENTRY'!CV47="","",IF('DATA ENTRY'!G47="","",IF($D$4="All Post",'DATA ENTRY'!G47,IF(AND($D$4='DATA ENTRY'!CV47),'DATA ENTRY'!G47,""))))</f>
        <v/>
      </c>
      <c r="S48">
        <f t="shared" si="0"/>
        <v>0</v>
      </c>
      <c r="T48" t="str">
        <f t="shared" si="1"/>
        <v/>
      </c>
      <c r="BZ48" t="str">
        <f t="shared" si="2"/>
        <v/>
      </c>
      <c r="CA48" t="str">
        <f>IF(CW48=0,"",1+(MAX($CA$7:CA47)))</f>
        <v/>
      </c>
      <c r="CB48" s="141">
        <v>42</v>
      </c>
      <c r="CC48" s="3" t="str">
        <f>IF('DATA ENTRY'!CV47="","",IF('DATA ENTRY'!B47="","",IF(AND($CD$4='DATA ENTRY'!CV47),'DATA ENTRY'!B47,"")))</f>
        <v/>
      </c>
      <c r="CD48" s="3" t="str">
        <f>IF('DATA ENTRY'!CV47="","",IF('DATA ENTRY'!C47="","",IF(AND($CD$4='DATA ENTRY'!CV47),'DATA ENTRY'!C47,"")))</f>
        <v/>
      </c>
      <c r="CE48" s="4" t="str">
        <f>IF('DATA ENTRY'!CV47="","",IF('DATA ENTRY'!I47="","",IF(AND($CD$4='DATA ENTRY'!CV47),'DATA ENTRY'!I47,"")))</f>
        <v/>
      </c>
      <c r="CF48" s="4" t="str">
        <f>IF('DATA ENTRY'!CV47="","",IF('DATA ENTRY'!CV47="","",IF(AND($CD$4='DATA ENTRY'!CV47),'DATA ENTRY'!CV47,"")))</f>
        <v/>
      </c>
      <c r="CG48" s="3" t="str">
        <f>IF('DATA ENTRY'!CV47="","",IF('DATA ENTRY'!N47="","",IF(AND($CD$4='DATA ENTRY'!CV47),'DATA ENTRY'!N47,"")))</f>
        <v/>
      </c>
      <c r="CH48" s="132" t="str">
        <f>IF('DATA ENTRY'!CV47="","",IF('DATA ENTRY'!O47="","",IF(AND($CD$4='DATA ENTRY'!CV47),'DATA ENTRY'!O47,"")))</f>
        <v/>
      </c>
      <c r="CI48" s="3" t="str">
        <f>IF('DATA ENTRY'!CV47="","",IF('DATA ENTRY'!P47="","",IF(AND($CD$4='DATA ENTRY'!CV47),'DATA ENTRY'!P47,"")))</f>
        <v/>
      </c>
      <c r="CJ48" s="132" t="str">
        <f>IF('DATA ENTRY'!CV47="","",IF('DATA ENTRY'!Q47="","",IF(AND($CD$4='DATA ENTRY'!CV47),'DATA ENTRY'!Q47,"")))</f>
        <v/>
      </c>
      <c r="CK48" s="3" t="str">
        <f>IF('DATA ENTRY'!CV47="","",IF('DATA ENTRY'!R47="","",IF(AND($CD$4='DATA ENTRY'!CV47),'DATA ENTRY'!R47,"")))</f>
        <v/>
      </c>
      <c r="CL48" s="3" t="str">
        <f>IF('DATA ENTRY'!CV47="","",IF('DATA ENTRY'!S47="","",IF(AND($CD$4='DATA ENTRY'!CV47),'DATA ENTRY'!S47,"")))</f>
        <v/>
      </c>
      <c r="CM48" s="3" t="str">
        <f>IF('DATA ENTRY'!CV47="","",IF('DATA ENTRY'!E47="","",IF(AND($CD$4='DATA ENTRY'!CV47),'DATA ENTRY'!E47,"")))</f>
        <v/>
      </c>
      <c r="CN48" s="3" t="str">
        <f>IF('DATA ENTRY'!CV47="","",IF('DATA ENTRY'!W47="","",IF(AND($CD$4='DATA ENTRY'!CV47),'DATA ENTRY'!W47,"")))</f>
        <v/>
      </c>
      <c r="CO48" s="3" t="str">
        <f>IF('DATA ENTRY'!CV47="","",IF('DATA ENTRY'!X47="","",IF(AND($CD$4='DATA ENTRY'!CV47),'DATA ENTRY'!X47,"")))</f>
        <v/>
      </c>
      <c r="CP48" s="133" t="str">
        <f t="shared" si="3"/>
        <v/>
      </c>
      <c r="CQ48" s="133" t="str">
        <f>IF('DATA ENTRY'!CV47="","",IF('DATA ENTRY'!G47="","",IF(AND($CD$4='DATA ENTRY'!CV47),'DATA ENTRY'!G47,"")))</f>
        <v/>
      </c>
      <c r="CR48">
        <f t="shared" si="4"/>
        <v>0</v>
      </c>
      <c r="CS48">
        <f t="shared" si="5"/>
        <v>0</v>
      </c>
      <c r="CW48">
        <f t="shared" si="12"/>
        <v>0</v>
      </c>
      <c r="DA48" t="str">
        <f t="shared" si="6"/>
        <v/>
      </c>
      <c r="DB48" t="str">
        <f>IF(DX48=0,"",1+(MAX($DB$7:DB47)))</f>
        <v/>
      </c>
      <c r="DC48" s="170">
        <v>42</v>
      </c>
      <c r="DD48" s="3" t="str">
        <f>IF('DATA ENTRY'!CV47="","",IF('DATA ENTRY'!B47="","",IF(AND($DE$4='DATA ENTRY'!D47),'DATA ENTRY'!B47,"")))</f>
        <v/>
      </c>
      <c r="DE48" s="3" t="str">
        <f>IF('DATA ENTRY'!CV47="","",IF('DATA ENTRY'!C47="","",IF(AND($DE$4='DATA ENTRY'!D47),'DATA ENTRY'!C47,"")))</f>
        <v/>
      </c>
      <c r="DF48" s="4" t="str">
        <f>IF('DATA ENTRY'!CV47="","",IF('DATA ENTRY'!I47="","",IF(AND($DE$4='DATA ENTRY'!D47),'DATA ENTRY'!I47,"")))</f>
        <v/>
      </c>
      <c r="DG48" s="4" t="str">
        <f>IF('DATA ENTRY'!CV47="","",IF('DATA ENTRY'!CV47="","",IF(AND($DE$4='DATA ENTRY'!D47),'DATA ENTRY'!CV47,"")))</f>
        <v/>
      </c>
      <c r="DH48" s="3" t="str">
        <f>IF('DATA ENTRY'!CV47="","",IF('DATA ENTRY'!N47="","",IF(AND($DE$4='DATA ENTRY'!D47),'DATA ENTRY'!N47,"")))</f>
        <v/>
      </c>
      <c r="DI48" s="132" t="str">
        <f>IF('DATA ENTRY'!CV47="","",IF('DATA ENTRY'!O47="","",IF(AND($DE$4='DATA ENTRY'!D47),'DATA ENTRY'!O47,"")))</f>
        <v/>
      </c>
      <c r="DJ48" s="3" t="str">
        <f>IF('DATA ENTRY'!CV47="","",IF('DATA ENTRY'!P47="","",IF(AND($DE$4='DATA ENTRY'!D47),'DATA ENTRY'!P47,"")))</f>
        <v/>
      </c>
      <c r="DK48" s="132" t="str">
        <f>IF('DATA ENTRY'!CV47="","",IF('DATA ENTRY'!Q47="","",IF(AND($DE$4='DATA ENTRY'!D47),'DATA ENTRY'!Q47,"")))</f>
        <v/>
      </c>
      <c r="DL48" s="3" t="str">
        <f>IF('DATA ENTRY'!CV47="","",IF('DATA ENTRY'!R47="","",IF(AND($DE$4='DATA ENTRY'!D47),'DATA ENTRY'!R47,"")))</f>
        <v/>
      </c>
      <c r="DM48" s="132" t="str">
        <f>IF('DATA ENTRY'!CV47="","",IF('DATA ENTRY'!S47="","",IF(AND($DE$4='DATA ENTRY'!D47),'DATA ENTRY'!S47,"")))</f>
        <v/>
      </c>
      <c r="DN48" s="3" t="str">
        <f>IF('DATA ENTRY'!CV47="","",IF('DATA ENTRY'!E47="","",IF(AND($DE$4='DATA ENTRY'!D47),'DATA ENTRY'!E47,"")))</f>
        <v/>
      </c>
      <c r="DO48" s="3" t="str">
        <f>IF('DATA ENTRY'!CV47="","",IF('DATA ENTRY'!D47="","",IF(AND($DE$4='DATA ENTRY'!D47),'DATA ENTRY'!D47,"")))</f>
        <v/>
      </c>
      <c r="DP48" s="3" t="str">
        <f>IF('DATA ENTRY'!CV47="","",IF('DATA ENTRY'!W47="","",IF(AND($DE$4='DATA ENTRY'!D47),'DATA ENTRY'!W47,"")))</f>
        <v/>
      </c>
      <c r="DQ48" s="3" t="str">
        <f>IF('DATA ENTRY'!CV47="","",IF('DATA ENTRY'!X47="","",IF(AND($DE$4='DATA ENTRY'!D47),'DATA ENTRY'!X47,"")))</f>
        <v/>
      </c>
      <c r="DR48" s="133" t="str">
        <f t="shared" si="7"/>
        <v/>
      </c>
      <c r="DS48" s="133" t="str">
        <f>IF('DATA ENTRY'!CV47="","",IF('DATA ENTRY'!D47="","",IF(AND($DE$4='DATA ENTRY'!D47),'DATA ENTRY'!G47,"")))</f>
        <v/>
      </c>
      <c r="DX48">
        <f t="shared" si="8"/>
        <v>0</v>
      </c>
      <c r="EA48" t="str">
        <f t="shared" si="9"/>
        <v/>
      </c>
      <c r="EB48" t="str">
        <f>IF(EX48=0,"",1+(MAX($EB$7:EB47)))</f>
        <v/>
      </c>
      <c r="EC48" s="192">
        <v>42</v>
      </c>
      <c r="ED48" s="3" t="str">
        <f>IF('DATA ENTRY'!CV47="","",IF('DATA ENTRY'!B47="","",IF(AND($EE$4='DATA ENTRY'!G47,$EG$4='DATA ENTRY'!F47),'DATA ENTRY'!B47,"")))</f>
        <v/>
      </c>
      <c r="EE48" s="3" t="str">
        <f>IF('DATA ENTRY'!CV47="","",IF('DATA ENTRY'!C47="","",IF(AND($EE$4='DATA ENTRY'!G47,$EG$4='DATA ENTRY'!F47),'DATA ENTRY'!C47,"")))</f>
        <v/>
      </c>
      <c r="EF48" s="4" t="str">
        <f>IF('DATA ENTRY'!CV47="","",IF('DATA ENTRY'!I47="","",IF(AND($EE$4='DATA ENTRY'!G47,$EG$4='DATA ENTRY'!F47),'DATA ENTRY'!I47,"")))</f>
        <v/>
      </c>
      <c r="EG48" s="4" t="str">
        <f>IF('DATA ENTRY'!CV47="","",IF('DATA ENTRY'!CV47="","",IF(AND($EE$4='DATA ENTRY'!G47,$EG$4='DATA ENTRY'!F47),'DATA ENTRY'!CV47,"")))</f>
        <v/>
      </c>
      <c r="EH48" s="3" t="str">
        <f>IF('DATA ENTRY'!CV47="","",IF('DATA ENTRY'!N47="","",IF(AND($EE$4='DATA ENTRY'!G47,$EG$4='DATA ENTRY'!F47),'DATA ENTRY'!N47,"")))</f>
        <v/>
      </c>
      <c r="EI48" s="132" t="str">
        <f>IF('DATA ENTRY'!CV47="","",IF('DATA ENTRY'!O47="","",IF(AND($EE$4='DATA ENTRY'!G47,$EG$4='DATA ENTRY'!F47),'DATA ENTRY'!O47,"")))</f>
        <v/>
      </c>
      <c r="EJ48" s="3" t="str">
        <f>IF('DATA ENTRY'!CV47="","",IF('DATA ENTRY'!P47="","",IF(AND($EE$4='DATA ENTRY'!G47,$EG$4='DATA ENTRY'!F47),'DATA ENTRY'!P47,"")))</f>
        <v/>
      </c>
      <c r="EK48" s="132" t="str">
        <f>IF('DATA ENTRY'!CV47="","",IF('DATA ENTRY'!Q47="","",IF(AND($EE$4='DATA ENTRY'!G47,$EG$4='DATA ENTRY'!F47),'DATA ENTRY'!Q47,"")))</f>
        <v/>
      </c>
      <c r="EL48" s="3" t="str">
        <f>IF('DATA ENTRY'!CV47="","",IF('DATA ENTRY'!R47="","",IF(AND($EE$4='DATA ENTRY'!G47,$EG$4='DATA ENTRY'!F47),'DATA ENTRY'!R47,"")))</f>
        <v/>
      </c>
      <c r="EM48" s="132" t="str">
        <f>IF('DATA ENTRY'!CV47="","",IF('DATA ENTRY'!S47="","",IF(AND($EE$4='DATA ENTRY'!G47,$EG$4='DATA ENTRY'!F47),'DATA ENTRY'!S47,"")))</f>
        <v/>
      </c>
      <c r="EN48" s="3" t="str">
        <f>IF('DATA ENTRY'!CV47="","",IF('DATA ENTRY'!E47="","",IF(AND($EE$4='DATA ENTRY'!G47,$EG$4='DATA ENTRY'!F47),'DATA ENTRY'!E47,"")))</f>
        <v/>
      </c>
      <c r="EO48" s="3" t="str">
        <f>IF('DATA ENTRY'!CV47="","",IF('DATA ENTRY'!D6="","",IF(AND($EE$4='DATA ENTRY'!G47,$EG$4='DATA ENTRY'!F47),'DATA ENTRY'!D6,"")))</f>
        <v/>
      </c>
      <c r="EP48" s="3" t="str">
        <f>IF('DATA ENTRY'!CV47="","",IF('DATA ENTRY'!W47="","",IF(AND($EE$4='DATA ENTRY'!G47,$EG$4='DATA ENTRY'!F47),'DATA ENTRY'!W47,"")))</f>
        <v/>
      </c>
      <c r="EQ48" s="3" t="str">
        <f>IF('DATA ENTRY'!CV47="","",IF('DATA ENTRY'!X47="","",IF(AND($EE$4='DATA ENTRY'!G47,$EG$4='DATA ENTRY'!F47),'DATA ENTRY'!X47,"")))</f>
        <v/>
      </c>
      <c r="ER48" s="133" t="str">
        <f t="shared" si="10"/>
        <v/>
      </c>
      <c r="ES48" s="133" t="str">
        <f>IF('DATA ENTRY'!CV47="","",IF('DATA ENTRY'!D6="","",IF(AND($EE$4='DATA ENTRY'!G47,$EG$4='DATA ENTRY'!F47),'DATA ENTRY'!G47,"")))</f>
        <v/>
      </c>
      <c r="EX48">
        <f t="shared" si="11"/>
        <v>0</v>
      </c>
    </row>
    <row r="49" spans="1:154">
      <c r="A49" t="str">
        <f>IF(S49=0,"",1+(MAX($A$7:A48)))</f>
        <v/>
      </c>
      <c r="B49" s="2">
        <v>43</v>
      </c>
      <c r="C49" s="3" t="str">
        <f>IF('DATA ENTRY'!CV48="","",IF('DATA ENTRY'!B48="","",IF($D$4="All Post",'DATA ENTRY'!B48,IF(AND($D$4='DATA ENTRY'!CV48),'DATA ENTRY'!B48,""))))</f>
        <v/>
      </c>
      <c r="D49" s="3" t="str">
        <f>IF('DATA ENTRY'!CV48="","",IF('DATA ENTRY'!C48="","",IF($D$4="All Post",'DATA ENTRY'!C48,IF(AND($D$4='DATA ENTRY'!CV48),'DATA ENTRY'!C48,""))))</f>
        <v/>
      </c>
      <c r="E49" s="4" t="str">
        <f>IF('DATA ENTRY'!CV48="","",IF('DATA ENTRY'!I48="","",IF($D$4="All Post",'DATA ENTRY'!I48,IF(AND($D$4='DATA ENTRY'!CV48),'DATA ENTRY'!I48,""))))</f>
        <v/>
      </c>
      <c r="F49" s="4" t="str">
        <f>IF('DATA ENTRY'!CV48="","",IF('DATA ENTRY'!CV48="","",IF($D$4="All Post",'DATA ENTRY'!CV48,IF(AND($D$4='DATA ENTRY'!CV48),'DATA ENTRY'!CV48,""))))</f>
        <v/>
      </c>
      <c r="G49" s="3" t="str">
        <f>IF('DATA ENTRY'!CV48="","",IF('DATA ENTRY'!N48="","",IF($D$4="All Post",'DATA ENTRY'!N48,IF(AND($D$4='DATA ENTRY'!CV48),'DATA ENTRY'!N48,""))))</f>
        <v/>
      </c>
      <c r="H49" s="132" t="str">
        <f>IF('DATA ENTRY'!CV48="","",IF('DATA ENTRY'!O48="","",IF($D$4="All Post",'DATA ENTRY'!O48,IF(AND($D$4='DATA ENTRY'!CV48),'DATA ENTRY'!O48,""))))</f>
        <v/>
      </c>
      <c r="I49" s="3" t="str">
        <f>IF('DATA ENTRY'!CV48="","",IF('DATA ENTRY'!P48="","",IF($D$4="All Post",'DATA ENTRY'!P48,IF(AND($D$4='DATA ENTRY'!CV48),'DATA ENTRY'!P48,""))))</f>
        <v/>
      </c>
      <c r="J49" s="132" t="str">
        <f>IF('DATA ENTRY'!CV48="","",IF('DATA ENTRY'!Q48="","",IF($D$4="All Post",'DATA ENTRY'!Q48,IF(AND($D$4='DATA ENTRY'!CV48),'DATA ENTRY'!Q48,""))))</f>
        <v/>
      </c>
      <c r="K49" s="3" t="str">
        <f>IF('DATA ENTRY'!CV48="","",IF('DATA ENTRY'!R48="","",IF($D$4="All Post",'DATA ENTRY'!R48,IF(AND($D$4='DATA ENTRY'!CV48),'DATA ENTRY'!R48,""))))</f>
        <v/>
      </c>
      <c r="L49" s="3" t="str">
        <f>IF('DATA ENTRY'!CV48="","",IF('DATA ENTRY'!S48="","",IF($D$4="All Post",'DATA ENTRY'!S48,IF(AND($D$4='DATA ENTRY'!CV48),'DATA ENTRY'!S48,""))))</f>
        <v/>
      </c>
      <c r="M49" s="3" t="str">
        <f>IF('DATA ENTRY'!CV48="","",IF('DATA ENTRY'!E48="","",IF($D$4="All Post",'DATA ENTRY'!E48,IF(AND($D$4='DATA ENTRY'!CV48),'DATA ENTRY'!E48,""))))</f>
        <v/>
      </c>
      <c r="N49" s="3" t="str">
        <f>IF('DATA ENTRY'!CV48="","",IF('DATA ENTRY'!W48="","",IF($D$4="All Post",'DATA ENTRY'!W48,IF(AND($D$4='DATA ENTRY'!CV48),'DATA ENTRY'!W48,""))))</f>
        <v/>
      </c>
      <c r="O49" s="3" t="str">
        <f>IF('DATA ENTRY'!CV48="","",IF('DATA ENTRY'!X48="","",IF($D$4="All Post",'DATA ENTRY'!X48,IF(AND($D$4='DATA ENTRY'!CV48),'DATA ENTRY'!X48,""))))</f>
        <v/>
      </c>
      <c r="P49" s="3" t="str">
        <f>IF('DATA ENTRY'!CV48="","",IF('DATA ENTRY'!G48="","",IF($D$4="All Post",'DATA ENTRY'!G48,IF(AND($D$4='DATA ENTRY'!CV48),'DATA ENTRY'!G48,""))))</f>
        <v/>
      </c>
      <c r="S49">
        <f t="shared" si="0"/>
        <v>0</v>
      </c>
      <c r="T49" t="str">
        <f t="shared" si="1"/>
        <v/>
      </c>
      <c r="BZ49" t="str">
        <f t="shared" si="2"/>
        <v/>
      </c>
      <c r="CA49" t="str">
        <f>IF(CW49=0,"",1+(MAX($CA$7:CA48)))</f>
        <v/>
      </c>
      <c r="CB49" s="141">
        <v>43</v>
      </c>
      <c r="CC49" s="3" t="str">
        <f>IF('DATA ENTRY'!CV48="","",IF('DATA ENTRY'!B48="","",IF(AND($CD$4='DATA ENTRY'!CV48),'DATA ENTRY'!B48,"")))</f>
        <v/>
      </c>
      <c r="CD49" s="3" t="str">
        <f>IF('DATA ENTRY'!CV48="","",IF('DATA ENTRY'!C48="","",IF(AND($CD$4='DATA ENTRY'!CV48),'DATA ENTRY'!C48,"")))</f>
        <v/>
      </c>
      <c r="CE49" s="4" t="str">
        <f>IF('DATA ENTRY'!CV48="","",IF('DATA ENTRY'!I48="","",IF(AND($CD$4='DATA ENTRY'!CV48),'DATA ENTRY'!I48,"")))</f>
        <v/>
      </c>
      <c r="CF49" s="4" t="str">
        <f>IF('DATA ENTRY'!CV48="","",IF('DATA ENTRY'!CV48="","",IF(AND($CD$4='DATA ENTRY'!CV48),'DATA ENTRY'!CV48,"")))</f>
        <v/>
      </c>
      <c r="CG49" s="3" t="str">
        <f>IF('DATA ENTRY'!CV48="","",IF('DATA ENTRY'!N48="","",IF(AND($CD$4='DATA ENTRY'!CV48),'DATA ENTRY'!N48,"")))</f>
        <v/>
      </c>
      <c r="CH49" s="132" t="str">
        <f>IF('DATA ENTRY'!CV48="","",IF('DATA ENTRY'!O48="","",IF(AND($CD$4='DATA ENTRY'!CV48),'DATA ENTRY'!O48,"")))</f>
        <v/>
      </c>
      <c r="CI49" s="3" t="str">
        <f>IF('DATA ENTRY'!CV48="","",IF('DATA ENTRY'!P48="","",IF(AND($CD$4='DATA ENTRY'!CV48),'DATA ENTRY'!P48,"")))</f>
        <v/>
      </c>
      <c r="CJ49" s="132" t="str">
        <f>IF('DATA ENTRY'!CV48="","",IF('DATA ENTRY'!Q48="","",IF(AND($CD$4='DATA ENTRY'!CV48),'DATA ENTRY'!Q48,"")))</f>
        <v/>
      </c>
      <c r="CK49" s="3" t="str">
        <f>IF('DATA ENTRY'!CV48="","",IF('DATA ENTRY'!R48="","",IF(AND($CD$4='DATA ENTRY'!CV48),'DATA ENTRY'!R48,"")))</f>
        <v/>
      </c>
      <c r="CL49" s="3" t="str">
        <f>IF('DATA ENTRY'!CV48="","",IF('DATA ENTRY'!S48="","",IF(AND($CD$4='DATA ENTRY'!CV48),'DATA ENTRY'!S48,"")))</f>
        <v/>
      </c>
      <c r="CM49" s="3" t="str">
        <f>IF('DATA ENTRY'!CV48="","",IF('DATA ENTRY'!E48="","",IF(AND($CD$4='DATA ENTRY'!CV48),'DATA ENTRY'!E48,"")))</f>
        <v/>
      </c>
      <c r="CN49" s="3" t="str">
        <f>IF('DATA ENTRY'!CV48="","",IF('DATA ENTRY'!W48="","",IF(AND($CD$4='DATA ENTRY'!CV48),'DATA ENTRY'!W48,"")))</f>
        <v/>
      </c>
      <c r="CO49" s="3" t="str">
        <f>IF('DATA ENTRY'!CV48="","",IF('DATA ENTRY'!X48="","",IF(AND($CD$4='DATA ENTRY'!CV48),'DATA ENTRY'!X48,"")))</f>
        <v/>
      </c>
      <c r="CP49" s="133" t="str">
        <f t="shared" si="3"/>
        <v/>
      </c>
      <c r="CQ49" s="133" t="str">
        <f>IF('DATA ENTRY'!CV48="","",IF('DATA ENTRY'!G48="","",IF(AND($CD$4='DATA ENTRY'!CV48),'DATA ENTRY'!G48,"")))</f>
        <v/>
      </c>
      <c r="CR49">
        <f t="shared" si="4"/>
        <v>0</v>
      </c>
      <c r="CS49">
        <f t="shared" si="5"/>
        <v>0</v>
      </c>
      <c r="CW49">
        <f t="shared" si="12"/>
        <v>0</v>
      </c>
      <c r="DA49" t="str">
        <f t="shared" si="6"/>
        <v/>
      </c>
      <c r="DB49" t="str">
        <f>IF(DX49=0,"",1+(MAX($DB$7:DB48)))</f>
        <v/>
      </c>
      <c r="DC49" s="170">
        <v>43</v>
      </c>
      <c r="DD49" s="3" t="str">
        <f>IF('DATA ENTRY'!CV48="","",IF('DATA ENTRY'!B48="","",IF(AND($DE$4='DATA ENTRY'!D48),'DATA ENTRY'!B48,"")))</f>
        <v/>
      </c>
      <c r="DE49" s="3" t="str">
        <f>IF('DATA ENTRY'!CV48="","",IF('DATA ENTRY'!C48="","",IF(AND($DE$4='DATA ENTRY'!D48),'DATA ENTRY'!C48,"")))</f>
        <v/>
      </c>
      <c r="DF49" s="4" t="str">
        <f>IF('DATA ENTRY'!CV48="","",IF('DATA ENTRY'!I48="","",IF(AND($DE$4='DATA ENTRY'!D48),'DATA ENTRY'!I48,"")))</f>
        <v/>
      </c>
      <c r="DG49" s="4" t="str">
        <f>IF('DATA ENTRY'!CV48="","",IF('DATA ENTRY'!CV48="","",IF(AND($DE$4='DATA ENTRY'!D48),'DATA ENTRY'!CV48,"")))</f>
        <v/>
      </c>
      <c r="DH49" s="3" t="str">
        <f>IF('DATA ENTRY'!CV48="","",IF('DATA ENTRY'!N48="","",IF(AND($DE$4='DATA ENTRY'!D48),'DATA ENTRY'!N48,"")))</f>
        <v/>
      </c>
      <c r="DI49" s="132" t="str">
        <f>IF('DATA ENTRY'!CV48="","",IF('DATA ENTRY'!O48="","",IF(AND($DE$4='DATA ENTRY'!D48),'DATA ENTRY'!O48,"")))</f>
        <v/>
      </c>
      <c r="DJ49" s="3" t="str">
        <f>IF('DATA ENTRY'!CV48="","",IF('DATA ENTRY'!P48="","",IF(AND($DE$4='DATA ENTRY'!D48),'DATA ENTRY'!P48,"")))</f>
        <v/>
      </c>
      <c r="DK49" s="132" t="str">
        <f>IF('DATA ENTRY'!CV48="","",IF('DATA ENTRY'!Q48="","",IF(AND($DE$4='DATA ENTRY'!D48),'DATA ENTRY'!Q48,"")))</f>
        <v/>
      </c>
      <c r="DL49" s="3" t="str">
        <f>IF('DATA ENTRY'!CV48="","",IF('DATA ENTRY'!R48="","",IF(AND($DE$4='DATA ENTRY'!D48),'DATA ENTRY'!R48,"")))</f>
        <v/>
      </c>
      <c r="DM49" s="132" t="str">
        <f>IF('DATA ENTRY'!CV48="","",IF('DATA ENTRY'!S48="","",IF(AND($DE$4='DATA ENTRY'!D48),'DATA ENTRY'!S48,"")))</f>
        <v/>
      </c>
      <c r="DN49" s="3" t="str">
        <f>IF('DATA ENTRY'!CV48="","",IF('DATA ENTRY'!E48="","",IF(AND($DE$4='DATA ENTRY'!D48),'DATA ENTRY'!E48,"")))</f>
        <v/>
      </c>
      <c r="DO49" s="3" t="str">
        <f>IF('DATA ENTRY'!CV48="","",IF('DATA ENTRY'!D48="","",IF(AND($DE$4='DATA ENTRY'!D48),'DATA ENTRY'!D48,"")))</f>
        <v/>
      </c>
      <c r="DP49" s="3" t="str">
        <f>IF('DATA ENTRY'!CV48="","",IF('DATA ENTRY'!W48="","",IF(AND($DE$4='DATA ENTRY'!D48),'DATA ENTRY'!W48,"")))</f>
        <v/>
      </c>
      <c r="DQ49" s="3" t="str">
        <f>IF('DATA ENTRY'!CV48="","",IF('DATA ENTRY'!X48="","",IF(AND($DE$4='DATA ENTRY'!D48),'DATA ENTRY'!X48,"")))</f>
        <v/>
      </c>
      <c r="DR49" s="133" t="str">
        <f t="shared" si="7"/>
        <v/>
      </c>
      <c r="DS49" s="133" t="str">
        <f>IF('DATA ENTRY'!CV48="","",IF('DATA ENTRY'!D48="","",IF(AND($DE$4='DATA ENTRY'!D48),'DATA ENTRY'!G48,"")))</f>
        <v/>
      </c>
      <c r="DX49">
        <f t="shared" si="8"/>
        <v>0</v>
      </c>
      <c r="EA49" t="str">
        <f t="shared" si="9"/>
        <v/>
      </c>
      <c r="EB49" t="str">
        <f>IF(EX49=0,"",1+(MAX($EB$7:EB48)))</f>
        <v/>
      </c>
      <c r="EC49" s="192">
        <v>43</v>
      </c>
      <c r="ED49" s="3" t="str">
        <f>IF('DATA ENTRY'!CV48="","",IF('DATA ENTRY'!B48="","",IF(AND($EE$4='DATA ENTRY'!G48,$EG$4='DATA ENTRY'!F48),'DATA ENTRY'!B48,"")))</f>
        <v/>
      </c>
      <c r="EE49" s="3" t="str">
        <f>IF('DATA ENTRY'!CV48="","",IF('DATA ENTRY'!C48="","",IF(AND($EE$4='DATA ENTRY'!G48,$EG$4='DATA ENTRY'!F48),'DATA ENTRY'!C48,"")))</f>
        <v/>
      </c>
      <c r="EF49" s="4" t="str">
        <f>IF('DATA ENTRY'!CV48="","",IF('DATA ENTRY'!I48="","",IF(AND($EE$4='DATA ENTRY'!G48,$EG$4='DATA ENTRY'!F48),'DATA ENTRY'!I48,"")))</f>
        <v/>
      </c>
      <c r="EG49" s="4" t="str">
        <f>IF('DATA ENTRY'!CV48="","",IF('DATA ENTRY'!CV48="","",IF(AND($EE$4='DATA ENTRY'!G48,$EG$4='DATA ENTRY'!F48),'DATA ENTRY'!CV48,"")))</f>
        <v/>
      </c>
      <c r="EH49" s="3" t="str">
        <f>IF('DATA ENTRY'!CV48="","",IF('DATA ENTRY'!N48="","",IF(AND($EE$4='DATA ENTRY'!G48,$EG$4='DATA ENTRY'!F48),'DATA ENTRY'!N48,"")))</f>
        <v/>
      </c>
      <c r="EI49" s="132" t="str">
        <f>IF('DATA ENTRY'!CV48="","",IF('DATA ENTRY'!O48="","",IF(AND($EE$4='DATA ENTRY'!G48,$EG$4='DATA ENTRY'!F48),'DATA ENTRY'!O48,"")))</f>
        <v/>
      </c>
      <c r="EJ49" s="3" t="str">
        <f>IF('DATA ENTRY'!CV48="","",IF('DATA ENTRY'!P48="","",IF(AND($EE$4='DATA ENTRY'!G48,$EG$4='DATA ENTRY'!F48),'DATA ENTRY'!P48,"")))</f>
        <v/>
      </c>
      <c r="EK49" s="132" t="str">
        <f>IF('DATA ENTRY'!CV48="","",IF('DATA ENTRY'!Q48="","",IF(AND($EE$4='DATA ENTRY'!G48,$EG$4='DATA ENTRY'!F48),'DATA ENTRY'!Q48,"")))</f>
        <v/>
      </c>
      <c r="EL49" s="3" t="str">
        <f>IF('DATA ENTRY'!CV48="","",IF('DATA ENTRY'!R48="","",IF(AND($EE$4='DATA ENTRY'!G48,$EG$4='DATA ENTRY'!F48),'DATA ENTRY'!R48,"")))</f>
        <v/>
      </c>
      <c r="EM49" s="132" t="str">
        <f>IF('DATA ENTRY'!CV48="","",IF('DATA ENTRY'!S48="","",IF(AND($EE$4='DATA ENTRY'!G48,$EG$4='DATA ENTRY'!F48),'DATA ENTRY'!S48,"")))</f>
        <v/>
      </c>
      <c r="EN49" s="3" t="str">
        <f>IF('DATA ENTRY'!CV48="","",IF('DATA ENTRY'!E48="","",IF(AND($EE$4='DATA ENTRY'!G48,$EG$4='DATA ENTRY'!F48),'DATA ENTRY'!E48,"")))</f>
        <v/>
      </c>
      <c r="EO49" s="3" t="str">
        <f>IF('DATA ENTRY'!CV48="","",IF('DATA ENTRY'!D6="","",IF(AND($EE$4='DATA ENTRY'!G48,$EG$4='DATA ENTRY'!F48),'DATA ENTRY'!D6,"")))</f>
        <v/>
      </c>
      <c r="EP49" s="3" t="str">
        <f>IF('DATA ENTRY'!CV48="","",IF('DATA ENTRY'!W48="","",IF(AND($EE$4='DATA ENTRY'!G48,$EG$4='DATA ENTRY'!F48),'DATA ENTRY'!W48,"")))</f>
        <v/>
      </c>
      <c r="EQ49" s="3" t="str">
        <f>IF('DATA ENTRY'!CV48="","",IF('DATA ENTRY'!X48="","",IF(AND($EE$4='DATA ENTRY'!G48,$EG$4='DATA ENTRY'!F48),'DATA ENTRY'!X48,"")))</f>
        <v/>
      </c>
      <c r="ER49" s="133" t="str">
        <f t="shared" si="10"/>
        <v/>
      </c>
      <c r="ES49" s="133" t="str">
        <f>IF('DATA ENTRY'!CV48="","",IF('DATA ENTRY'!D6="","",IF(AND($EE$4='DATA ENTRY'!G48,$EG$4='DATA ENTRY'!F48),'DATA ENTRY'!G48,"")))</f>
        <v/>
      </c>
      <c r="EX49">
        <f t="shared" si="11"/>
        <v>0</v>
      </c>
    </row>
    <row r="50" spans="1:154">
      <c r="A50" t="str">
        <f>IF(S50=0,"",1+(MAX($A$7:A49)))</f>
        <v/>
      </c>
      <c r="B50" s="2">
        <v>44</v>
      </c>
      <c r="C50" s="3" t="str">
        <f>IF('DATA ENTRY'!CV49="","",IF('DATA ENTRY'!B49="","",IF($D$4="All Post",'DATA ENTRY'!B49,IF(AND($D$4='DATA ENTRY'!CV49),'DATA ENTRY'!B49,""))))</f>
        <v/>
      </c>
      <c r="D50" s="3" t="str">
        <f>IF('DATA ENTRY'!CV49="","",IF('DATA ENTRY'!C49="","",IF($D$4="All Post",'DATA ENTRY'!C49,IF(AND($D$4='DATA ENTRY'!CV49),'DATA ENTRY'!C49,""))))</f>
        <v/>
      </c>
      <c r="E50" s="4" t="str">
        <f>IF('DATA ENTRY'!CV49="","",IF('DATA ENTRY'!I49="","",IF($D$4="All Post",'DATA ENTRY'!I49,IF(AND($D$4='DATA ENTRY'!CV49),'DATA ENTRY'!I49,""))))</f>
        <v/>
      </c>
      <c r="F50" s="4" t="str">
        <f>IF('DATA ENTRY'!CV49="","",IF('DATA ENTRY'!CV49="","",IF($D$4="All Post",'DATA ENTRY'!CV49,IF(AND($D$4='DATA ENTRY'!CV49),'DATA ENTRY'!CV49,""))))</f>
        <v/>
      </c>
      <c r="G50" s="3" t="str">
        <f>IF('DATA ENTRY'!CV49="","",IF('DATA ENTRY'!N49="","",IF($D$4="All Post",'DATA ENTRY'!N49,IF(AND($D$4='DATA ENTRY'!CV49),'DATA ENTRY'!N49,""))))</f>
        <v/>
      </c>
      <c r="H50" s="132" t="str">
        <f>IF('DATA ENTRY'!CV49="","",IF('DATA ENTRY'!O49="","",IF($D$4="All Post",'DATA ENTRY'!O49,IF(AND($D$4='DATA ENTRY'!CV49),'DATA ENTRY'!O49,""))))</f>
        <v/>
      </c>
      <c r="I50" s="3" t="str">
        <f>IF('DATA ENTRY'!CV49="","",IF('DATA ENTRY'!P49="","",IF($D$4="All Post",'DATA ENTRY'!P49,IF(AND($D$4='DATA ENTRY'!CV49),'DATA ENTRY'!P49,""))))</f>
        <v/>
      </c>
      <c r="J50" s="132" t="str">
        <f>IF('DATA ENTRY'!CV49="","",IF('DATA ENTRY'!Q49="","",IF($D$4="All Post",'DATA ENTRY'!Q49,IF(AND($D$4='DATA ENTRY'!CV49),'DATA ENTRY'!Q49,""))))</f>
        <v/>
      </c>
      <c r="K50" s="3" t="str">
        <f>IF('DATA ENTRY'!CV49="","",IF('DATA ENTRY'!R49="","",IF($D$4="All Post",'DATA ENTRY'!R49,IF(AND($D$4='DATA ENTRY'!CV49),'DATA ENTRY'!R49,""))))</f>
        <v/>
      </c>
      <c r="L50" s="3" t="str">
        <f>IF('DATA ENTRY'!CV49="","",IF('DATA ENTRY'!S49="","",IF($D$4="All Post",'DATA ENTRY'!S49,IF(AND($D$4='DATA ENTRY'!CV49),'DATA ENTRY'!S49,""))))</f>
        <v/>
      </c>
      <c r="M50" s="3" t="str">
        <f>IF('DATA ENTRY'!CV49="","",IF('DATA ENTRY'!E49="","",IF($D$4="All Post",'DATA ENTRY'!E49,IF(AND($D$4='DATA ENTRY'!CV49),'DATA ENTRY'!E49,""))))</f>
        <v/>
      </c>
      <c r="N50" s="3" t="str">
        <f>IF('DATA ENTRY'!CV49="","",IF('DATA ENTRY'!W49="","",IF($D$4="All Post",'DATA ENTRY'!W49,IF(AND($D$4='DATA ENTRY'!CV49),'DATA ENTRY'!W49,""))))</f>
        <v/>
      </c>
      <c r="O50" s="3" t="str">
        <f>IF('DATA ENTRY'!CV49="","",IF('DATA ENTRY'!X49="","",IF($D$4="All Post",'DATA ENTRY'!X49,IF(AND($D$4='DATA ENTRY'!CV49),'DATA ENTRY'!X49,""))))</f>
        <v/>
      </c>
      <c r="P50" s="3" t="str">
        <f>IF('DATA ENTRY'!CV49="","",IF('DATA ENTRY'!G49="","",IF($D$4="All Post",'DATA ENTRY'!G49,IF(AND($D$4='DATA ENTRY'!CV49),'DATA ENTRY'!G49,""))))</f>
        <v/>
      </c>
      <c r="S50">
        <f t="shared" si="0"/>
        <v>0</v>
      </c>
      <c r="T50" t="str">
        <f t="shared" si="1"/>
        <v/>
      </c>
      <c r="BZ50" t="str">
        <f t="shared" si="2"/>
        <v/>
      </c>
      <c r="CA50" t="str">
        <f>IF(CW50=0,"",1+(MAX($CA$7:CA49)))</f>
        <v/>
      </c>
      <c r="CB50" s="141">
        <v>44</v>
      </c>
      <c r="CC50" s="3" t="str">
        <f>IF('DATA ENTRY'!CV49="","",IF('DATA ENTRY'!B49="","",IF(AND($CD$4='DATA ENTRY'!CV49),'DATA ENTRY'!B49,"")))</f>
        <v/>
      </c>
      <c r="CD50" s="3" t="str">
        <f>IF('DATA ENTRY'!CV49="","",IF('DATA ENTRY'!C49="","",IF(AND($CD$4='DATA ENTRY'!CV49),'DATA ENTRY'!C49,"")))</f>
        <v/>
      </c>
      <c r="CE50" s="4" t="str">
        <f>IF('DATA ENTRY'!CV49="","",IF('DATA ENTRY'!I49="","",IF(AND($CD$4='DATA ENTRY'!CV49),'DATA ENTRY'!I49,"")))</f>
        <v/>
      </c>
      <c r="CF50" s="4" t="str">
        <f>IF('DATA ENTRY'!CV49="","",IF('DATA ENTRY'!CV49="","",IF(AND($CD$4='DATA ENTRY'!CV49),'DATA ENTRY'!CV49,"")))</f>
        <v/>
      </c>
      <c r="CG50" s="3" t="str">
        <f>IF('DATA ENTRY'!CV49="","",IF('DATA ENTRY'!N49="","",IF(AND($CD$4='DATA ENTRY'!CV49),'DATA ENTRY'!N49,"")))</f>
        <v/>
      </c>
      <c r="CH50" s="132" t="str">
        <f>IF('DATA ENTRY'!CV49="","",IF('DATA ENTRY'!O49="","",IF(AND($CD$4='DATA ENTRY'!CV49),'DATA ENTRY'!O49,"")))</f>
        <v/>
      </c>
      <c r="CI50" s="3" t="str">
        <f>IF('DATA ENTRY'!CV49="","",IF('DATA ENTRY'!P49="","",IF(AND($CD$4='DATA ENTRY'!CV49),'DATA ENTRY'!P49,"")))</f>
        <v/>
      </c>
      <c r="CJ50" s="132" t="str">
        <f>IF('DATA ENTRY'!CV49="","",IF('DATA ENTRY'!Q49="","",IF(AND($CD$4='DATA ENTRY'!CV49),'DATA ENTRY'!Q49,"")))</f>
        <v/>
      </c>
      <c r="CK50" s="3" t="str">
        <f>IF('DATA ENTRY'!CV49="","",IF('DATA ENTRY'!R49="","",IF(AND($CD$4='DATA ENTRY'!CV49),'DATA ENTRY'!R49,"")))</f>
        <v/>
      </c>
      <c r="CL50" s="3" t="str">
        <f>IF('DATA ENTRY'!CV49="","",IF('DATA ENTRY'!S49="","",IF(AND($CD$4='DATA ENTRY'!CV49),'DATA ENTRY'!S49,"")))</f>
        <v/>
      </c>
      <c r="CM50" s="3" t="str">
        <f>IF('DATA ENTRY'!CV49="","",IF('DATA ENTRY'!E49="","",IF(AND($CD$4='DATA ENTRY'!CV49),'DATA ENTRY'!E49,"")))</f>
        <v/>
      </c>
      <c r="CN50" s="3" t="str">
        <f>IF('DATA ENTRY'!CV49="","",IF('DATA ENTRY'!W49="","",IF(AND($CD$4='DATA ENTRY'!CV49),'DATA ENTRY'!W49,"")))</f>
        <v/>
      </c>
      <c r="CO50" s="3" t="str">
        <f>IF('DATA ENTRY'!CV49="","",IF('DATA ENTRY'!X49="","",IF(AND($CD$4='DATA ENTRY'!CV49),'DATA ENTRY'!X49,"")))</f>
        <v/>
      </c>
      <c r="CP50" s="133" t="str">
        <f t="shared" si="3"/>
        <v/>
      </c>
      <c r="CQ50" s="133" t="str">
        <f>IF('DATA ENTRY'!CV49="","",IF('DATA ENTRY'!G49="","",IF(AND($CD$4='DATA ENTRY'!CV49),'DATA ENTRY'!G49,"")))</f>
        <v/>
      </c>
      <c r="CR50">
        <f t="shared" si="4"/>
        <v>0</v>
      </c>
      <c r="CS50">
        <f t="shared" si="5"/>
        <v>0</v>
      </c>
      <c r="CW50">
        <f t="shared" si="12"/>
        <v>0</v>
      </c>
      <c r="DA50" t="str">
        <f t="shared" si="6"/>
        <v/>
      </c>
      <c r="DB50" t="str">
        <f>IF(DX50=0,"",1+(MAX($DB$7:DB49)))</f>
        <v/>
      </c>
      <c r="DC50" s="170">
        <v>44</v>
      </c>
      <c r="DD50" s="3" t="str">
        <f>IF('DATA ENTRY'!CV49="","",IF('DATA ENTRY'!B49="","",IF(AND($DE$4='DATA ENTRY'!D49),'DATA ENTRY'!B49,"")))</f>
        <v/>
      </c>
      <c r="DE50" s="3" t="str">
        <f>IF('DATA ENTRY'!CV49="","",IF('DATA ENTRY'!C49="","",IF(AND($DE$4='DATA ENTRY'!D49),'DATA ENTRY'!C49,"")))</f>
        <v/>
      </c>
      <c r="DF50" s="4" t="str">
        <f>IF('DATA ENTRY'!CV49="","",IF('DATA ENTRY'!I49="","",IF(AND($DE$4='DATA ENTRY'!D49),'DATA ENTRY'!I49,"")))</f>
        <v/>
      </c>
      <c r="DG50" s="4" t="str">
        <f>IF('DATA ENTRY'!CV49="","",IF('DATA ENTRY'!CV49="","",IF(AND($DE$4='DATA ENTRY'!D49),'DATA ENTRY'!CV49,"")))</f>
        <v/>
      </c>
      <c r="DH50" s="3" t="str">
        <f>IF('DATA ENTRY'!CV49="","",IF('DATA ENTRY'!N49="","",IF(AND($DE$4='DATA ENTRY'!D49),'DATA ENTRY'!N49,"")))</f>
        <v/>
      </c>
      <c r="DI50" s="132" t="str">
        <f>IF('DATA ENTRY'!CV49="","",IF('DATA ENTRY'!O49="","",IF(AND($DE$4='DATA ENTRY'!D49),'DATA ENTRY'!O49,"")))</f>
        <v/>
      </c>
      <c r="DJ50" s="3" t="str">
        <f>IF('DATA ENTRY'!CV49="","",IF('DATA ENTRY'!P49="","",IF(AND($DE$4='DATA ENTRY'!D49),'DATA ENTRY'!P49,"")))</f>
        <v/>
      </c>
      <c r="DK50" s="132" t="str">
        <f>IF('DATA ENTRY'!CV49="","",IF('DATA ENTRY'!Q49="","",IF(AND($DE$4='DATA ENTRY'!D49),'DATA ENTRY'!Q49,"")))</f>
        <v/>
      </c>
      <c r="DL50" s="3" t="str">
        <f>IF('DATA ENTRY'!CV49="","",IF('DATA ENTRY'!R49="","",IF(AND($DE$4='DATA ENTRY'!D49),'DATA ENTRY'!R49,"")))</f>
        <v/>
      </c>
      <c r="DM50" s="132" t="str">
        <f>IF('DATA ENTRY'!CV49="","",IF('DATA ENTRY'!S49="","",IF(AND($DE$4='DATA ENTRY'!D49),'DATA ENTRY'!S49,"")))</f>
        <v/>
      </c>
      <c r="DN50" s="3" t="str">
        <f>IF('DATA ENTRY'!CV49="","",IF('DATA ENTRY'!E49="","",IF(AND($DE$4='DATA ENTRY'!D49),'DATA ENTRY'!E49,"")))</f>
        <v/>
      </c>
      <c r="DO50" s="3" t="str">
        <f>IF('DATA ENTRY'!CV49="","",IF('DATA ENTRY'!D49="","",IF(AND($DE$4='DATA ENTRY'!D49),'DATA ENTRY'!D49,"")))</f>
        <v/>
      </c>
      <c r="DP50" s="3" t="str">
        <f>IF('DATA ENTRY'!CV49="","",IF('DATA ENTRY'!W49="","",IF(AND($DE$4='DATA ENTRY'!D49),'DATA ENTRY'!W49,"")))</f>
        <v/>
      </c>
      <c r="DQ50" s="3" t="str">
        <f>IF('DATA ENTRY'!CV49="","",IF('DATA ENTRY'!X49="","",IF(AND($DE$4='DATA ENTRY'!D49),'DATA ENTRY'!X49,"")))</f>
        <v/>
      </c>
      <c r="DR50" s="133" t="str">
        <f t="shared" si="7"/>
        <v/>
      </c>
      <c r="DS50" s="133" t="str">
        <f>IF('DATA ENTRY'!CV49="","",IF('DATA ENTRY'!D49="","",IF(AND($DE$4='DATA ENTRY'!D49),'DATA ENTRY'!G49,"")))</f>
        <v/>
      </c>
      <c r="DX50">
        <f t="shared" si="8"/>
        <v>0</v>
      </c>
      <c r="EA50" t="str">
        <f t="shared" si="9"/>
        <v/>
      </c>
      <c r="EB50" t="str">
        <f>IF(EX50=0,"",1+(MAX($EB$7:EB49)))</f>
        <v/>
      </c>
      <c r="EC50" s="192">
        <v>44</v>
      </c>
      <c r="ED50" s="3" t="str">
        <f>IF('DATA ENTRY'!CV49="","",IF('DATA ENTRY'!B49="","",IF(AND($EE$4='DATA ENTRY'!G49,$EG$4='DATA ENTRY'!F49),'DATA ENTRY'!B49,"")))</f>
        <v/>
      </c>
      <c r="EE50" s="3" t="str">
        <f>IF('DATA ENTRY'!CV49="","",IF('DATA ENTRY'!C49="","",IF(AND($EE$4='DATA ENTRY'!G49,$EG$4='DATA ENTRY'!F49),'DATA ENTRY'!C49,"")))</f>
        <v/>
      </c>
      <c r="EF50" s="4" t="str">
        <f>IF('DATA ENTRY'!CV49="","",IF('DATA ENTRY'!I49="","",IF(AND($EE$4='DATA ENTRY'!G49,$EG$4='DATA ENTRY'!F49),'DATA ENTRY'!I49,"")))</f>
        <v/>
      </c>
      <c r="EG50" s="4" t="str">
        <f>IF('DATA ENTRY'!CV49="","",IF('DATA ENTRY'!CV49="","",IF(AND($EE$4='DATA ENTRY'!G49,$EG$4='DATA ENTRY'!F49),'DATA ENTRY'!CV49,"")))</f>
        <v/>
      </c>
      <c r="EH50" s="3" t="str">
        <f>IF('DATA ENTRY'!CV49="","",IF('DATA ENTRY'!N49="","",IF(AND($EE$4='DATA ENTRY'!G49,$EG$4='DATA ENTRY'!F49),'DATA ENTRY'!N49,"")))</f>
        <v/>
      </c>
      <c r="EI50" s="132" t="str">
        <f>IF('DATA ENTRY'!CV49="","",IF('DATA ENTRY'!O49="","",IF(AND($EE$4='DATA ENTRY'!G49,$EG$4='DATA ENTRY'!F49),'DATA ENTRY'!O49,"")))</f>
        <v/>
      </c>
      <c r="EJ50" s="3" t="str">
        <f>IF('DATA ENTRY'!CV49="","",IF('DATA ENTRY'!P49="","",IF(AND($EE$4='DATA ENTRY'!G49,$EG$4='DATA ENTRY'!F49),'DATA ENTRY'!P49,"")))</f>
        <v/>
      </c>
      <c r="EK50" s="132" t="str">
        <f>IF('DATA ENTRY'!CV49="","",IF('DATA ENTRY'!Q49="","",IF(AND($EE$4='DATA ENTRY'!G49,$EG$4='DATA ENTRY'!F49),'DATA ENTRY'!Q49,"")))</f>
        <v/>
      </c>
      <c r="EL50" s="3" t="str">
        <f>IF('DATA ENTRY'!CV49="","",IF('DATA ENTRY'!R49="","",IF(AND($EE$4='DATA ENTRY'!G49,$EG$4='DATA ENTRY'!F49),'DATA ENTRY'!R49,"")))</f>
        <v/>
      </c>
      <c r="EM50" s="132" t="str">
        <f>IF('DATA ENTRY'!CV49="","",IF('DATA ENTRY'!S49="","",IF(AND($EE$4='DATA ENTRY'!G49,$EG$4='DATA ENTRY'!F49),'DATA ENTRY'!S49,"")))</f>
        <v/>
      </c>
      <c r="EN50" s="3" t="str">
        <f>IF('DATA ENTRY'!CV49="","",IF('DATA ENTRY'!E49="","",IF(AND($EE$4='DATA ENTRY'!G49,$EG$4='DATA ENTRY'!F49),'DATA ENTRY'!E49,"")))</f>
        <v/>
      </c>
      <c r="EO50" s="3" t="str">
        <f>IF('DATA ENTRY'!CV49="","",IF('DATA ENTRY'!D6="","",IF(AND($EE$4='DATA ENTRY'!G49,$EG$4='DATA ENTRY'!F49),'DATA ENTRY'!D6,"")))</f>
        <v/>
      </c>
      <c r="EP50" s="3" t="str">
        <f>IF('DATA ENTRY'!CV49="","",IF('DATA ENTRY'!W49="","",IF(AND($EE$4='DATA ENTRY'!G49,$EG$4='DATA ENTRY'!F49),'DATA ENTRY'!W49,"")))</f>
        <v/>
      </c>
      <c r="EQ50" s="3" t="str">
        <f>IF('DATA ENTRY'!CV49="","",IF('DATA ENTRY'!X49="","",IF(AND($EE$4='DATA ENTRY'!G49,$EG$4='DATA ENTRY'!F49),'DATA ENTRY'!X49,"")))</f>
        <v/>
      </c>
      <c r="ER50" s="133" t="str">
        <f t="shared" si="10"/>
        <v/>
      </c>
      <c r="ES50" s="133" t="str">
        <f>IF('DATA ENTRY'!CV49="","",IF('DATA ENTRY'!D6="","",IF(AND($EE$4='DATA ENTRY'!G49,$EG$4='DATA ENTRY'!F49),'DATA ENTRY'!G49,"")))</f>
        <v/>
      </c>
      <c r="EX50">
        <f t="shared" si="11"/>
        <v>0</v>
      </c>
    </row>
    <row r="51" spans="1:154">
      <c r="A51" t="str">
        <f>IF(S51=0,"",1+(MAX($A$7:A50)))</f>
        <v/>
      </c>
      <c r="B51" s="2">
        <v>45</v>
      </c>
      <c r="C51" s="3" t="str">
        <f>IF('DATA ENTRY'!CV50="","",IF('DATA ENTRY'!B50="","",IF($D$4="All Post",'DATA ENTRY'!B50,IF(AND($D$4='DATA ENTRY'!CV50),'DATA ENTRY'!B50,""))))</f>
        <v/>
      </c>
      <c r="D51" s="3" t="str">
        <f>IF('DATA ENTRY'!CV50="","",IF('DATA ENTRY'!C50="","",IF($D$4="All Post",'DATA ENTRY'!C50,IF(AND($D$4='DATA ENTRY'!CV50),'DATA ENTRY'!C50,""))))</f>
        <v/>
      </c>
      <c r="E51" s="4" t="str">
        <f>IF('DATA ENTRY'!CV50="","",IF('DATA ENTRY'!I50="","",IF($D$4="All Post",'DATA ENTRY'!I50,IF(AND($D$4='DATA ENTRY'!CV50),'DATA ENTRY'!I50,""))))</f>
        <v/>
      </c>
      <c r="F51" s="4" t="str">
        <f>IF('DATA ENTRY'!CV50="","",IF('DATA ENTRY'!CV50="","",IF($D$4="All Post",'DATA ENTRY'!CV50,IF(AND($D$4='DATA ENTRY'!CV50),'DATA ENTRY'!CV50,""))))</f>
        <v/>
      </c>
      <c r="G51" s="3" t="str">
        <f>IF('DATA ENTRY'!CV50="","",IF('DATA ENTRY'!N50="","",IF($D$4="All Post",'DATA ENTRY'!N50,IF(AND($D$4='DATA ENTRY'!CV50),'DATA ENTRY'!N50,""))))</f>
        <v/>
      </c>
      <c r="H51" s="132" t="str">
        <f>IF('DATA ENTRY'!CV50="","",IF('DATA ENTRY'!O50="","",IF($D$4="All Post",'DATA ENTRY'!O50,IF(AND($D$4='DATA ENTRY'!CV50),'DATA ENTRY'!O50,""))))</f>
        <v/>
      </c>
      <c r="I51" s="3" t="str">
        <f>IF('DATA ENTRY'!CV50="","",IF('DATA ENTRY'!P50="","",IF($D$4="All Post",'DATA ENTRY'!P50,IF(AND($D$4='DATA ENTRY'!CV50),'DATA ENTRY'!P50,""))))</f>
        <v/>
      </c>
      <c r="J51" s="132" t="str">
        <f>IF('DATA ENTRY'!CV50="","",IF('DATA ENTRY'!Q50="","",IF($D$4="All Post",'DATA ENTRY'!Q50,IF(AND($D$4='DATA ENTRY'!CV50),'DATA ENTRY'!Q50,""))))</f>
        <v/>
      </c>
      <c r="K51" s="3" t="str">
        <f>IF('DATA ENTRY'!CV50="","",IF('DATA ENTRY'!R50="","",IF($D$4="All Post",'DATA ENTRY'!R50,IF(AND($D$4='DATA ENTRY'!CV50),'DATA ENTRY'!R50,""))))</f>
        <v/>
      </c>
      <c r="L51" s="3" t="str">
        <f>IF('DATA ENTRY'!CV50="","",IF('DATA ENTRY'!S50="","",IF($D$4="All Post",'DATA ENTRY'!S50,IF(AND($D$4='DATA ENTRY'!CV50),'DATA ENTRY'!S50,""))))</f>
        <v/>
      </c>
      <c r="M51" s="3" t="str">
        <f>IF('DATA ENTRY'!CV50="","",IF('DATA ENTRY'!E50="","",IF($D$4="All Post",'DATA ENTRY'!E50,IF(AND($D$4='DATA ENTRY'!CV50),'DATA ENTRY'!E50,""))))</f>
        <v/>
      </c>
      <c r="N51" s="3" t="str">
        <f>IF('DATA ENTRY'!CV50="","",IF('DATA ENTRY'!W50="","",IF($D$4="All Post",'DATA ENTRY'!W50,IF(AND($D$4='DATA ENTRY'!CV50),'DATA ENTRY'!W50,""))))</f>
        <v/>
      </c>
      <c r="O51" s="3" t="str">
        <f>IF('DATA ENTRY'!CV50="","",IF('DATA ENTRY'!X50="","",IF($D$4="All Post",'DATA ENTRY'!X50,IF(AND($D$4='DATA ENTRY'!CV50),'DATA ENTRY'!X50,""))))</f>
        <v/>
      </c>
      <c r="P51" s="3" t="str">
        <f>IF('DATA ENTRY'!CV50="","",IF('DATA ENTRY'!G50="","",IF($D$4="All Post",'DATA ENTRY'!G50,IF(AND($D$4='DATA ENTRY'!CV50),'DATA ENTRY'!G50,""))))</f>
        <v/>
      </c>
      <c r="S51">
        <f t="shared" si="0"/>
        <v>0</v>
      </c>
      <c r="T51" t="str">
        <f t="shared" si="1"/>
        <v/>
      </c>
      <c r="BZ51" t="str">
        <f t="shared" si="2"/>
        <v/>
      </c>
      <c r="CA51" t="str">
        <f>IF(CW51=0,"",1+(MAX($CA$7:CA50)))</f>
        <v/>
      </c>
      <c r="CB51" s="141">
        <v>45</v>
      </c>
      <c r="CC51" s="3" t="str">
        <f>IF('DATA ENTRY'!CV50="","",IF('DATA ENTRY'!B50="","",IF(AND($CD$4='DATA ENTRY'!CV50),'DATA ENTRY'!B50,"")))</f>
        <v/>
      </c>
      <c r="CD51" s="3" t="str">
        <f>IF('DATA ENTRY'!CV50="","",IF('DATA ENTRY'!C50="","",IF(AND($CD$4='DATA ENTRY'!CV50),'DATA ENTRY'!C50,"")))</f>
        <v/>
      </c>
      <c r="CE51" s="4" t="str">
        <f>IF('DATA ENTRY'!CV50="","",IF('DATA ENTRY'!I50="","",IF(AND($CD$4='DATA ENTRY'!CV50),'DATA ENTRY'!I50,"")))</f>
        <v/>
      </c>
      <c r="CF51" s="4" t="str">
        <f>IF('DATA ENTRY'!CV50="","",IF('DATA ENTRY'!CV50="","",IF(AND($CD$4='DATA ENTRY'!CV50),'DATA ENTRY'!CV50,"")))</f>
        <v/>
      </c>
      <c r="CG51" s="3" t="str">
        <f>IF('DATA ENTRY'!CV50="","",IF('DATA ENTRY'!N50="","",IF(AND($CD$4='DATA ENTRY'!CV50),'DATA ENTRY'!N50,"")))</f>
        <v/>
      </c>
      <c r="CH51" s="132" t="str">
        <f>IF('DATA ENTRY'!CV50="","",IF('DATA ENTRY'!O50="","",IF(AND($CD$4='DATA ENTRY'!CV50),'DATA ENTRY'!O50,"")))</f>
        <v/>
      </c>
      <c r="CI51" s="3" t="str">
        <f>IF('DATA ENTRY'!CV50="","",IF('DATA ENTRY'!P50="","",IF(AND($CD$4='DATA ENTRY'!CV50),'DATA ENTRY'!P50,"")))</f>
        <v/>
      </c>
      <c r="CJ51" s="132" t="str">
        <f>IF('DATA ENTRY'!CV50="","",IF('DATA ENTRY'!Q50="","",IF(AND($CD$4='DATA ENTRY'!CV50),'DATA ENTRY'!Q50,"")))</f>
        <v/>
      </c>
      <c r="CK51" s="3" t="str">
        <f>IF('DATA ENTRY'!CV50="","",IF('DATA ENTRY'!R50="","",IF(AND($CD$4='DATA ENTRY'!CV50),'DATA ENTRY'!R50,"")))</f>
        <v/>
      </c>
      <c r="CL51" s="3" t="str">
        <f>IF('DATA ENTRY'!CV50="","",IF('DATA ENTRY'!S50="","",IF(AND($CD$4='DATA ENTRY'!CV50),'DATA ENTRY'!S50,"")))</f>
        <v/>
      </c>
      <c r="CM51" s="3" t="str">
        <f>IF('DATA ENTRY'!CV50="","",IF('DATA ENTRY'!E50="","",IF(AND($CD$4='DATA ENTRY'!CV50),'DATA ENTRY'!E50,"")))</f>
        <v/>
      </c>
      <c r="CN51" s="3" t="str">
        <f>IF('DATA ENTRY'!CV50="","",IF('DATA ENTRY'!W50="","",IF(AND($CD$4='DATA ENTRY'!CV50),'DATA ENTRY'!W50,"")))</f>
        <v/>
      </c>
      <c r="CO51" s="3" t="str">
        <f>IF('DATA ENTRY'!CV50="","",IF('DATA ENTRY'!X50="","",IF(AND($CD$4='DATA ENTRY'!CV50),'DATA ENTRY'!X50,"")))</f>
        <v/>
      </c>
      <c r="CP51" s="133" t="str">
        <f t="shared" si="3"/>
        <v/>
      </c>
      <c r="CQ51" s="133" t="str">
        <f>IF('DATA ENTRY'!CV50="","",IF('DATA ENTRY'!G50="","",IF(AND($CD$4='DATA ENTRY'!CV50),'DATA ENTRY'!G50,"")))</f>
        <v/>
      </c>
      <c r="CR51">
        <f t="shared" si="4"/>
        <v>0</v>
      </c>
      <c r="CS51">
        <f t="shared" si="5"/>
        <v>0</v>
      </c>
      <c r="CW51">
        <f t="shared" si="12"/>
        <v>0</v>
      </c>
      <c r="DA51" t="str">
        <f t="shared" si="6"/>
        <v/>
      </c>
      <c r="DB51" t="str">
        <f>IF(DX51=0,"",1+(MAX($DB$7:DB50)))</f>
        <v/>
      </c>
      <c r="DC51" s="170">
        <v>45</v>
      </c>
      <c r="DD51" s="3" t="str">
        <f>IF('DATA ENTRY'!CV50="","",IF('DATA ENTRY'!B50="","",IF(AND($DE$4='DATA ENTRY'!D50),'DATA ENTRY'!B50,"")))</f>
        <v/>
      </c>
      <c r="DE51" s="3" t="str">
        <f>IF('DATA ENTRY'!CV50="","",IF('DATA ENTRY'!C50="","",IF(AND($DE$4='DATA ENTRY'!D50),'DATA ENTRY'!C50,"")))</f>
        <v/>
      </c>
      <c r="DF51" s="4" t="str">
        <f>IF('DATA ENTRY'!CV50="","",IF('DATA ENTRY'!I50="","",IF(AND($DE$4='DATA ENTRY'!D50),'DATA ENTRY'!I50,"")))</f>
        <v/>
      </c>
      <c r="DG51" s="4" t="str">
        <f>IF('DATA ENTRY'!CV50="","",IF('DATA ENTRY'!CV50="","",IF(AND($DE$4='DATA ENTRY'!D50),'DATA ENTRY'!CV50,"")))</f>
        <v/>
      </c>
      <c r="DH51" s="3" t="str">
        <f>IF('DATA ENTRY'!CV50="","",IF('DATA ENTRY'!N50="","",IF(AND($DE$4='DATA ENTRY'!D50),'DATA ENTRY'!N50,"")))</f>
        <v/>
      </c>
      <c r="DI51" s="132" t="str">
        <f>IF('DATA ENTRY'!CV50="","",IF('DATA ENTRY'!O50="","",IF(AND($DE$4='DATA ENTRY'!D50),'DATA ENTRY'!O50,"")))</f>
        <v/>
      </c>
      <c r="DJ51" s="3" t="str">
        <f>IF('DATA ENTRY'!CV50="","",IF('DATA ENTRY'!P50="","",IF(AND($DE$4='DATA ENTRY'!D50),'DATA ENTRY'!P50,"")))</f>
        <v/>
      </c>
      <c r="DK51" s="132" t="str">
        <f>IF('DATA ENTRY'!CV50="","",IF('DATA ENTRY'!Q50="","",IF(AND($DE$4='DATA ENTRY'!D50),'DATA ENTRY'!Q50,"")))</f>
        <v/>
      </c>
      <c r="DL51" s="3" t="str">
        <f>IF('DATA ENTRY'!CV50="","",IF('DATA ENTRY'!R50="","",IF(AND($DE$4='DATA ENTRY'!D50),'DATA ENTRY'!R50,"")))</f>
        <v/>
      </c>
      <c r="DM51" s="132" t="str">
        <f>IF('DATA ENTRY'!CV50="","",IF('DATA ENTRY'!S50="","",IF(AND($DE$4='DATA ENTRY'!D50),'DATA ENTRY'!S50,"")))</f>
        <v/>
      </c>
      <c r="DN51" s="3" t="str">
        <f>IF('DATA ENTRY'!CV50="","",IF('DATA ENTRY'!E50="","",IF(AND($DE$4='DATA ENTRY'!D50),'DATA ENTRY'!E50,"")))</f>
        <v/>
      </c>
      <c r="DO51" s="3" t="str">
        <f>IF('DATA ENTRY'!CV50="","",IF('DATA ENTRY'!D50="","",IF(AND($DE$4='DATA ENTRY'!D50),'DATA ENTRY'!D50,"")))</f>
        <v/>
      </c>
      <c r="DP51" s="3" t="str">
        <f>IF('DATA ENTRY'!CV50="","",IF('DATA ENTRY'!W50="","",IF(AND($DE$4='DATA ENTRY'!D50),'DATA ENTRY'!W50,"")))</f>
        <v/>
      </c>
      <c r="DQ51" s="3" t="str">
        <f>IF('DATA ENTRY'!CV50="","",IF('DATA ENTRY'!X50="","",IF(AND($DE$4='DATA ENTRY'!D50),'DATA ENTRY'!X50,"")))</f>
        <v/>
      </c>
      <c r="DR51" s="133" t="str">
        <f t="shared" si="7"/>
        <v/>
      </c>
      <c r="DS51" s="133" t="str">
        <f>IF('DATA ENTRY'!CV50="","",IF('DATA ENTRY'!D50="","",IF(AND($DE$4='DATA ENTRY'!D50),'DATA ENTRY'!G50,"")))</f>
        <v/>
      </c>
      <c r="DX51">
        <f t="shared" si="8"/>
        <v>0</v>
      </c>
      <c r="EA51" t="str">
        <f t="shared" si="9"/>
        <v/>
      </c>
      <c r="EB51" t="str">
        <f>IF(EX51=0,"",1+(MAX($EB$7:EB50)))</f>
        <v/>
      </c>
      <c r="EC51" s="192">
        <v>45</v>
      </c>
      <c r="ED51" s="3" t="str">
        <f>IF('DATA ENTRY'!CV50="","",IF('DATA ENTRY'!B50="","",IF(AND($EE$4='DATA ENTRY'!G50,$EG$4='DATA ENTRY'!F50),'DATA ENTRY'!B50,"")))</f>
        <v/>
      </c>
      <c r="EE51" s="3" t="str">
        <f>IF('DATA ENTRY'!CV50="","",IF('DATA ENTRY'!C50="","",IF(AND($EE$4='DATA ENTRY'!G50,$EG$4='DATA ENTRY'!F50),'DATA ENTRY'!C50,"")))</f>
        <v/>
      </c>
      <c r="EF51" s="4" t="str">
        <f>IF('DATA ENTRY'!CV50="","",IF('DATA ENTRY'!I50="","",IF(AND($EE$4='DATA ENTRY'!G50,$EG$4='DATA ENTRY'!F50),'DATA ENTRY'!I50,"")))</f>
        <v/>
      </c>
      <c r="EG51" s="4" t="str">
        <f>IF('DATA ENTRY'!CV50="","",IF('DATA ENTRY'!CV50="","",IF(AND($EE$4='DATA ENTRY'!G50,$EG$4='DATA ENTRY'!F50),'DATA ENTRY'!CV50,"")))</f>
        <v/>
      </c>
      <c r="EH51" s="3" t="str">
        <f>IF('DATA ENTRY'!CV50="","",IF('DATA ENTRY'!N50="","",IF(AND($EE$4='DATA ENTRY'!G50,$EG$4='DATA ENTRY'!F50),'DATA ENTRY'!N50,"")))</f>
        <v/>
      </c>
      <c r="EI51" s="132" t="str">
        <f>IF('DATA ENTRY'!CV50="","",IF('DATA ENTRY'!O50="","",IF(AND($EE$4='DATA ENTRY'!G50,$EG$4='DATA ENTRY'!F50),'DATA ENTRY'!O50,"")))</f>
        <v/>
      </c>
      <c r="EJ51" s="3" t="str">
        <f>IF('DATA ENTRY'!CV50="","",IF('DATA ENTRY'!P50="","",IF(AND($EE$4='DATA ENTRY'!G50,$EG$4='DATA ENTRY'!F50),'DATA ENTRY'!P50,"")))</f>
        <v/>
      </c>
      <c r="EK51" s="132" t="str">
        <f>IF('DATA ENTRY'!CV50="","",IF('DATA ENTRY'!Q50="","",IF(AND($EE$4='DATA ENTRY'!G50,$EG$4='DATA ENTRY'!F50),'DATA ENTRY'!Q50,"")))</f>
        <v/>
      </c>
      <c r="EL51" s="3" t="str">
        <f>IF('DATA ENTRY'!CV50="","",IF('DATA ENTRY'!R50="","",IF(AND($EE$4='DATA ENTRY'!G50,$EG$4='DATA ENTRY'!F50),'DATA ENTRY'!R50,"")))</f>
        <v/>
      </c>
      <c r="EM51" s="132" t="str">
        <f>IF('DATA ENTRY'!CV50="","",IF('DATA ENTRY'!S50="","",IF(AND($EE$4='DATA ENTRY'!G50,$EG$4='DATA ENTRY'!F50),'DATA ENTRY'!S50,"")))</f>
        <v/>
      </c>
      <c r="EN51" s="3" t="str">
        <f>IF('DATA ENTRY'!CV50="","",IF('DATA ENTRY'!E50="","",IF(AND($EE$4='DATA ENTRY'!G50,$EG$4='DATA ENTRY'!F50),'DATA ENTRY'!E50,"")))</f>
        <v/>
      </c>
      <c r="EO51" s="3" t="str">
        <f>IF('DATA ENTRY'!CV50="","",IF('DATA ENTRY'!D6="","",IF(AND($EE$4='DATA ENTRY'!G50,$EG$4='DATA ENTRY'!F50),'DATA ENTRY'!D6,"")))</f>
        <v/>
      </c>
      <c r="EP51" s="3" t="str">
        <f>IF('DATA ENTRY'!CV50="","",IF('DATA ENTRY'!W50="","",IF(AND($EE$4='DATA ENTRY'!G50,$EG$4='DATA ENTRY'!F50),'DATA ENTRY'!W50,"")))</f>
        <v/>
      </c>
      <c r="EQ51" s="3" t="str">
        <f>IF('DATA ENTRY'!CV50="","",IF('DATA ENTRY'!X50="","",IF(AND($EE$4='DATA ENTRY'!G50,$EG$4='DATA ENTRY'!F50),'DATA ENTRY'!X50,"")))</f>
        <v/>
      </c>
      <c r="ER51" s="133" t="str">
        <f t="shared" si="10"/>
        <v/>
      </c>
      <c r="ES51" s="133" t="str">
        <f>IF('DATA ENTRY'!CV50="","",IF('DATA ENTRY'!D6="","",IF(AND($EE$4='DATA ENTRY'!G50,$EG$4='DATA ENTRY'!F50),'DATA ENTRY'!G50,"")))</f>
        <v/>
      </c>
      <c r="EX51">
        <f t="shared" si="11"/>
        <v>0</v>
      </c>
    </row>
    <row r="52" spans="1:154">
      <c r="A52" t="str">
        <f>IF(S52=0,"",1+(MAX($A$7:A51)))</f>
        <v/>
      </c>
      <c r="B52" s="2">
        <v>46</v>
      </c>
      <c r="C52" s="3" t="str">
        <f>IF('DATA ENTRY'!CV51="","",IF('DATA ENTRY'!B51="","",IF($D$4="All Post",'DATA ENTRY'!B51,IF(AND($D$4='DATA ENTRY'!CV51),'DATA ENTRY'!B51,""))))</f>
        <v/>
      </c>
      <c r="D52" s="3" t="str">
        <f>IF('DATA ENTRY'!CV51="","",IF('DATA ENTRY'!C51="","",IF($D$4="All Post",'DATA ENTRY'!C51,IF(AND($D$4='DATA ENTRY'!CV51),'DATA ENTRY'!C51,""))))</f>
        <v/>
      </c>
      <c r="E52" s="4" t="str">
        <f>IF('DATA ENTRY'!CV51="","",IF('DATA ENTRY'!I51="","",IF($D$4="All Post",'DATA ENTRY'!I51,IF(AND($D$4='DATA ENTRY'!CV51),'DATA ENTRY'!I51,""))))</f>
        <v/>
      </c>
      <c r="F52" s="4" t="str">
        <f>IF('DATA ENTRY'!CV51="","",IF('DATA ENTRY'!CV51="","",IF($D$4="All Post",'DATA ENTRY'!CV51,IF(AND($D$4='DATA ENTRY'!CV51),'DATA ENTRY'!CV51,""))))</f>
        <v/>
      </c>
      <c r="G52" s="3" t="str">
        <f>IF('DATA ENTRY'!CV51="","",IF('DATA ENTRY'!N51="","",IF($D$4="All Post",'DATA ENTRY'!N51,IF(AND($D$4='DATA ENTRY'!CV51),'DATA ENTRY'!N51,""))))</f>
        <v/>
      </c>
      <c r="H52" s="132" t="str">
        <f>IF('DATA ENTRY'!CV51="","",IF('DATA ENTRY'!O51="","",IF($D$4="All Post",'DATA ENTRY'!O51,IF(AND($D$4='DATA ENTRY'!CV51),'DATA ENTRY'!O51,""))))</f>
        <v/>
      </c>
      <c r="I52" s="3" t="str">
        <f>IF('DATA ENTRY'!CV51="","",IF('DATA ENTRY'!P51="","",IF($D$4="All Post",'DATA ENTRY'!P51,IF(AND($D$4='DATA ENTRY'!CV51),'DATA ENTRY'!P51,""))))</f>
        <v/>
      </c>
      <c r="J52" s="132" t="str">
        <f>IF('DATA ENTRY'!CV51="","",IF('DATA ENTRY'!Q51="","",IF($D$4="All Post",'DATA ENTRY'!Q51,IF(AND($D$4='DATA ENTRY'!CV51),'DATA ENTRY'!Q51,""))))</f>
        <v/>
      </c>
      <c r="K52" s="3" t="str">
        <f>IF('DATA ENTRY'!CV51="","",IF('DATA ENTRY'!R51="","",IF($D$4="All Post",'DATA ENTRY'!R51,IF(AND($D$4='DATA ENTRY'!CV51),'DATA ENTRY'!R51,""))))</f>
        <v/>
      </c>
      <c r="L52" s="3" t="str">
        <f>IF('DATA ENTRY'!CV51="","",IF('DATA ENTRY'!S51="","",IF($D$4="All Post",'DATA ENTRY'!S51,IF(AND($D$4='DATA ENTRY'!CV51),'DATA ENTRY'!S51,""))))</f>
        <v/>
      </c>
      <c r="M52" s="3" t="str">
        <f>IF('DATA ENTRY'!CV51="","",IF('DATA ENTRY'!E51="","",IF($D$4="All Post",'DATA ENTRY'!E51,IF(AND($D$4='DATA ENTRY'!CV51),'DATA ENTRY'!E51,""))))</f>
        <v/>
      </c>
      <c r="N52" s="3" t="str">
        <f>IF('DATA ENTRY'!CV51="","",IF('DATA ENTRY'!W51="","",IF($D$4="All Post",'DATA ENTRY'!W51,IF(AND($D$4='DATA ENTRY'!CV51),'DATA ENTRY'!W51,""))))</f>
        <v/>
      </c>
      <c r="O52" s="3" t="str">
        <f>IF('DATA ENTRY'!CV51="","",IF('DATA ENTRY'!X51="","",IF($D$4="All Post",'DATA ENTRY'!X51,IF(AND($D$4='DATA ENTRY'!CV51),'DATA ENTRY'!X51,""))))</f>
        <v/>
      </c>
      <c r="P52" s="3" t="str">
        <f>IF('DATA ENTRY'!CV51="","",IF('DATA ENTRY'!G51="","",IF($D$4="All Post",'DATA ENTRY'!G51,IF(AND($D$4='DATA ENTRY'!CV51),'DATA ENTRY'!G51,""))))</f>
        <v/>
      </c>
      <c r="S52">
        <f t="shared" si="0"/>
        <v>0</v>
      </c>
      <c r="T52" t="str">
        <f t="shared" si="1"/>
        <v/>
      </c>
      <c r="BZ52" t="str">
        <f t="shared" si="2"/>
        <v/>
      </c>
      <c r="CA52" t="str">
        <f>IF(CW52=0,"",1+(MAX($CA$7:CA51)))</f>
        <v/>
      </c>
      <c r="CB52" s="141">
        <v>46</v>
      </c>
      <c r="CC52" s="3" t="str">
        <f>IF('DATA ENTRY'!CV51="","",IF('DATA ENTRY'!B51="","",IF(AND($CD$4='DATA ENTRY'!CV51),'DATA ENTRY'!B51,"")))</f>
        <v/>
      </c>
      <c r="CD52" s="3" t="str">
        <f>IF('DATA ENTRY'!CV51="","",IF('DATA ENTRY'!C51="","",IF(AND($CD$4='DATA ENTRY'!CV51),'DATA ENTRY'!C51,"")))</f>
        <v/>
      </c>
      <c r="CE52" s="4" t="str">
        <f>IF('DATA ENTRY'!CV51="","",IF('DATA ENTRY'!I51="","",IF(AND($CD$4='DATA ENTRY'!CV51),'DATA ENTRY'!I51,"")))</f>
        <v/>
      </c>
      <c r="CF52" s="4" t="str">
        <f>IF('DATA ENTRY'!CV51="","",IF('DATA ENTRY'!CV51="","",IF(AND($CD$4='DATA ENTRY'!CV51),'DATA ENTRY'!CV51,"")))</f>
        <v/>
      </c>
      <c r="CG52" s="3" t="str">
        <f>IF('DATA ENTRY'!CV51="","",IF('DATA ENTRY'!N51="","",IF(AND($CD$4='DATA ENTRY'!CV51),'DATA ENTRY'!N51,"")))</f>
        <v/>
      </c>
      <c r="CH52" s="132" t="str">
        <f>IF('DATA ENTRY'!CV51="","",IF('DATA ENTRY'!O51="","",IF(AND($CD$4='DATA ENTRY'!CV51),'DATA ENTRY'!O51,"")))</f>
        <v/>
      </c>
      <c r="CI52" s="3" t="str">
        <f>IF('DATA ENTRY'!CV51="","",IF('DATA ENTRY'!P51="","",IF(AND($CD$4='DATA ENTRY'!CV51),'DATA ENTRY'!P51,"")))</f>
        <v/>
      </c>
      <c r="CJ52" s="132" t="str">
        <f>IF('DATA ENTRY'!CV51="","",IF('DATA ENTRY'!Q51="","",IF(AND($CD$4='DATA ENTRY'!CV51),'DATA ENTRY'!Q51,"")))</f>
        <v/>
      </c>
      <c r="CK52" s="3" t="str">
        <f>IF('DATA ENTRY'!CV51="","",IF('DATA ENTRY'!R51="","",IF(AND($CD$4='DATA ENTRY'!CV51),'DATA ENTRY'!R51,"")))</f>
        <v/>
      </c>
      <c r="CL52" s="3" t="str">
        <f>IF('DATA ENTRY'!CV51="","",IF('DATA ENTRY'!S51="","",IF(AND($CD$4='DATA ENTRY'!CV51),'DATA ENTRY'!S51,"")))</f>
        <v/>
      </c>
      <c r="CM52" s="3" t="str">
        <f>IF('DATA ENTRY'!CV51="","",IF('DATA ENTRY'!E51="","",IF(AND($CD$4='DATA ENTRY'!CV51),'DATA ENTRY'!E51,"")))</f>
        <v/>
      </c>
      <c r="CN52" s="3" t="str">
        <f>IF('DATA ENTRY'!CV51="","",IF('DATA ENTRY'!W51="","",IF(AND($CD$4='DATA ENTRY'!CV51),'DATA ENTRY'!W51,"")))</f>
        <v/>
      </c>
      <c r="CO52" s="3" t="str">
        <f>IF('DATA ENTRY'!CV51="","",IF('DATA ENTRY'!X51="","",IF(AND($CD$4='DATA ENTRY'!CV51),'DATA ENTRY'!X51,"")))</f>
        <v/>
      </c>
      <c r="CP52" s="133" t="str">
        <f t="shared" si="3"/>
        <v/>
      </c>
      <c r="CQ52" s="133" t="str">
        <f>IF('DATA ENTRY'!CV51="","",IF('DATA ENTRY'!G51="","",IF(AND($CD$4='DATA ENTRY'!CV51),'DATA ENTRY'!G51,"")))</f>
        <v/>
      </c>
      <c r="CR52">
        <f t="shared" si="4"/>
        <v>0</v>
      </c>
      <c r="CS52">
        <f t="shared" si="5"/>
        <v>0</v>
      </c>
      <c r="CW52">
        <f t="shared" si="12"/>
        <v>0</v>
      </c>
      <c r="DA52" t="str">
        <f t="shared" si="6"/>
        <v/>
      </c>
      <c r="DB52" t="str">
        <f>IF(DX52=0,"",1+(MAX($DB$7:DB51)))</f>
        <v/>
      </c>
      <c r="DC52" s="170">
        <v>46</v>
      </c>
      <c r="DD52" s="3" t="str">
        <f>IF('DATA ENTRY'!CV51="","",IF('DATA ENTRY'!B51="","",IF(AND($DE$4='DATA ENTRY'!D51),'DATA ENTRY'!B51,"")))</f>
        <v/>
      </c>
      <c r="DE52" s="3" t="str">
        <f>IF('DATA ENTRY'!CV51="","",IF('DATA ENTRY'!C51="","",IF(AND($DE$4='DATA ENTRY'!D51),'DATA ENTRY'!C51,"")))</f>
        <v/>
      </c>
      <c r="DF52" s="4" t="str">
        <f>IF('DATA ENTRY'!CV51="","",IF('DATA ENTRY'!I51="","",IF(AND($DE$4='DATA ENTRY'!D51),'DATA ENTRY'!I51,"")))</f>
        <v/>
      </c>
      <c r="DG52" s="4" t="str">
        <f>IF('DATA ENTRY'!CV51="","",IF('DATA ENTRY'!CV51="","",IF(AND($DE$4='DATA ENTRY'!D51),'DATA ENTRY'!CV51,"")))</f>
        <v/>
      </c>
      <c r="DH52" s="3" t="str">
        <f>IF('DATA ENTRY'!CV51="","",IF('DATA ENTRY'!N51="","",IF(AND($DE$4='DATA ENTRY'!D51),'DATA ENTRY'!N51,"")))</f>
        <v/>
      </c>
      <c r="DI52" s="132" t="str">
        <f>IF('DATA ENTRY'!CV51="","",IF('DATA ENTRY'!O51="","",IF(AND($DE$4='DATA ENTRY'!D51),'DATA ENTRY'!O51,"")))</f>
        <v/>
      </c>
      <c r="DJ52" s="3" t="str">
        <f>IF('DATA ENTRY'!CV51="","",IF('DATA ENTRY'!P51="","",IF(AND($DE$4='DATA ENTRY'!D51),'DATA ENTRY'!P51,"")))</f>
        <v/>
      </c>
      <c r="DK52" s="132" t="str">
        <f>IF('DATA ENTRY'!CV51="","",IF('DATA ENTRY'!Q51="","",IF(AND($DE$4='DATA ENTRY'!D51),'DATA ENTRY'!Q51,"")))</f>
        <v/>
      </c>
      <c r="DL52" s="3" t="str">
        <f>IF('DATA ENTRY'!CV51="","",IF('DATA ENTRY'!R51="","",IF(AND($DE$4='DATA ENTRY'!D51),'DATA ENTRY'!R51,"")))</f>
        <v/>
      </c>
      <c r="DM52" s="132" t="str">
        <f>IF('DATA ENTRY'!CV51="","",IF('DATA ENTRY'!S51="","",IF(AND($DE$4='DATA ENTRY'!D51),'DATA ENTRY'!S51,"")))</f>
        <v/>
      </c>
      <c r="DN52" s="3" t="str">
        <f>IF('DATA ENTRY'!CV51="","",IF('DATA ENTRY'!E51="","",IF(AND($DE$4='DATA ENTRY'!D51),'DATA ENTRY'!E51,"")))</f>
        <v/>
      </c>
      <c r="DO52" s="3" t="str">
        <f>IF('DATA ENTRY'!CV51="","",IF('DATA ENTRY'!D51="","",IF(AND($DE$4='DATA ENTRY'!D51),'DATA ENTRY'!D51,"")))</f>
        <v/>
      </c>
      <c r="DP52" s="3" t="str">
        <f>IF('DATA ENTRY'!CV51="","",IF('DATA ENTRY'!W51="","",IF(AND($DE$4='DATA ENTRY'!D51),'DATA ENTRY'!W51,"")))</f>
        <v/>
      </c>
      <c r="DQ52" s="3" t="str">
        <f>IF('DATA ENTRY'!CV51="","",IF('DATA ENTRY'!X51="","",IF(AND($DE$4='DATA ENTRY'!D51),'DATA ENTRY'!X51,"")))</f>
        <v/>
      </c>
      <c r="DR52" s="133" t="str">
        <f t="shared" si="7"/>
        <v/>
      </c>
      <c r="DS52" s="133" t="str">
        <f>IF('DATA ENTRY'!CV51="","",IF('DATA ENTRY'!D51="","",IF(AND($DE$4='DATA ENTRY'!D51),'DATA ENTRY'!G51,"")))</f>
        <v/>
      </c>
      <c r="DX52">
        <f t="shared" si="8"/>
        <v>0</v>
      </c>
      <c r="EA52" t="str">
        <f t="shared" si="9"/>
        <v/>
      </c>
      <c r="EB52" t="str">
        <f>IF(EX52=0,"",1+(MAX($EB$7:EB51)))</f>
        <v/>
      </c>
      <c r="EC52" s="192">
        <v>46</v>
      </c>
      <c r="ED52" s="3" t="str">
        <f>IF('DATA ENTRY'!CV51="","",IF('DATA ENTRY'!B51="","",IF(AND($EE$4='DATA ENTRY'!G51,$EG$4='DATA ENTRY'!F51),'DATA ENTRY'!B51,"")))</f>
        <v/>
      </c>
      <c r="EE52" s="3" t="str">
        <f>IF('DATA ENTRY'!CV51="","",IF('DATA ENTRY'!C51="","",IF(AND($EE$4='DATA ENTRY'!G51,$EG$4='DATA ENTRY'!F51),'DATA ENTRY'!C51,"")))</f>
        <v/>
      </c>
      <c r="EF52" s="4" t="str">
        <f>IF('DATA ENTRY'!CV51="","",IF('DATA ENTRY'!I51="","",IF(AND($EE$4='DATA ENTRY'!G51,$EG$4='DATA ENTRY'!F51),'DATA ENTRY'!I51,"")))</f>
        <v/>
      </c>
      <c r="EG52" s="4" t="str">
        <f>IF('DATA ENTRY'!CV51="","",IF('DATA ENTRY'!CV51="","",IF(AND($EE$4='DATA ENTRY'!G51,$EG$4='DATA ENTRY'!F51),'DATA ENTRY'!CV51,"")))</f>
        <v/>
      </c>
      <c r="EH52" s="3" t="str">
        <f>IF('DATA ENTRY'!CV51="","",IF('DATA ENTRY'!N51="","",IF(AND($EE$4='DATA ENTRY'!G51,$EG$4='DATA ENTRY'!F51),'DATA ENTRY'!N51,"")))</f>
        <v/>
      </c>
      <c r="EI52" s="132" t="str">
        <f>IF('DATA ENTRY'!CV51="","",IF('DATA ENTRY'!O51="","",IF(AND($EE$4='DATA ENTRY'!G51,$EG$4='DATA ENTRY'!F51),'DATA ENTRY'!O51,"")))</f>
        <v/>
      </c>
      <c r="EJ52" s="3" t="str">
        <f>IF('DATA ENTRY'!CV51="","",IF('DATA ENTRY'!P51="","",IF(AND($EE$4='DATA ENTRY'!G51,$EG$4='DATA ENTRY'!F51),'DATA ENTRY'!P51,"")))</f>
        <v/>
      </c>
      <c r="EK52" s="132" t="str">
        <f>IF('DATA ENTRY'!CV51="","",IF('DATA ENTRY'!Q51="","",IF(AND($EE$4='DATA ENTRY'!G51,$EG$4='DATA ENTRY'!F51),'DATA ENTRY'!Q51,"")))</f>
        <v/>
      </c>
      <c r="EL52" s="3" t="str">
        <f>IF('DATA ENTRY'!CV51="","",IF('DATA ENTRY'!R51="","",IF(AND($EE$4='DATA ENTRY'!G51,$EG$4='DATA ENTRY'!F51),'DATA ENTRY'!R51,"")))</f>
        <v/>
      </c>
      <c r="EM52" s="132" t="str">
        <f>IF('DATA ENTRY'!CV51="","",IF('DATA ENTRY'!S51="","",IF(AND($EE$4='DATA ENTRY'!G51,$EG$4='DATA ENTRY'!F51),'DATA ENTRY'!S51,"")))</f>
        <v/>
      </c>
      <c r="EN52" s="3" t="str">
        <f>IF('DATA ENTRY'!CV51="","",IF('DATA ENTRY'!E51="","",IF(AND($EE$4='DATA ENTRY'!G51,$EG$4='DATA ENTRY'!F51),'DATA ENTRY'!E51,"")))</f>
        <v/>
      </c>
      <c r="EO52" s="3" t="str">
        <f>IF('DATA ENTRY'!CV51="","",IF('DATA ENTRY'!D6="","",IF(AND($EE$4='DATA ENTRY'!G51,$EG$4='DATA ENTRY'!F51),'DATA ENTRY'!D6,"")))</f>
        <v/>
      </c>
      <c r="EP52" s="3" t="str">
        <f>IF('DATA ENTRY'!CV51="","",IF('DATA ENTRY'!W51="","",IF(AND($EE$4='DATA ENTRY'!G51,$EG$4='DATA ENTRY'!F51),'DATA ENTRY'!W51,"")))</f>
        <v/>
      </c>
      <c r="EQ52" s="3" t="str">
        <f>IF('DATA ENTRY'!CV51="","",IF('DATA ENTRY'!X51="","",IF(AND($EE$4='DATA ENTRY'!G51,$EG$4='DATA ENTRY'!F51),'DATA ENTRY'!X51,"")))</f>
        <v/>
      </c>
      <c r="ER52" s="133" t="str">
        <f t="shared" si="10"/>
        <v/>
      </c>
      <c r="ES52" s="133" t="str">
        <f>IF('DATA ENTRY'!CV51="","",IF('DATA ENTRY'!D6="","",IF(AND($EE$4='DATA ENTRY'!G51,$EG$4='DATA ENTRY'!F51),'DATA ENTRY'!G51,"")))</f>
        <v/>
      </c>
      <c r="EX52">
        <f t="shared" si="11"/>
        <v>0</v>
      </c>
    </row>
    <row r="53" spans="1:154">
      <c r="A53" t="str">
        <f>IF(S53=0,"",1+(MAX($A$7:A52)))</f>
        <v/>
      </c>
      <c r="B53" s="2">
        <v>47</v>
      </c>
      <c r="C53" s="3" t="str">
        <f>IF('DATA ENTRY'!CV52="","",IF('DATA ENTRY'!B52="","",IF($D$4="All Post",'DATA ENTRY'!B52,IF(AND($D$4='DATA ENTRY'!CV52),'DATA ENTRY'!B52,""))))</f>
        <v/>
      </c>
      <c r="D53" s="3" t="str">
        <f>IF('DATA ENTRY'!CV52="","",IF('DATA ENTRY'!C52="","",IF($D$4="All Post",'DATA ENTRY'!C52,IF(AND($D$4='DATA ENTRY'!CV52),'DATA ENTRY'!C52,""))))</f>
        <v/>
      </c>
      <c r="E53" s="4" t="str">
        <f>IF('DATA ENTRY'!CV52="","",IF('DATA ENTRY'!I52="","",IF($D$4="All Post",'DATA ENTRY'!I52,IF(AND($D$4='DATA ENTRY'!CV52),'DATA ENTRY'!I52,""))))</f>
        <v/>
      </c>
      <c r="F53" s="4" t="str">
        <f>IF('DATA ENTRY'!CV52="","",IF('DATA ENTRY'!CV52="","",IF($D$4="All Post",'DATA ENTRY'!CV52,IF(AND($D$4='DATA ENTRY'!CV52),'DATA ENTRY'!CV52,""))))</f>
        <v/>
      </c>
      <c r="G53" s="3" t="str">
        <f>IF('DATA ENTRY'!CV52="","",IF('DATA ENTRY'!N52="","",IF($D$4="All Post",'DATA ENTRY'!N52,IF(AND($D$4='DATA ENTRY'!CV52),'DATA ENTRY'!N52,""))))</f>
        <v/>
      </c>
      <c r="H53" s="132" t="str">
        <f>IF('DATA ENTRY'!CV52="","",IF('DATA ENTRY'!O52="","",IF($D$4="All Post",'DATA ENTRY'!O52,IF(AND($D$4='DATA ENTRY'!CV52),'DATA ENTRY'!O52,""))))</f>
        <v/>
      </c>
      <c r="I53" s="3" t="str">
        <f>IF('DATA ENTRY'!CV52="","",IF('DATA ENTRY'!P52="","",IF($D$4="All Post",'DATA ENTRY'!P52,IF(AND($D$4='DATA ENTRY'!CV52),'DATA ENTRY'!P52,""))))</f>
        <v/>
      </c>
      <c r="J53" s="132" t="str">
        <f>IF('DATA ENTRY'!CV52="","",IF('DATA ENTRY'!Q52="","",IF($D$4="All Post",'DATA ENTRY'!Q52,IF(AND($D$4='DATA ENTRY'!CV52),'DATA ENTRY'!Q52,""))))</f>
        <v/>
      </c>
      <c r="K53" s="3" t="str">
        <f>IF('DATA ENTRY'!CV52="","",IF('DATA ENTRY'!R52="","",IF($D$4="All Post",'DATA ENTRY'!R52,IF(AND($D$4='DATA ENTRY'!CV52),'DATA ENTRY'!R52,""))))</f>
        <v/>
      </c>
      <c r="L53" s="3" t="str">
        <f>IF('DATA ENTRY'!CV52="","",IF('DATA ENTRY'!S52="","",IF($D$4="All Post",'DATA ENTRY'!S52,IF(AND($D$4='DATA ENTRY'!CV52),'DATA ENTRY'!S52,""))))</f>
        <v/>
      </c>
      <c r="M53" s="3" t="str">
        <f>IF('DATA ENTRY'!CV52="","",IF('DATA ENTRY'!E52="","",IF($D$4="All Post",'DATA ENTRY'!E52,IF(AND($D$4='DATA ENTRY'!CV52),'DATA ENTRY'!E52,""))))</f>
        <v/>
      </c>
      <c r="N53" s="3" t="str">
        <f>IF('DATA ENTRY'!CV52="","",IF('DATA ENTRY'!W52="","",IF($D$4="All Post",'DATA ENTRY'!W52,IF(AND($D$4='DATA ENTRY'!CV52),'DATA ENTRY'!W52,""))))</f>
        <v/>
      </c>
      <c r="O53" s="3" t="str">
        <f>IF('DATA ENTRY'!CV52="","",IF('DATA ENTRY'!X52="","",IF($D$4="All Post",'DATA ENTRY'!X52,IF(AND($D$4='DATA ENTRY'!CV52),'DATA ENTRY'!X52,""))))</f>
        <v/>
      </c>
      <c r="P53" s="3" t="str">
        <f>IF('DATA ENTRY'!CV52="","",IF('DATA ENTRY'!G52="","",IF($D$4="All Post",'DATA ENTRY'!G52,IF(AND($D$4='DATA ENTRY'!CV52),'DATA ENTRY'!G52,""))))</f>
        <v/>
      </c>
      <c r="S53">
        <f t="shared" si="0"/>
        <v>0</v>
      </c>
      <c r="T53" t="str">
        <f t="shared" si="1"/>
        <v/>
      </c>
      <c r="BZ53" t="str">
        <f t="shared" si="2"/>
        <v/>
      </c>
      <c r="CA53" t="str">
        <f>IF(CW53=0,"",1+(MAX($CA$7:CA52)))</f>
        <v/>
      </c>
      <c r="CB53" s="141">
        <v>47</v>
      </c>
      <c r="CC53" s="3" t="str">
        <f>IF('DATA ENTRY'!CV52="","",IF('DATA ENTRY'!B52="","",IF(AND($CD$4='DATA ENTRY'!CV52),'DATA ENTRY'!B52,"")))</f>
        <v/>
      </c>
      <c r="CD53" s="3" t="str">
        <f>IF('DATA ENTRY'!CV52="","",IF('DATA ENTRY'!C52="","",IF(AND($CD$4='DATA ENTRY'!CV52),'DATA ENTRY'!C52,"")))</f>
        <v/>
      </c>
      <c r="CE53" s="4" t="str">
        <f>IF('DATA ENTRY'!CV52="","",IF('DATA ENTRY'!I52="","",IF(AND($CD$4='DATA ENTRY'!CV52),'DATA ENTRY'!I52,"")))</f>
        <v/>
      </c>
      <c r="CF53" s="4" t="str">
        <f>IF('DATA ENTRY'!CV52="","",IF('DATA ENTRY'!CV52="","",IF(AND($CD$4='DATA ENTRY'!CV52),'DATA ENTRY'!CV52,"")))</f>
        <v/>
      </c>
      <c r="CG53" s="3" t="str">
        <f>IF('DATA ENTRY'!CV52="","",IF('DATA ENTRY'!N52="","",IF(AND($CD$4='DATA ENTRY'!CV52),'DATA ENTRY'!N52,"")))</f>
        <v/>
      </c>
      <c r="CH53" s="132" t="str">
        <f>IF('DATA ENTRY'!CV52="","",IF('DATA ENTRY'!O52="","",IF(AND($CD$4='DATA ENTRY'!CV52),'DATA ENTRY'!O52,"")))</f>
        <v/>
      </c>
      <c r="CI53" s="3" t="str">
        <f>IF('DATA ENTRY'!CV52="","",IF('DATA ENTRY'!P52="","",IF(AND($CD$4='DATA ENTRY'!CV52),'DATA ENTRY'!P52,"")))</f>
        <v/>
      </c>
      <c r="CJ53" s="132" t="str">
        <f>IF('DATA ENTRY'!CV52="","",IF('DATA ENTRY'!Q52="","",IF(AND($CD$4='DATA ENTRY'!CV52),'DATA ENTRY'!Q52,"")))</f>
        <v/>
      </c>
      <c r="CK53" s="3" t="str">
        <f>IF('DATA ENTRY'!CV52="","",IF('DATA ENTRY'!R52="","",IF(AND($CD$4='DATA ENTRY'!CV52),'DATA ENTRY'!R52,"")))</f>
        <v/>
      </c>
      <c r="CL53" s="3" t="str">
        <f>IF('DATA ENTRY'!CV52="","",IF('DATA ENTRY'!S52="","",IF(AND($CD$4='DATA ENTRY'!CV52),'DATA ENTRY'!S52,"")))</f>
        <v/>
      </c>
      <c r="CM53" s="3" t="str">
        <f>IF('DATA ENTRY'!CV52="","",IF('DATA ENTRY'!E52="","",IF(AND($CD$4='DATA ENTRY'!CV52),'DATA ENTRY'!E52,"")))</f>
        <v/>
      </c>
      <c r="CN53" s="3" t="str">
        <f>IF('DATA ENTRY'!CV52="","",IF('DATA ENTRY'!W52="","",IF(AND($CD$4='DATA ENTRY'!CV52),'DATA ENTRY'!W52,"")))</f>
        <v/>
      </c>
      <c r="CO53" s="3" t="str">
        <f>IF('DATA ENTRY'!CV52="","",IF('DATA ENTRY'!X52="","",IF(AND($CD$4='DATA ENTRY'!CV52),'DATA ENTRY'!X52,"")))</f>
        <v/>
      </c>
      <c r="CP53" s="133" t="str">
        <f t="shared" si="3"/>
        <v/>
      </c>
      <c r="CQ53" s="133" t="str">
        <f>IF('DATA ENTRY'!CV52="","",IF('DATA ENTRY'!G52="","",IF(AND($CD$4='DATA ENTRY'!CV52),'DATA ENTRY'!G52,"")))</f>
        <v/>
      </c>
      <c r="CR53">
        <f t="shared" si="4"/>
        <v>0</v>
      </c>
      <c r="CS53">
        <f t="shared" si="5"/>
        <v>0</v>
      </c>
      <c r="CW53">
        <f t="shared" si="12"/>
        <v>0</v>
      </c>
      <c r="DA53" t="str">
        <f t="shared" si="6"/>
        <v/>
      </c>
      <c r="DB53" t="str">
        <f>IF(DX53=0,"",1+(MAX($DB$7:DB52)))</f>
        <v/>
      </c>
      <c r="DC53" s="170">
        <v>47</v>
      </c>
      <c r="DD53" s="3" t="str">
        <f>IF('DATA ENTRY'!CV52="","",IF('DATA ENTRY'!B52="","",IF(AND($DE$4='DATA ENTRY'!D52),'DATA ENTRY'!B52,"")))</f>
        <v/>
      </c>
      <c r="DE53" s="3" t="str">
        <f>IF('DATA ENTRY'!CV52="","",IF('DATA ENTRY'!C52="","",IF(AND($DE$4='DATA ENTRY'!D52),'DATA ENTRY'!C52,"")))</f>
        <v/>
      </c>
      <c r="DF53" s="4" t="str">
        <f>IF('DATA ENTRY'!CV52="","",IF('DATA ENTRY'!I52="","",IF(AND($DE$4='DATA ENTRY'!D52),'DATA ENTRY'!I52,"")))</f>
        <v/>
      </c>
      <c r="DG53" s="4" t="str">
        <f>IF('DATA ENTRY'!CV52="","",IF('DATA ENTRY'!CV52="","",IF(AND($DE$4='DATA ENTRY'!D52),'DATA ENTRY'!CV52,"")))</f>
        <v/>
      </c>
      <c r="DH53" s="3" t="str">
        <f>IF('DATA ENTRY'!CV52="","",IF('DATA ENTRY'!N52="","",IF(AND($DE$4='DATA ENTRY'!D52),'DATA ENTRY'!N52,"")))</f>
        <v/>
      </c>
      <c r="DI53" s="132" t="str">
        <f>IF('DATA ENTRY'!CV52="","",IF('DATA ENTRY'!O52="","",IF(AND($DE$4='DATA ENTRY'!D52),'DATA ENTRY'!O52,"")))</f>
        <v/>
      </c>
      <c r="DJ53" s="3" t="str">
        <f>IF('DATA ENTRY'!CV52="","",IF('DATA ENTRY'!P52="","",IF(AND($DE$4='DATA ENTRY'!D52),'DATA ENTRY'!P52,"")))</f>
        <v/>
      </c>
      <c r="DK53" s="132" t="str">
        <f>IF('DATA ENTRY'!CV52="","",IF('DATA ENTRY'!Q52="","",IF(AND($DE$4='DATA ENTRY'!D52),'DATA ENTRY'!Q52,"")))</f>
        <v/>
      </c>
      <c r="DL53" s="3" t="str">
        <f>IF('DATA ENTRY'!CV52="","",IF('DATA ENTRY'!R52="","",IF(AND($DE$4='DATA ENTRY'!D52),'DATA ENTRY'!R52,"")))</f>
        <v/>
      </c>
      <c r="DM53" s="132" t="str">
        <f>IF('DATA ENTRY'!CV52="","",IF('DATA ENTRY'!S52="","",IF(AND($DE$4='DATA ENTRY'!D52),'DATA ENTRY'!S52,"")))</f>
        <v/>
      </c>
      <c r="DN53" s="3" t="str">
        <f>IF('DATA ENTRY'!CV52="","",IF('DATA ENTRY'!E52="","",IF(AND($DE$4='DATA ENTRY'!D52),'DATA ENTRY'!E52,"")))</f>
        <v/>
      </c>
      <c r="DO53" s="3" t="str">
        <f>IF('DATA ENTRY'!CV52="","",IF('DATA ENTRY'!D52="","",IF(AND($DE$4='DATA ENTRY'!D52),'DATA ENTRY'!D52,"")))</f>
        <v/>
      </c>
      <c r="DP53" s="3" t="str">
        <f>IF('DATA ENTRY'!CV52="","",IF('DATA ENTRY'!W52="","",IF(AND($DE$4='DATA ENTRY'!D52),'DATA ENTRY'!W52,"")))</f>
        <v/>
      </c>
      <c r="DQ53" s="3" t="str">
        <f>IF('DATA ENTRY'!CV52="","",IF('DATA ENTRY'!X52="","",IF(AND($DE$4='DATA ENTRY'!D52),'DATA ENTRY'!X52,"")))</f>
        <v/>
      </c>
      <c r="DR53" s="133" t="str">
        <f t="shared" si="7"/>
        <v/>
      </c>
      <c r="DS53" s="133" t="str">
        <f>IF('DATA ENTRY'!CV52="","",IF('DATA ENTRY'!D52="","",IF(AND($DE$4='DATA ENTRY'!D52),'DATA ENTRY'!G52,"")))</f>
        <v/>
      </c>
      <c r="DX53">
        <f t="shared" si="8"/>
        <v>0</v>
      </c>
      <c r="EA53" t="str">
        <f t="shared" si="9"/>
        <v/>
      </c>
      <c r="EB53" t="str">
        <f>IF(EX53=0,"",1+(MAX($EB$7:EB52)))</f>
        <v/>
      </c>
      <c r="EC53" s="192">
        <v>47</v>
      </c>
      <c r="ED53" s="3" t="str">
        <f>IF('DATA ENTRY'!CV52="","",IF('DATA ENTRY'!B52="","",IF(AND($EE$4='DATA ENTRY'!G52,$EG$4='DATA ENTRY'!F52),'DATA ENTRY'!B52,"")))</f>
        <v/>
      </c>
      <c r="EE53" s="3" t="str">
        <f>IF('DATA ENTRY'!CV52="","",IF('DATA ENTRY'!C52="","",IF(AND($EE$4='DATA ENTRY'!G52,$EG$4='DATA ENTRY'!F52),'DATA ENTRY'!C52,"")))</f>
        <v/>
      </c>
      <c r="EF53" s="4" t="str">
        <f>IF('DATA ENTRY'!CV52="","",IF('DATA ENTRY'!I52="","",IF(AND($EE$4='DATA ENTRY'!G52,$EG$4='DATA ENTRY'!F52),'DATA ENTRY'!I52,"")))</f>
        <v/>
      </c>
      <c r="EG53" s="4" t="str">
        <f>IF('DATA ENTRY'!CV52="","",IF('DATA ENTRY'!CV52="","",IF(AND($EE$4='DATA ENTRY'!G52,$EG$4='DATA ENTRY'!F52),'DATA ENTRY'!CV52,"")))</f>
        <v/>
      </c>
      <c r="EH53" s="3" t="str">
        <f>IF('DATA ENTRY'!CV52="","",IF('DATA ENTRY'!N52="","",IF(AND($EE$4='DATA ENTRY'!G52,$EG$4='DATA ENTRY'!F52),'DATA ENTRY'!N52,"")))</f>
        <v/>
      </c>
      <c r="EI53" s="132" t="str">
        <f>IF('DATA ENTRY'!CV52="","",IF('DATA ENTRY'!O52="","",IF(AND($EE$4='DATA ENTRY'!G52,$EG$4='DATA ENTRY'!F52),'DATA ENTRY'!O52,"")))</f>
        <v/>
      </c>
      <c r="EJ53" s="3" t="str">
        <f>IF('DATA ENTRY'!CV52="","",IF('DATA ENTRY'!P52="","",IF(AND($EE$4='DATA ENTRY'!G52,$EG$4='DATA ENTRY'!F52),'DATA ENTRY'!P52,"")))</f>
        <v/>
      </c>
      <c r="EK53" s="132" t="str">
        <f>IF('DATA ENTRY'!CV52="","",IF('DATA ENTRY'!Q52="","",IF(AND($EE$4='DATA ENTRY'!G52,$EG$4='DATA ENTRY'!F52),'DATA ENTRY'!Q52,"")))</f>
        <v/>
      </c>
      <c r="EL53" s="3" t="str">
        <f>IF('DATA ENTRY'!CV52="","",IF('DATA ENTRY'!R52="","",IF(AND($EE$4='DATA ENTRY'!G52,$EG$4='DATA ENTRY'!F52),'DATA ENTRY'!R52,"")))</f>
        <v/>
      </c>
      <c r="EM53" s="132" t="str">
        <f>IF('DATA ENTRY'!CV52="","",IF('DATA ENTRY'!S52="","",IF(AND($EE$4='DATA ENTRY'!G52,$EG$4='DATA ENTRY'!F52),'DATA ENTRY'!S52,"")))</f>
        <v/>
      </c>
      <c r="EN53" s="3" t="str">
        <f>IF('DATA ENTRY'!CV52="","",IF('DATA ENTRY'!E52="","",IF(AND($EE$4='DATA ENTRY'!G52,$EG$4='DATA ENTRY'!F52),'DATA ENTRY'!E52,"")))</f>
        <v/>
      </c>
      <c r="EO53" s="3" t="str">
        <f>IF('DATA ENTRY'!CV52="","",IF('DATA ENTRY'!D6="","",IF(AND($EE$4='DATA ENTRY'!G52,$EG$4='DATA ENTRY'!F52),'DATA ENTRY'!D6,"")))</f>
        <v/>
      </c>
      <c r="EP53" s="3" t="str">
        <f>IF('DATA ENTRY'!CV52="","",IF('DATA ENTRY'!W52="","",IF(AND($EE$4='DATA ENTRY'!G52,$EG$4='DATA ENTRY'!F52),'DATA ENTRY'!W52,"")))</f>
        <v/>
      </c>
      <c r="EQ53" s="3" t="str">
        <f>IF('DATA ENTRY'!CV52="","",IF('DATA ENTRY'!X52="","",IF(AND($EE$4='DATA ENTRY'!G52,$EG$4='DATA ENTRY'!F52),'DATA ENTRY'!X52,"")))</f>
        <v/>
      </c>
      <c r="ER53" s="133" t="str">
        <f t="shared" si="10"/>
        <v/>
      </c>
      <c r="ES53" s="133" t="str">
        <f>IF('DATA ENTRY'!CV52="","",IF('DATA ENTRY'!D6="","",IF(AND($EE$4='DATA ENTRY'!G52,$EG$4='DATA ENTRY'!F52),'DATA ENTRY'!G52,"")))</f>
        <v/>
      </c>
      <c r="EX53">
        <f t="shared" si="11"/>
        <v>0</v>
      </c>
    </row>
    <row r="54" spans="1:154">
      <c r="A54" t="str">
        <f>IF(S54=0,"",1+(MAX($A$7:A53)))</f>
        <v/>
      </c>
      <c r="B54" s="2">
        <v>48</v>
      </c>
      <c r="C54" s="3" t="str">
        <f>IF('DATA ENTRY'!CV53="","",IF('DATA ENTRY'!B53="","",IF($D$4="All Post",'DATA ENTRY'!B53,IF(AND($D$4='DATA ENTRY'!CV53),'DATA ENTRY'!B53,""))))</f>
        <v/>
      </c>
      <c r="D54" s="3" t="str">
        <f>IF('DATA ENTRY'!CV53="","",IF('DATA ENTRY'!C53="","",IF($D$4="All Post",'DATA ENTRY'!C53,IF(AND($D$4='DATA ENTRY'!CV53),'DATA ENTRY'!C53,""))))</f>
        <v/>
      </c>
      <c r="E54" s="4" t="str">
        <f>IF('DATA ENTRY'!CV53="","",IF('DATA ENTRY'!I53="","",IF($D$4="All Post",'DATA ENTRY'!I53,IF(AND($D$4='DATA ENTRY'!CV53),'DATA ENTRY'!I53,""))))</f>
        <v/>
      </c>
      <c r="F54" s="4" t="str">
        <f>IF('DATA ENTRY'!CV53="","",IF('DATA ENTRY'!CV53="","",IF($D$4="All Post",'DATA ENTRY'!CV53,IF(AND($D$4='DATA ENTRY'!CV53),'DATA ENTRY'!CV53,""))))</f>
        <v/>
      </c>
      <c r="G54" s="3" t="str">
        <f>IF('DATA ENTRY'!CV53="","",IF('DATA ENTRY'!N53="","",IF($D$4="All Post",'DATA ENTRY'!N53,IF(AND($D$4='DATA ENTRY'!CV53),'DATA ENTRY'!N53,""))))</f>
        <v/>
      </c>
      <c r="H54" s="132" t="str">
        <f>IF('DATA ENTRY'!CV53="","",IF('DATA ENTRY'!O53="","",IF($D$4="All Post",'DATA ENTRY'!O53,IF(AND($D$4='DATA ENTRY'!CV53),'DATA ENTRY'!O53,""))))</f>
        <v/>
      </c>
      <c r="I54" s="3" t="str">
        <f>IF('DATA ENTRY'!CV53="","",IF('DATA ENTRY'!P53="","",IF($D$4="All Post",'DATA ENTRY'!P53,IF(AND($D$4='DATA ENTRY'!CV53),'DATA ENTRY'!P53,""))))</f>
        <v/>
      </c>
      <c r="J54" s="132" t="str">
        <f>IF('DATA ENTRY'!CV53="","",IF('DATA ENTRY'!Q53="","",IF($D$4="All Post",'DATA ENTRY'!Q53,IF(AND($D$4='DATA ENTRY'!CV53),'DATA ENTRY'!Q53,""))))</f>
        <v/>
      </c>
      <c r="K54" s="3" t="str">
        <f>IF('DATA ENTRY'!CV53="","",IF('DATA ENTRY'!R53="","",IF($D$4="All Post",'DATA ENTRY'!R53,IF(AND($D$4='DATA ENTRY'!CV53),'DATA ENTRY'!R53,""))))</f>
        <v/>
      </c>
      <c r="L54" s="3" t="str">
        <f>IF('DATA ENTRY'!CV53="","",IF('DATA ENTRY'!S53="","",IF($D$4="All Post",'DATA ENTRY'!S53,IF(AND($D$4='DATA ENTRY'!CV53),'DATA ENTRY'!S53,""))))</f>
        <v/>
      </c>
      <c r="M54" s="3" t="str">
        <f>IF('DATA ENTRY'!CV53="","",IF('DATA ENTRY'!E53="","",IF($D$4="All Post",'DATA ENTRY'!E53,IF(AND($D$4='DATA ENTRY'!CV53),'DATA ENTRY'!E53,""))))</f>
        <v/>
      </c>
      <c r="N54" s="3" t="str">
        <f>IF('DATA ENTRY'!CV53="","",IF('DATA ENTRY'!W53="","",IF($D$4="All Post",'DATA ENTRY'!W53,IF(AND($D$4='DATA ENTRY'!CV53),'DATA ENTRY'!W53,""))))</f>
        <v/>
      </c>
      <c r="O54" s="3" t="str">
        <f>IF('DATA ENTRY'!CV53="","",IF('DATA ENTRY'!X53="","",IF($D$4="All Post",'DATA ENTRY'!X53,IF(AND($D$4='DATA ENTRY'!CV53),'DATA ENTRY'!X53,""))))</f>
        <v/>
      </c>
      <c r="P54" s="3" t="str">
        <f>IF('DATA ENTRY'!CV53="","",IF('DATA ENTRY'!G53="","",IF($D$4="All Post",'DATA ENTRY'!G53,IF(AND($D$4='DATA ENTRY'!CV53),'DATA ENTRY'!G53,""))))</f>
        <v/>
      </c>
      <c r="S54">
        <f t="shared" si="0"/>
        <v>0</v>
      </c>
      <c r="T54" t="str">
        <f t="shared" si="1"/>
        <v/>
      </c>
      <c r="BZ54" t="str">
        <f t="shared" si="2"/>
        <v/>
      </c>
      <c r="CA54" t="str">
        <f>IF(CW54=0,"",1+(MAX($CA$7:CA53)))</f>
        <v/>
      </c>
      <c r="CB54" s="141">
        <v>48</v>
      </c>
      <c r="CC54" s="3" t="str">
        <f>IF('DATA ENTRY'!CV53="","",IF('DATA ENTRY'!B53="","",IF(AND($CD$4='DATA ENTRY'!CV53),'DATA ENTRY'!B53,"")))</f>
        <v/>
      </c>
      <c r="CD54" s="3" t="str">
        <f>IF('DATA ENTRY'!CV53="","",IF('DATA ENTRY'!C53="","",IF(AND($CD$4='DATA ENTRY'!CV53),'DATA ENTRY'!C53,"")))</f>
        <v/>
      </c>
      <c r="CE54" s="4" t="str">
        <f>IF('DATA ENTRY'!CV53="","",IF('DATA ENTRY'!I53="","",IF(AND($CD$4='DATA ENTRY'!CV53),'DATA ENTRY'!I53,"")))</f>
        <v/>
      </c>
      <c r="CF54" s="4" t="str">
        <f>IF('DATA ENTRY'!CV53="","",IF('DATA ENTRY'!CV53="","",IF(AND($CD$4='DATA ENTRY'!CV53),'DATA ENTRY'!CV53,"")))</f>
        <v/>
      </c>
      <c r="CG54" s="3" t="str">
        <f>IF('DATA ENTRY'!CV53="","",IF('DATA ENTRY'!N53="","",IF(AND($CD$4='DATA ENTRY'!CV53),'DATA ENTRY'!N53,"")))</f>
        <v/>
      </c>
      <c r="CH54" s="132" t="str">
        <f>IF('DATA ENTRY'!CV53="","",IF('DATA ENTRY'!O53="","",IF(AND($CD$4='DATA ENTRY'!CV53),'DATA ENTRY'!O53,"")))</f>
        <v/>
      </c>
      <c r="CI54" s="3" t="str">
        <f>IF('DATA ENTRY'!CV53="","",IF('DATA ENTRY'!P53="","",IF(AND($CD$4='DATA ENTRY'!CV53),'DATA ENTRY'!P53,"")))</f>
        <v/>
      </c>
      <c r="CJ54" s="132" t="str">
        <f>IF('DATA ENTRY'!CV53="","",IF('DATA ENTRY'!Q53="","",IF(AND($CD$4='DATA ENTRY'!CV53),'DATA ENTRY'!Q53,"")))</f>
        <v/>
      </c>
      <c r="CK54" s="3" t="str">
        <f>IF('DATA ENTRY'!CV53="","",IF('DATA ENTRY'!R53="","",IF(AND($CD$4='DATA ENTRY'!CV53),'DATA ENTRY'!R53,"")))</f>
        <v/>
      </c>
      <c r="CL54" s="3" t="str">
        <f>IF('DATA ENTRY'!CV53="","",IF('DATA ENTRY'!S53="","",IF(AND($CD$4='DATA ENTRY'!CV53),'DATA ENTRY'!S53,"")))</f>
        <v/>
      </c>
      <c r="CM54" s="3" t="str">
        <f>IF('DATA ENTRY'!CV53="","",IF('DATA ENTRY'!E53="","",IF(AND($CD$4='DATA ENTRY'!CV53),'DATA ENTRY'!E53,"")))</f>
        <v/>
      </c>
      <c r="CN54" s="3" t="str">
        <f>IF('DATA ENTRY'!CV53="","",IF('DATA ENTRY'!W53="","",IF(AND($CD$4='DATA ENTRY'!CV53),'DATA ENTRY'!W53,"")))</f>
        <v/>
      </c>
      <c r="CO54" s="3" t="str">
        <f>IF('DATA ENTRY'!CV53="","",IF('DATA ENTRY'!X53="","",IF(AND($CD$4='DATA ENTRY'!CV53),'DATA ENTRY'!X53,"")))</f>
        <v/>
      </c>
      <c r="CP54" s="133" t="str">
        <f t="shared" si="3"/>
        <v/>
      </c>
      <c r="CQ54" s="133" t="str">
        <f>IF('DATA ENTRY'!CV53="","",IF('DATA ENTRY'!G53="","",IF(AND($CD$4='DATA ENTRY'!CV53),'DATA ENTRY'!G53,"")))</f>
        <v/>
      </c>
      <c r="CR54">
        <f t="shared" si="4"/>
        <v>0</v>
      </c>
      <c r="CS54">
        <f t="shared" si="5"/>
        <v>0</v>
      </c>
      <c r="CW54">
        <f t="shared" si="12"/>
        <v>0</v>
      </c>
      <c r="DA54" t="str">
        <f t="shared" si="6"/>
        <v/>
      </c>
      <c r="DB54" t="str">
        <f>IF(DX54=0,"",1+(MAX($DB$7:DB53)))</f>
        <v/>
      </c>
      <c r="DC54" s="170">
        <v>48</v>
      </c>
      <c r="DD54" s="3" t="str">
        <f>IF('DATA ENTRY'!CV53="","",IF('DATA ENTRY'!B53="","",IF(AND($DE$4='DATA ENTRY'!D53),'DATA ENTRY'!B53,"")))</f>
        <v/>
      </c>
      <c r="DE54" s="3" t="str">
        <f>IF('DATA ENTRY'!CV53="","",IF('DATA ENTRY'!C53="","",IF(AND($DE$4='DATA ENTRY'!D53),'DATA ENTRY'!C53,"")))</f>
        <v/>
      </c>
      <c r="DF54" s="4" t="str">
        <f>IF('DATA ENTRY'!CV53="","",IF('DATA ENTRY'!I53="","",IF(AND($DE$4='DATA ENTRY'!D53),'DATA ENTRY'!I53,"")))</f>
        <v/>
      </c>
      <c r="DG54" s="4" t="str">
        <f>IF('DATA ENTRY'!CV53="","",IF('DATA ENTRY'!CV53="","",IF(AND($DE$4='DATA ENTRY'!D53),'DATA ENTRY'!CV53,"")))</f>
        <v/>
      </c>
      <c r="DH54" s="3" t="str">
        <f>IF('DATA ENTRY'!CV53="","",IF('DATA ENTRY'!N53="","",IF(AND($DE$4='DATA ENTRY'!D53),'DATA ENTRY'!N53,"")))</f>
        <v/>
      </c>
      <c r="DI54" s="132" t="str">
        <f>IF('DATA ENTRY'!CV53="","",IF('DATA ENTRY'!O53="","",IF(AND($DE$4='DATA ENTRY'!D53),'DATA ENTRY'!O53,"")))</f>
        <v/>
      </c>
      <c r="DJ54" s="3" t="str">
        <f>IF('DATA ENTRY'!CV53="","",IF('DATA ENTRY'!P53="","",IF(AND($DE$4='DATA ENTRY'!D53),'DATA ENTRY'!P53,"")))</f>
        <v/>
      </c>
      <c r="DK54" s="132" t="str">
        <f>IF('DATA ENTRY'!CV53="","",IF('DATA ENTRY'!Q53="","",IF(AND($DE$4='DATA ENTRY'!D53),'DATA ENTRY'!Q53,"")))</f>
        <v/>
      </c>
      <c r="DL54" s="3" t="str">
        <f>IF('DATA ENTRY'!CV53="","",IF('DATA ENTRY'!R53="","",IF(AND($DE$4='DATA ENTRY'!D53),'DATA ENTRY'!R53,"")))</f>
        <v/>
      </c>
      <c r="DM54" s="132" t="str">
        <f>IF('DATA ENTRY'!CV53="","",IF('DATA ENTRY'!S53="","",IF(AND($DE$4='DATA ENTRY'!D53),'DATA ENTRY'!S53,"")))</f>
        <v/>
      </c>
      <c r="DN54" s="3" t="str">
        <f>IF('DATA ENTRY'!CV53="","",IF('DATA ENTRY'!E53="","",IF(AND($DE$4='DATA ENTRY'!D53),'DATA ENTRY'!E53,"")))</f>
        <v/>
      </c>
      <c r="DO54" s="3" t="str">
        <f>IF('DATA ENTRY'!CV53="","",IF('DATA ENTRY'!D53="","",IF(AND($DE$4='DATA ENTRY'!D53),'DATA ENTRY'!D53,"")))</f>
        <v/>
      </c>
      <c r="DP54" s="3" t="str">
        <f>IF('DATA ENTRY'!CV53="","",IF('DATA ENTRY'!W53="","",IF(AND($DE$4='DATA ENTRY'!D53),'DATA ENTRY'!W53,"")))</f>
        <v/>
      </c>
      <c r="DQ54" s="3" t="str">
        <f>IF('DATA ENTRY'!CV53="","",IF('DATA ENTRY'!X53="","",IF(AND($DE$4='DATA ENTRY'!D53),'DATA ENTRY'!X53,"")))</f>
        <v/>
      </c>
      <c r="DR54" s="133" t="str">
        <f t="shared" si="7"/>
        <v/>
      </c>
      <c r="DS54" s="133" t="str">
        <f>IF('DATA ENTRY'!CV53="","",IF('DATA ENTRY'!D53="","",IF(AND($DE$4='DATA ENTRY'!D53),'DATA ENTRY'!G53,"")))</f>
        <v/>
      </c>
      <c r="DX54">
        <f t="shared" si="8"/>
        <v>0</v>
      </c>
      <c r="EA54" t="str">
        <f t="shared" si="9"/>
        <v/>
      </c>
      <c r="EB54" t="str">
        <f>IF(EX54=0,"",1+(MAX($EB$7:EB53)))</f>
        <v/>
      </c>
      <c r="EC54" s="192">
        <v>48</v>
      </c>
      <c r="ED54" s="3" t="str">
        <f>IF('DATA ENTRY'!CV53="","",IF('DATA ENTRY'!B53="","",IF(AND($EE$4='DATA ENTRY'!G53,$EG$4='DATA ENTRY'!F53),'DATA ENTRY'!B53,"")))</f>
        <v/>
      </c>
      <c r="EE54" s="3" t="str">
        <f>IF('DATA ENTRY'!CV53="","",IF('DATA ENTRY'!C53="","",IF(AND($EE$4='DATA ENTRY'!G53,$EG$4='DATA ENTRY'!F53),'DATA ENTRY'!C53,"")))</f>
        <v/>
      </c>
      <c r="EF54" s="4" t="str">
        <f>IF('DATA ENTRY'!CV53="","",IF('DATA ENTRY'!I53="","",IF(AND($EE$4='DATA ENTRY'!G53,$EG$4='DATA ENTRY'!F53),'DATA ENTRY'!I53,"")))</f>
        <v/>
      </c>
      <c r="EG54" s="4" t="str">
        <f>IF('DATA ENTRY'!CV53="","",IF('DATA ENTRY'!CV53="","",IF(AND($EE$4='DATA ENTRY'!G53,$EG$4='DATA ENTRY'!F53),'DATA ENTRY'!CV53,"")))</f>
        <v/>
      </c>
      <c r="EH54" s="3" t="str">
        <f>IF('DATA ENTRY'!CV53="","",IF('DATA ENTRY'!N53="","",IF(AND($EE$4='DATA ENTRY'!G53,$EG$4='DATA ENTRY'!F53),'DATA ENTRY'!N53,"")))</f>
        <v/>
      </c>
      <c r="EI54" s="132" t="str">
        <f>IF('DATA ENTRY'!CV53="","",IF('DATA ENTRY'!O53="","",IF(AND($EE$4='DATA ENTRY'!G53,$EG$4='DATA ENTRY'!F53),'DATA ENTRY'!O53,"")))</f>
        <v/>
      </c>
      <c r="EJ54" s="3" t="str">
        <f>IF('DATA ENTRY'!CV53="","",IF('DATA ENTRY'!P53="","",IF(AND($EE$4='DATA ENTRY'!G53,$EG$4='DATA ENTRY'!F53),'DATA ENTRY'!P53,"")))</f>
        <v/>
      </c>
      <c r="EK54" s="132" t="str">
        <f>IF('DATA ENTRY'!CV53="","",IF('DATA ENTRY'!Q53="","",IF(AND($EE$4='DATA ENTRY'!G53,$EG$4='DATA ENTRY'!F53),'DATA ENTRY'!Q53,"")))</f>
        <v/>
      </c>
      <c r="EL54" s="3" t="str">
        <f>IF('DATA ENTRY'!CV53="","",IF('DATA ENTRY'!R53="","",IF(AND($EE$4='DATA ENTRY'!G53,$EG$4='DATA ENTRY'!F53),'DATA ENTRY'!R53,"")))</f>
        <v/>
      </c>
      <c r="EM54" s="132" t="str">
        <f>IF('DATA ENTRY'!CV53="","",IF('DATA ENTRY'!S53="","",IF(AND($EE$4='DATA ENTRY'!G53,$EG$4='DATA ENTRY'!F53),'DATA ENTRY'!S53,"")))</f>
        <v/>
      </c>
      <c r="EN54" s="3" t="str">
        <f>IF('DATA ENTRY'!CV53="","",IF('DATA ENTRY'!E53="","",IF(AND($EE$4='DATA ENTRY'!G53,$EG$4='DATA ENTRY'!F53),'DATA ENTRY'!E53,"")))</f>
        <v/>
      </c>
      <c r="EO54" s="3" t="str">
        <f>IF('DATA ENTRY'!CV53="","",IF('DATA ENTRY'!D6="","",IF(AND($EE$4='DATA ENTRY'!G53,$EG$4='DATA ENTRY'!F53),'DATA ENTRY'!D6,"")))</f>
        <v/>
      </c>
      <c r="EP54" s="3" t="str">
        <f>IF('DATA ENTRY'!CV53="","",IF('DATA ENTRY'!W53="","",IF(AND($EE$4='DATA ENTRY'!G53,$EG$4='DATA ENTRY'!F53),'DATA ENTRY'!W53,"")))</f>
        <v/>
      </c>
      <c r="EQ54" s="3" t="str">
        <f>IF('DATA ENTRY'!CV53="","",IF('DATA ENTRY'!X53="","",IF(AND($EE$4='DATA ENTRY'!G53,$EG$4='DATA ENTRY'!F53),'DATA ENTRY'!X53,"")))</f>
        <v/>
      </c>
      <c r="ER54" s="133" t="str">
        <f t="shared" si="10"/>
        <v/>
      </c>
      <c r="ES54" s="133" t="str">
        <f>IF('DATA ENTRY'!CV53="","",IF('DATA ENTRY'!D6="","",IF(AND($EE$4='DATA ENTRY'!G53,$EG$4='DATA ENTRY'!F53),'DATA ENTRY'!G53,"")))</f>
        <v/>
      </c>
      <c r="EX54">
        <f t="shared" si="11"/>
        <v>0</v>
      </c>
    </row>
    <row r="55" spans="1:154">
      <c r="A55" t="str">
        <f>IF(S55=0,"",1+(MAX($A$7:A54)))</f>
        <v/>
      </c>
      <c r="B55" s="2">
        <v>49</v>
      </c>
      <c r="C55" s="3" t="str">
        <f>IF('DATA ENTRY'!CV54="","",IF('DATA ENTRY'!B54="","",IF($D$4="All Post",'DATA ENTRY'!B54,IF(AND($D$4='DATA ENTRY'!CV54),'DATA ENTRY'!B54,""))))</f>
        <v/>
      </c>
      <c r="D55" s="3" t="str">
        <f>IF('DATA ENTRY'!CV54="","",IF('DATA ENTRY'!C54="","",IF($D$4="All Post",'DATA ENTRY'!C54,IF(AND($D$4='DATA ENTRY'!CV54),'DATA ENTRY'!C54,""))))</f>
        <v/>
      </c>
      <c r="E55" s="4" t="str">
        <f>IF('DATA ENTRY'!CV54="","",IF('DATA ENTRY'!I54="","",IF($D$4="All Post",'DATA ENTRY'!I54,IF(AND($D$4='DATA ENTRY'!CV54),'DATA ENTRY'!I54,""))))</f>
        <v/>
      </c>
      <c r="F55" s="4" t="str">
        <f>IF('DATA ENTRY'!CV54="","",IF('DATA ENTRY'!CV54="","",IF($D$4="All Post",'DATA ENTRY'!CV54,IF(AND($D$4='DATA ENTRY'!CV54),'DATA ENTRY'!CV54,""))))</f>
        <v/>
      </c>
      <c r="G55" s="3" t="str">
        <f>IF('DATA ENTRY'!CV54="","",IF('DATA ENTRY'!N54="","",IF($D$4="All Post",'DATA ENTRY'!N54,IF(AND($D$4='DATA ENTRY'!CV54),'DATA ENTRY'!N54,""))))</f>
        <v/>
      </c>
      <c r="H55" s="132" t="str">
        <f>IF('DATA ENTRY'!CV54="","",IF('DATA ENTRY'!O54="","",IF($D$4="All Post",'DATA ENTRY'!O54,IF(AND($D$4='DATA ENTRY'!CV54),'DATA ENTRY'!O54,""))))</f>
        <v/>
      </c>
      <c r="I55" s="3" t="str">
        <f>IF('DATA ENTRY'!CV54="","",IF('DATA ENTRY'!P54="","",IF($D$4="All Post",'DATA ENTRY'!P54,IF(AND($D$4='DATA ENTRY'!CV54),'DATA ENTRY'!P54,""))))</f>
        <v/>
      </c>
      <c r="J55" s="132" t="str">
        <f>IF('DATA ENTRY'!CV54="","",IF('DATA ENTRY'!Q54="","",IF($D$4="All Post",'DATA ENTRY'!Q54,IF(AND($D$4='DATA ENTRY'!CV54),'DATA ENTRY'!Q54,""))))</f>
        <v/>
      </c>
      <c r="K55" s="3" t="str">
        <f>IF('DATA ENTRY'!CV54="","",IF('DATA ENTRY'!R54="","",IF($D$4="All Post",'DATA ENTRY'!R54,IF(AND($D$4='DATA ENTRY'!CV54),'DATA ENTRY'!R54,""))))</f>
        <v/>
      </c>
      <c r="L55" s="3" t="str">
        <f>IF('DATA ENTRY'!CV54="","",IF('DATA ENTRY'!S54="","",IF($D$4="All Post",'DATA ENTRY'!S54,IF(AND($D$4='DATA ENTRY'!CV54),'DATA ENTRY'!S54,""))))</f>
        <v/>
      </c>
      <c r="M55" s="3" t="str">
        <f>IF('DATA ENTRY'!CV54="","",IF('DATA ENTRY'!E54="","",IF($D$4="All Post",'DATA ENTRY'!E54,IF(AND($D$4='DATA ENTRY'!CV54),'DATA ENTRY'!E54,""))))</f>
        <v/>
      </c>
      <c r="N55" s="3" t="str">
        <f>IF('DATA ENTRY'!CV54="","",IF('DATA ENTRY'!W54="","",IF($D$4="All Post",'DATA ENTRY'!W54,IF(AND($D$4='DATA ENTRY'!CV54),'DATA ENTRY'!W54,""))))</f>
        <v/>
      </c>
      <c r="O55" s="3" t="str">
        <f>IF('DATA ENTRY'!CV54="","",IF('DATA ENTRY'!X54="","",IF($D$4="All Post",'DATA ENTRY'!X54,IF(AND($D$4='DATA ENTRY'!CV54),'DATA ENTRY'!X54,""))))</f>
        <v/>
      </c>
      <c r="P55" s="3" t="str">
        <f>IF('DATA ENTRY'!CV54="","",IF('DATA ENTRY'!G54="","",IF($D$4="All Post",'DATA ENTRY'!G54,IF(AND($D$4='DATA ENTRY'!CV54),'DATA ENTRY'!G54,""))))</f>
        <v/>
      </c>
      <c r="S55">
        <f t="shared" si="0"/>
        <v>0</v>
      </c>
      <c r="T55" t="str">
        <f t="shared" si="1"/>
        <v/>
      </c>
      <c r="BZ55" t="str">
        <f t="shared" si="2"/>
        <v/>
      </c>
      <c r="CA55" t="str">
        <f>IF(CW55=0,"",1+(MAX($CA$7:CA54)))</f>
        <v/>
      </c>
      <c r="CB55" s="141">
        <v>49</v>
      </c>
      <c r="CC55" s="3" t="str">
        <f>IF('DATA ENTRY'!CV54="","",IF('DATA ENTRY'!B54="","",IF(AND($CD$4='DATA ENTRY'!CV54),'DATA ENTRY'!B54,"")))</f>
        <v/>
      </c>
      <c r="CD55" s="3" t="str">
        <f>IF('DATA ENTRY'!CV54="","",IF('DATA ENTRY'!C54="","",IF(AND($CD$4='DATA ENTRY'!CV54),'DATA ENTRY'!C54,"")))</f>
        <v/>
      </c>
      <c r="CE55" s="4" t="str">
        <f>IF('DATA ENTRY'!CV54="","",IF('DATA ENTRY'!I54="","",IF(AND($CD$4='DATA ENTRY'!CV54),'DATA ENTRY'!I54,"")))</f>
        <v/>
      </c>
      <c r="CF55" s="4" t="str">
        <f>IF('DATA ENTRY'!CV54="","",IF('DATA ENTRY'!CV54="","",IF(AND($CD$4='DATA ENTRY'!CV54),'DATA ENTRY'!CV54,"")))</f>
        <v/>
      </c>
      <c r="CG55" s="3" t="str">
        <f>IF('DATA ENTRY'!CV54="","",IF('DATA ENTRY'!N54="","",IF(AND($CD$4='DATA ENTRY'!CV54),'DATA ENTRY'!N54,"")))</f>
        <v/>
      </c>
      <c r="CH55" s="132" t="str">
        <f>IF('DATA ENTRY'!CV54="","",IF('DATA ENTRY'!O54="","",IF(AND($CD$4='DATA ENTRY'!CV54),'DATA ENTRY'!O54,"")))</f>
        <v/>
      </c>
      <c r="CI55" s="3" t="str">
        <f>IF('DATA ENTRY'!CV54="","",IF('DATA ENTRY'!P54="","",IF(AND($CD$4='DATA ENTRY'!CV54),'DATA ENTRY'!P54,"")))</f>
        <v/>
      </c>
      <c r="CJ55" s="132" t="str">
        <f>IF('DATA ENTRY'!CV54="","",IF('DATA ENTRY'!Q54="","",IF(AND($CD$4='DATA ENTRY'!CV54),'DATA ENTRY'!Q54,"")))</f>
        <v/>
      </c>
      <c r="CK55" s="3" t="str">
        <f>IF('DATA ENTRY'!CV54="","",IF('DATA ENTRY'!R54="","",IF(AND($CD$4='DATA ENTRY'!CV54),'DATA ENTRY'!R54,"")))</f>
        <v/>
      </c>
      <c r="CL55" s="3" t="str">
        <f>IF('DATA ENTRY'!CV54="","",IF('DATA ENTRY'!S54="","",IF(AND($CD$4='DATA ENTRY'!CV54),'DATA ENTRY'!S54,"")))</f>
        <v/>
      </c>
      <c r="CM55" s="3" t="str">
        <f>IF('DATA ENTRY'!CV54="","",IF('DATA ENTRY'!E54="","",IF(AND($CD$4='DATA ENTRY'!CV54),'DATA ENTRY'!E54,"")))</f>
        <v/>
      </c>
      <c r="CN55" s="3" t="str">
        <f>IF('DATA ENTRY'!CV54="","",IF('DATA ENTRY'!W54="","",IF(AND($CD$4='DATA ENTRY'!CV54),'DATA ENTRY'!W54,"")))</f>
        <v/>
      </c>
      <c r="CO55" s="3" t="str">
        <f>IF('DATA ENTRY'!CV54="","",IF('DATA ENTRY'!X54="","",IF(AND($CD$4='DATA ENTRY'!CV54),'DATA ENTRY'!X54,"")))</f>
        <v/>
      </c>
      <c r="CP55" s="133" t="str">
        <f t="shared" si="3"/>
        <v/>
      </c>
      <c r="CQ55" s="133" t="str">
        <f>IF('DATA ENTRY'!CV54="","",IF('DATA ENTRY'!G54="","",IF(AND($CD$4='DATA ENTRY'!CV54),'DATA ENTRY'!G54,"")))</f>
        <v/>
      </c>
      <c r="CR55">
        <f t="shared" si="4"/>
        <v>0</v>
      </c>
      <c r="CS55">
        <f t="shared" si="5"/>
        <v>0</v>
      </c>
      <c r="CW55">
        <f t="shared" si="12"/>
        <v>0</v>
      </c>
      <c r="DA55" t="str">
        <f t="shared" si="6"/>
        <v/>
      </c>
      <c r="DB55" t="str">
        <f>IF(DX55=0,"",1+(MAX($DB$7:DB54)))</f>
        <v/>
      </c>
      <c r="DC55" s="170">
        <v>49</v>
      </c>
      <c r="DD55" s="3" t="str">
        <f>IF('DATA ENTRY'!CV54="","",IF('DATA ENTRY'!B54="","",IF(AND($DE$4='DATA ENTRY'!D54),'DATA ENTRY'!B54,"")))</f>
        <v/>
      </c>
      <c r="DE55" s="3" t="str">
        <f>IF('DATA ENTRY'!CV54="","",IF('DATA ENTRY'!C54="","",IF(AND($DE$4='DATA ENTRY'!D54),'DATA ENTRY'!C54,"")))</f>
        <v/>
      </c>
      <c r="DF55" s="4" t="str">
        <f>IF('DATA ENTRY'!CV54="","",IF('DATA ENTRY'!I54="","",IF(AND($DE$4='DATA ENTRY'!D54),'DATA ENTRY'!I54,"")))</f>
        <v/>
      </c>
      <c r="DG55" s="4" t="str">
        <f>IF('DATA ENTRY'!CV54="","",IF('DATA ENTRY'!CV54="","",IF(AND($DE$4='DATA ENTRY'!D54),'DATA ENTRY'!CV54,"")))</f>
        <v/>
      </c>
      <c r="DH55" s="3" t="str">
        <f>IF('DATA ENTRY'!CV54="","",IF('DATA ENTRY'!N54="","",IF(AND($DE$4='DATA ENTRY'!D54),'DATA ENTRY'!N54,"")))</f>
        <v/>
      </c>
      <c r="DI55" s="132" t="str">
        <f>IF('DATA ENTRY'!CV54="","",IF('DATA ENTRY'!O54="","",IF(AND($DE$4='DATA ENTRY'!D54),'DATA ENTRY'!O54,"")))</f>
        <v/>
      </c>
      <c r="DJ55" s="3" t="str">
        <f>IF('DATA ENTRY'!CV54="","",IF('DATA ENTRY'!P54="","",IF(AND($DE$4='DATA ENTRY'!D54),'DATA ENTRY'!P54,"")))</f>
        <v/>
      </c>
      <c r="DK55" s="132" t="str">
        <f>IF('DATA ENTRY'!CV54="","",IF('DATA ENTRY'!Q54="","",IF(AND($DE$4='DATA ENTRY'!D54),'DATA ENTRY'!Q54,"")))</f>
        <v/>
      </c>
      <c r="DL55" s="3" t="str">
        <f>IF('DATA ENTRY'!CV54="","",IF('DATA ENTRY'!R54="","",IF(AND($DE$4='DATA ENTRY'!D54),'DATA ENTRY'!R54,"")))</f>
        <v/>
      </c>
      <c r="DM55" s="132" t="str">
        <f>IF('DATA ENTRY'!CV54="","",IF('DATA ENTRY'!S54="","",IF(AND($DE$4='DATA ENTRY'!D54),'DATA ENTRY'!S54,"")))</f>
        <v/>
      </c>
      <c r="DN55" s="3" t="str">
        <f>IF('DATA ENTRY'!CV54="","",IF('DATA ENTRY'!E54="","",IF(AND($DE$4='DATA ENTRY'!D54),'DATA ENTRY'!E54,"")))</f>
        <v/>
      </c>
      <c r="DO55" s="3" t="str">
        <f>IF('DATA ENTRY'!CV54="","",IF('DATA ENTRY'!D54="","",IF(AND($DE$4='DATA ENTRY'!D54),'DATA ENTRY'!D54,"")))</f>
        <v/>
      </c>
      <c r="DP55" s="3" t="str">
        <f>IF('DATA ENTRY'!CV54="","",IF('DATA ENTRY'!W54="","",IF(AND($DE$4='DATA ENTRY'!D54),'DATA ENTRY'!W54,"")))</f>
        <v/>
      </c>
      <c r="DQ55" s="3" t="str">
        <f>IF('DATA ENTRY'!CV54="","",IF('DATA ENTRY'!X54="","",IF(AND($DE$4='DATA ENTRY'!D54),'DATA ENTRY'!X54,"")))</f>
        <v/>
      </c>
      <c r="DR55" s="133" t="str">
        <f t="shared" si="7"/>
        <v/>
      </c>
      <c r="DS55" s="133" t="str">
        <f>IF('DATA ENTRY'!CV54="","",IF('DATA ENTRY'!D54="","",IF(AND($DE$4='DATA ENTRY'!D54),'DATA ENTRY'!G54,"")))</f>
        <v/>
      </c>
      <c r="DX55">
        <f t="shared" si="8"/>
        <v>0</v>
      </c>
      <c r="EA55" t="str">
        <f t="shared" si="9"/>
        <v/>
      </c>
      <c r="EB55" t="str">
        <f>IF(EX55=0,"",1+(MAX($EB$7:EB54)))</f>
        <v/>
      </c>
      <c r="EC55" s="192">
        <v>49</v>
      </c>
      <c r="ED55" s="3" t="str">
        <f>IF('DATA ENTRY'!CV54="","",IF('DATA ENTRY'!B54="","",IF(AND($EE$4='DATA ENTRY'!G54,$EG$4='DATA ENTRY'!F54),'DATA ENTRY'!B54,"")))</f>
        <v/>
      </c>
      <c r="EE55" s="3" t="str">
        <f>IF('DATA ENTRY'!CV54="","",IF('DATA ENTRY'!C54="","",IF(AND($EE$4='DATA ENTRY'!G54,$EG$4='DATA ENTRY'!F54),'DATA ENTRY'!C54,"")))</f>
        <v/>
      </c>
      <c r="EF55" s="4" t="str">
        <f>IF('DATA ENTRY'!CV54="","",IF('DATA ENTRY'!I54="","",IF(AND($EE$4='DATA ENTRY'!G54,$EG$4='DATA ENTRY'!F54),'DATA ENTRY'!I54,"")))</f>
        <v/>
      </c>
      <c r="EG55" s="4" t="str">
        <f>IF('DATA ENTRY'!CV54="","",IF('DATA ENTRY'!CV54="","",IF(AND($EE$4='DATA ENTRY'!G54,$EG$4='DATA ENTRY'!F54),'DATA ENTRY'!CV54,"")))</f>
        <v/>
      </c>
      <c r="EH55" s="3" t="str">
        <f>IF('DATA ENTRY'!CV54="","",IF('DATA ENTRY'!N54="","",IF(AND($EE$4='DATA ENTRY'!G54,$EG$4='DATA ENTRY'!F54),'DATA ENTRY'!N54,"")))</f>
        <v/>
      </c>
      <c r="EI55" s="132" t="str">
        <f>IF('DATA ENTRY'!CV54="","",IF('DATA ENTRY'!O54="","",IF(AND($EE$4='DATA ENTRY'!G54,$EG$4='DATA ENTRY'!F54),'DATA ENTRY'!O54,"")))</f>
        <v/>
      </c>
      <c r="EJ55" s="3" t="str">
        <f>IF('DATA ENTRY'!CV54="","",IF('DATA ENTRY'!P54="","",IF(AND($EE$4='DATA ENTRY'!G54,$EG$4='DATA ENTRY'!F54),'DATA ENTRY'!P54,"")))</f>
        <v/>
      </c>
      <c r="EK55" s="132" t="str">
        <f>IF('DATA ENTRY'!CV54="","",IF('DATA ENTRY'!Q54="","",IF(AND($EE$4='DATA ENTRY'!G54,$EG$4='DATA ENTRY'!F54),'DATA ENTRY'!Q54,"")))</f>
        <v/>
      </c>
      <c r="EL55" s="3" t="str">
        <f>IF('DATA ENTRY'!CV54="","",IF('DATA ENTRY'!R54="","",IF(AND($EE$4='DATA ENTRY'!G54,$EG$4='DATA ENTRY'!F54),'DATA ENTRY'!R54,"")))</f>
        <v/>
      </c>
      <c r="EM55" s="132" t="str">
        <f>IF('DATA ENTRY'!CV54="","",IF('DATA ENTRY'!S54="","",IF(AND($EE$4='DATA ENTRY'!G54,$EG$4='DATA ENTRY'!F54),'DATA ENTRY'!S54,"")))</f>
        <v/>
      </c>
      <c r="EN55" s="3" t="str">
        <f>IF('DATA ENTRY'!CV54="","",IF('DATA ENTRY'!E54="","",IF(AND($EE$4='DATA ENTRY'!G54,$EG$4='DATA ENTRY'!F54),'DATA ENTRY'!E54,"")))</f>
        <v/>
      </c>
      <c r="EO55" s="3" t="str">
        <f>IF('DATA ENTRY'!CV54="","",IF('DATA ENTRY'!D6="","",IF(AND($EE$4='DATA ENTRY'!G54,$EG$4='DATA ENTRY'!F54),'DATA ENTRY'!D6,"")))</f>
        <v/>
      </c>
      <c r="EP55" s="3" t="str">
        <f>IF('DATA ENTRY'!CV54="","",IF('DATA ENTRY'!W54="","",IF(AND($EE$4='DATA ENTRY'!G54,$EG$4='DATA ENTRY'!F54),'DATA ENTRY'!W54,"")))</f>
        <v/>
      </c>
      <c r="EQ55" s="3" t="str">
        <f>IF('DATA ENTRY'!CV54="","",IF('DATA ENTRY'!X54="","",IF(AND($EE$4='DATA ENTRY'!G54,$EG$4='DATA ENTRY'!F54),'DATA ENTRY'!X54,"")))</f>
        <v/>
      </c>
      <c r="ER55" s="133" t="str">
        <f t="shared" si="10"/>
        <v/>
      </c>
      <c r="ES55" s="133" t="str">
        <f>IF('DATA ENTRY'!CV54="","",IF('DATA ENTRY'!D6="","",IF(AND($EE$4='DATA ENTRY'!G54,$EG$4='DATA ENTRY'!F54),'DATA ENTRY'!G54,"")))</f>
        <v/>
      </c>
      <c r="EX55">
        <f t="shared" si="11"/>
        <v>0</v>
      </c>
    </row>
    <row r="56" spans="1:154">
      <c r="A56" t="str">
        <f>IF(S56=0,"",1+(MAX($A$7:A55)))</f>
        <v/>
      </c>
      <c r="B56" s="2">
        <v>50</v>
      </c>
      <c r="C56" s="3" t="str">
        <f>IF('DATA ENTRY'!CV55="","",IF('DATA ENTRY'!B55="","",IF($D$4="All Post",'DATA ENTRY'!B55,IF(AND($D$4='DATA ENTRY'!CV55),'DATA ENTRY'!B55,""))))</f>
        <v/>
      </c>
      <c r="D56" s="3" t="str">
        <f>IF('DATA ENTRY'!CV55="","",IF('DATA ENTRY'!C55="","",IF($D$4="All Post",'DATA ENTRY'!C55,IF(AND($D$4='DATA ENTRY'!CV55),'DATA ENTRY'!C55,""))))</f>
        <v/>
      </c>
      <c r="E56" s="4" t="str">
        <f>IF('DATA ENTRY'!CV55="","",IF('DATA ENTRY'!I55="","",IF($D$4="All Post",'DATA ENTRY'!I55,IF(AND($D$4='DATA ENTRY'!CV55),'DATA ENTRY'!I55,""))))</f>
        <v/>
      </c>
      <c r="F56" s="4" t="str">
        <f>IF('DATA ENTRY'!CV55="","",IF('DATA ENTRY'!CV55="","",IF($D$4="All Post",'DATA ENTRY'!CV55,IF(AND($D$4='DATA ENTRY'!CV55),'DATA ENTRY'!CV55,""))))</f>
        <v/>
      </c>
      <c r="G56" s="3" t="str">
        <f>IF('DATA ENTRY'!CV55="","",IF('DATA ENTRY'!N55="","",IF($D$4="All Post",'DATA ENTRY'!N55,IF(AND($D$4='DATA ENTRY'!CV55),'DATA ENTRY'!N55,""))))</f>
        <v/>
      </c>
      <c r="H56" s="132" t="str">
        <f>IF('DATA ENTRY'!CV55="","",IF('DATA ENTRY'!O55="","",IF($D$4="All Post",'DATA ENTRY'!O55,IF(AND($D$4='DATA ENTRY'!CV55),'DATA ENTRY'!O55,""))))</f>
        <v/>
      </c>
      <c r="I56" s="3" t="str">
        <f>IF('DATA ENTRY'!CV55="","",IF('DATA ENTRY'!P55="","",IF($D$4="All Post",'DATA ENTRY'!P55,IF(AND($D$4='DATA ENTRY'!CV55),'DATA ENTRY'!P55,""))))</f>
        <v/>
      </c>
      <c r="J56" s="132" t="str">
        <f>IF('DATA ENTRY'!CV55="","",IF('DATA ENTRY'!Q55="","",IF($D$4="All Post",'DATA ENTRY'!Q55,IF(AND($D$4='DATA ENTRY'!CV55),'DATA ENTRY'!Q55,""))))</f>
        <v/>
      </c>
      <c r="K56" s="3" t="str">
        <f>IF('DATA ENTRY'!CV55="","",IF('DATA ENTRY'!R55="","",IF($D$4="All Post",'DATA ENTRY'!R55,IF(AND($D$4='DATA ENTRY'!CV55),'DATA ENTRY'!R55,""))))</f>
        <v/>
      </c>
      <c r="L56" s="3" t="str">
        <f>IF('DATA ENTRY'!CV55="","",IF('DATA ENTRY'!S55="","",IF($D$4="All Post",'DATA ENTRY'!S55,IF(AND($D$4='DATA ENTRY'!CV55),'DATA ENTRY'!S55,""))))</f>
        <v/>
      </c>
      <c r="M56" s="3" t="str">
        <f>IF('DATA ENTRY'!CV55="","",IF('DATA ENTRY'!E55="","",IF($D$4="All Post",'DATA ENTRY'!E55,IF(AND($D$4='DATA ENTRY'!CV55),'DATA ENTRY'!E55,""))))</f>
        <v/>
      </c>
      <c r="N56" s="3" t="str">
        <f>IF('DATA ENTRY'!CV55="","",IF('DATA ENTRY'!W55="","",IF($D$4="All Post",'DATA ENTRY'!W55,IF(AND($D$4='DATA ENTRY'!CV55),'DATA ENTRY'!W55,""))))</f>
        <v/>
      </c>
      <c r="O56" s="3" t="str">
        <f>IF('DATA ENTRY'!CV55="","",IF('DATA ENTRY'!X55="","",IF($D$4="All Post",'DATA ENTRY'!X55,IF(AND($D$4='DATA ENTRY'!CV55),'DATA ENTRY'!X55,""))))</f>
        <v/>
      </c>
      <c r="P56" s="3" t="str">
        <f>IF('DATA ENTRY'!CV55="","",IF('DATA ENTRY'!G55="","",IF($D$4="All Post",'DATA ENTRY'!G55,IF(AND($D$4='DATA ENTRY'!CV55),'DATA ENTRY'!G55,""))))</f>
        <v/>
      </c>
      <c r="S56">
        <f t="shared" si="0"/>
        <v>0</v>
      </c>
      <c r="T56" t="str">
        <f t="shared" si="1"/>
        <v/>
      </c>
      <c r="BZ56" t="str">
        <f t="shared" si="2"/>
        <v/>
      </c>
      <c r="CA56" t="str">
        <f>IF(CW56=0,"",1+(MAX($CA$7:CA55)))</f>
        <v/>
      </c>
      <c r="CB56" s="141">
        <v>50</v>
      </c>
      <c r="CC56" s="3" t="str">
        <f>IF('DATA ENTRY'!CV55="","",IF('DATA ENTRY'!B55="","",IF(AND($CD$4='DATA ENTRY'!CV55),'DATA ENTRY'!B55,"")))</f>
        <v/>
      </c>
      <c r="CD56" s="3" t="str">
        <f>IF('DATA ENTRY'!CV55="","",IF('DATA ENTRY'!C55="","",IF(AND($CD$4='DATA ENTRY'!CV55),'DATA ENTRY'!C55,"")))</f>
        <v/>
      </c>
      <c r="CE56" s="4" t="str">
        <f>IF('DATA ENTRY'!CV55="","",IF('DATA ENTRY'!I55="","",IF(AND($CD$4='DATA ENTRY'!CV55),'DATA ENTRY'!I55,"")))</f>
        <v/>
      </c>
      <c r="CF56" s="4" t="str">
        <f>IF('DATA ENTRY'!CV55="","",IF('DATA ENTRY'!CV55="","",IF(AND($CD$4='DATA ENTRY'!CV55),'DATA ENTRY'!CV55,"")))</f>
        <v/>
      </c>
      <c r="CG56" s="3" t="str">
        <f>IF('DATA ENTRY'!CV55="","",IF('DATA ENTRY'!N55="","",IF(AND($CD$4='DATA ENTRY'!CV55),'DATA ENTRY'!N55,"")))</f>
        <v/>
      </c>
      <c r="CH56" s="132" t="str">
        <f>IF('DATA ENTRY'!CV55="","",IF('DATA ENTRY'!O55="","",IF(AND($CD$4='DATA ENTRY'!CV55),'DATA ENTRY'!O55,"")))</f>
        <v/>
      </c>
      <c r="CI56" s="3" t="str">
        <f>IF('DATA ENTRY'!CV55="","",IF('DATA ENTRY'!P55="","",IF(AND($CD$4='DATA ENTRY'!CV55),'DATA ENTRY'!P55,"")))</f>
        <v/>
      </c>
      <c r="CJ56" s="132" t="str">
        <f>IF('DATA ENTRY'!CV55="","",IF('DATA ENTRY'!Q55="","",IF(AND($CD$4='DATA ENTRY'!CV55),'DATA ENTRY'!Q55,"")))</f>
        <v/>
      </c>
      <c r="CK56" s="3" t="str">
        <f>IF('DATA ENTRY'!CV55="","",IF('DATA ENTRY'!R55="","",IF(AND($CD$4='DATA ENTRY'!CV55),'DATA ENTRY'!R55,"")))</f>
        <v/>
      </c>
      <c r="CL56" s="3" t="str">
        <f>IF('DATA ENTRY'!CV55="","",IF('DATA ENTRY'!S55="","",IF(AND($CD$4='DATA ENTRY'!CV55),'DATA ENTRY'!S55,"")))</f>
        <v/>
      </c>
      <c r="CM56" s="3" t="str">
        <f>IF('DATA ENTRY'!CV55="","",IF('DATA ENTRY'!E55="","",IF(AND($CD$4='DATA ENTRY'!CV55),'DATA ENTRY'!E55,"")))</f>
        <v/>
      </c>
      <c r="CN56" s="3" t="str">
        <f>IF('DATA ENTRY'!CV55="","",IF('DATA ENTRY'!W55="","",IF(AND($CD$4='DATA ENTRY'!CV55),'DATA ENTRY'!W55,"")))</f>
        <v/>
      </c>
      <c r="CO56" s="3" t="str">
        <f>IF('DATA ENTRY'!CV55="","",IF('DATA ENTRY'!X55="","",IF(AND($CD$4='DATA ENTRY'!CV55),'DATA ENTRY'!X55,"")))</f>
        <v/>
      </c>
      <c r="CP56" s="133" t="str">
        <f t="shared" si="3"/>
        <v/>
      </c>
      <c r="CQ56" s="133" t="str">
        <f>IF('DATA ENTRY'!CV55="","",IF('DATA ENTRY'!G55="","",IF(AND($CD$4='DATA ENTRY'!CV55),'DATA ENTRY'!G55,"")))</f>
        <v/>
      </c>
      <c r="CR56">
        <f t="shared" si="4"/>
        <v>0</v>
      </c>
      <c r="CS56">
        <f t="shared" si="5"/>
        <v>0</v>
      </c>
      <c r="CW56">
        <f t="shared" si="12"/>
        <v>0</v>
      </c>
      <c r="DA56" t="str">
        <f t="shared" si="6"/>
        <v/>
      </c>
      <c r="DB56" t="str">
        <f>IF(DX56=0,"",1+(MAX($DB$7:DB55)))</f>
        <v/>
      </c>
      <c r="DC56" s="170">
        <v>50</v>
      </c>
      <c r="DD56" s="3" t="str">
        <f>IF('DATA ENTRY'!CV55="","",IF('DATA ENTRY'!B55="","",IF(AND($DE$4='DATA ENTRY'!D55),'DATA ENTRY'!B55,"")))</f>
        <v/>
      </c>
      <c r="DE56" s="3" t="str">
        <f>IF('DATA ENTRY'!CV55="","",IF('DATA ENTRY'!C55="","",IF(AND($DE$4='DATA ENTRY'!D55),'DATA ENTRY'!C55,"")))</f>
        <v/>
      </c>
      <c r="DF56" s="4" t="str">
        <f>IF('DATA ENTRY'!CV55="","",IF('DATA ENTRY'!I55="","",IF(AND($DE$4='DATA ENTRY'!D55),'DATA ENTRY'!I55,"")))</f>
        <v/>
      </c>
      <c r="DG56" s="4" t="str">
        <f>IF('DATA ENTRY'!CV55="","",IF('DATA ENTRY'!CV55="","",IF(AND($DE$4='DATA ENTRY'!D55),'DATA ENTRY'!CV55,"")))</f>
        <v/>
      </c>
      <c r="DH56" s="3" t="str">
        <f>IF('DATA ENTRY'!CV55="","",IF('DATA ENTRY'!N55="","",IF(AND($DE$4='DATA ENTRY'!D55),'DATA ENTRY'!N55,"")))</f>
        <v/>
      </c>
      <c r="DI56" s="132" t="str">
        <f>IF('DATA ENTRY'!CV55="","",IF('DATA ENTRY'!O55="","",IF(AND($DE$4='DATA ENTRY'!D55),'DATA ENTRY'!O55,"")))</f>
        <v/>
      </c>
      <c r="DJ56" s="3" t="str">
        <f>IF('DATA ENTRY'!CV55="","",IF('DATA ENTRY'!P55="","",IF(AND($DE$4='DATA ENTRY'!D55),'DATA ENTRY'!P55,"")))</f>
        <v/>
      </c>
      <c r="DK56" s="132" t="str">
        <f>IF('DATA ENTRY'!CV55="","",IF('DATA ENTRY'!Q55="","",IF(AND($DE$4='DATA ENTRY'!D55),'DATA ENTRY'!Q55,"")))</f>
        <v/>
      </c>
      <c r="DL56" s="3" t="str">
        <f>IF('DATA ENTRY'!CV55="","",IF('DATA ENTRY'!R55="","",IF(AND($DE$4='DATA ENTRY'!D55),'DATA ENTRY'!R55,"")))</f>
        <v/>
      </c>
      <c r="DM56" s="132" t="str">
        <f>IF('DATA ENTRY'!CV55="","",IF('DATA ENTRY'!S55="","",IF(AND($DE$4='DATA ENTRY'!D55),'DATA ENTRY'!S55,"")))</f>
        <v/>
      </c>
      <c r="DN56" s="3" t="str">
        <f>IF('DATA ENTRY'!CV55="","",IF('DATA ENTRY'!E55="","",IF(AND($DE$4='DATA ENTRY'!D55),'DATA ENTRY'!E55,"")))</f>
        <v/>
      </c>
      <c r="DO56" s="3" t="str">
        <f>IF('DATA ENTRY'!CV55="","",IF('DATA ENTRY'!D55="","",IF(AND($DE$4='DATA ENTRY'!D55),'DATA ENTRY'!D55,"")))</f>
        <v/>
      </c>
      <c r="DP56" s="3" t="str">
        <f>IF('DATA ENTRY'!CV55="","",IF('DATA ENTRY'!W55="","",IF(AND($DE$4='DATA ENTRY'!D55),'DATA ENTRY'!W55,"")))</f>
        <v/>
      </c>
      <c r="DQ56" s="3" t="str">
        <f>IF('DATA ENTRY'!CV55="","",IF('DATA ENTRY'!X55="","",IF(AND($DE$4='DATA ENTRY'!D55),'DATA ENTRY'!X55,"")))</f>
        <v/>
      </c>
      <c r="DR56" s="133" t="str">
        <f t="shared" si="7"/>
        <v/>
      </c>
      <c r="DS56" s="133" t="str">
        <f>IF('DATA ENTRY'!CV55="","",IF('DATA ENTRY'!D55="","",IF(AND($DE$4='DATA ENTRY'!D55),'DATA ENTRY'!G55,"")))</f>
        <v/>
      </c>
      <c r="DX56">
        <f t="shared" si="8"/>
        <v>0</v>
      </c>
      <c r="EA56" t="str">
        <f t="shared" si="9"/>
        <v/>
      </c>
      <c r="EB56" t="str">
        <f>IF(EX56=0,"",1+(MAX($EB$7:EB55)))</f>
        <v/>
      </c>
      <c r="EC56" s="192">
        <v>50</v>
      </c>
      <c r="ED56" s="3" t="str">
        <f>IF('DATA ENTRY'!CV55="","",IF('DATA ENTRY'!B55="","",IF(AND($EE$4='DATA ENTRY'!G55,$EG$4='DATA ENTRY'!F55),'DATA ENTRY'!B55,"")))</f>
        <v/>
      </c>
      <c r="EE56" s="3" t="str">
        <f>IF('DATA ENTRY'!CV55="","",IF('DATA ENTRY'!C55="","",IF(AND($EE$4='DATA ENTRY'!G55,$EG$4='DATA ENTRY'!F55),'DATA ENTRY'!C55,"")))</f>
        <v/>
      </c>
      <c r="EF56" s="4" t="str">
        <f>IF('DATA ENTRY'!CV55="","",IF('DATA ENTRY'!I55="","",IF(AND($EE$4='DATA ENTRY'!G55,$EG$4='DATA ENTRY'!F55),'DATA ENTRY'!I55,"")))</f>
        <v/>
      </c>
      <c r="EG56" s="4" t="str">
        <f>IF('DATA ENTRY'!CV55="","",IF('DATA ENTRY'!CV55="","",IF(AND($EE$4='DATA ENTRY'!G55,$EG$4='DATA ENTRY'!F55),'DATA ENTRY'!CV55,"")))</f>
        <v/>
      </c>
      <c r="EH56" s="3" t="str">
        <f>IF('DATA ENTRY'!CV55="","",IF('DATA ENTRY'!N55="","",IF(AND($EE$4='DATA ENTRY'!G55,$EG$4='DATA ENTRY'!F55),'DATA ENTRY'!N55,"")))</f>
        <v/>
      </c>
      <c r="EI56" s="132" t="str">
        <f>IF('DATA ENTRY'!CV55="","",IF('DATA ENTRY'!O55="","",IF(AND($EE$4='DATA ENTRY'!G55,$EG$4='DATA ENTRY'!F55),'DATA ENTRY'!O55,"")))</f>
        <v/>
      </c>
      <c r="EJ56" s="3" t="str">
        <f>IF('DATA ENTRY'!CV55="","",IF('DATA ENTRY'!P55="","",IF(AND($EE$4='DATA ENTRY'!G55,$EG$4='DATA ENTRY'!F55),'DATA ENTRY'!P55,"")))</f>
        <v/>
      </c>
      <c r="EK56" s="132" t="str">
        <f>IF('DATA ENTRY'!CV55="","",IF('DATA ENTRY'!Q55="","",IF(AND($EE$4='DATA ENTRY'!G55,$EG$4='DATA ENTRY'!F55),'DATA ENTRY'!Q55,"")))</f>
        <v/>
      </c>
      <c r="EL56" s="3" t="str">
        <f>IF('DATA ENTRY'!CV55="","",IF('DATA ENTRY'!R55="","",IF(AND($EE$4='DATA ENTRY'!G55,$EG$4='DATA ENTRY'!F55),'DATA ENTRY'!R55,"")))</f>
        <v/>
      </c>
      <c r="EM56" s="132" t="str">
        <f>IF('DATA ENTRY'!CV55="","",IF('DATA ENTRY'!S55="","",IF(AND($EE$4='DATA ENTRY'!G55,$EG$4='DATA ENTRY'!F55),'DATA ENTRY'!S55,"")))</f>
        <v/>
      </c>
      <c r="EN56" s="3" t="str">
        <f>IF('DATA ENTRY'!CV55="","",IF('DATA ENTRY'!E55="","",IF(AND($EE$4='DATA ENTRY'!G55,$EG$4='DATA ENTRY'!F55),'DATA ENTRY'!E55,"")))</f>
        <v/>
      </c>
      <c r="EO56" s="3" t="str">
        <f>IF('DATA ENTRY'!CV55="","",IF('DATA ENTRY'!D6="","",IF(AND($EE$4='DATA ENTRY'!G55,$EG$4='DATA ENTRY'!F55),'DATA ENTRY'!D6,"")))</f>
        <v/>
      </c>
      <c r="EP56" s="3" t="str">
        <f>IF('DATA ENTRY'!CV55="","",IF('DATA ENTRY'!W55="","",IF(AND($EE$4='DATA ENTRY'!G55,$EG$4='DATA ENTRY'!F55),'DATA ENTRY'!W55,"")))</f>
        <v/>
      </c>
      <c r="EQ56" s="3" t="str">
        <f>IF('DATA ENTRY'!CV55="","",IF('DATA ENTRY'!X55="","",IF(AND($EE$4='DATA ENTRY'!G55,$EG$4='DATA ENTRY'!F55),'DATA ENTRY'!X55,"")))</f>
        <v/>
      </c>
      <c r="ER56" s="133" t="str">
        <f t="shared" si="10"/>
        <v/>
      </c>
      <c r="ES56" s="133" t="str">
        <f>IF('DATA ENTRY'!CV55="","",IF('DATA ENTRY'!D6="","",IF(AND($EE$4='DATA ENTRY'!G55,$EG$4='DATA ENTRY'!F55),'DATA ENTRY'!G55,"")))</f>
        <v/>
      </c>
      <c r="EX56">
        <f t="shared" si="11"/>
        <v>0</v>
      </c>
    </row>
    <row r="57" spans="1:154">
      <c r="A57" t="str">
        <f>IF(S57=0,"",1+(MAX($A$7:A56)))</f>
        <v/>
      </c>
      <c r="B57" s="2">
        <v>51</v>
      </c>
      <c r="C57" s="3" t="str">
        <f>IF('DATA ENTRY'!CV56="","",IF('DATA ENTRY'!B56="","",IF($D$4="All Post",'DATA ENTRY'!B56,IF(AND($D$4='DATA ENTRY'!CV56),'DATA ENTRY'!B56,""))))</f>
        <v/>
      </c>
      <c r="D57" s="3" t="str">
        <f>IF('DATA ENTRY'!CV56="","",IF('DATA ENTRY'!C56="","",IF($D$4="All Post",'DATA ENTRY'!C56,IF(AND($D$4='DATA ENTRY'!CV56),'DATA ENTRY'!C56,""))))</f>
        <v/>
      </c>
      <c r="E57" s="4" t="str">
        <f>IF('DATA ENTRY'!CV56="","",IF('DATA ENTRY'!I56="","",IF($D$4="All Post",'DATA ENTRY'!I56,IF(AND($D$4='DATA ENTRY'!CV56),'DATA ENTRY'!I56,""))))</f>
        <v/>
      </c>
      <c r="F57" s="4" t="str">
        <f>IF('DATA ENTRY'!CV56="","",IF('DATA ENTRY'!CV56="","",IF($D$4="All Post",'DATA ENTRY'!CV56,IF(AND($D$4='DATA ENTRY'!CV56),'DATA ENTRY'!CV56,""))))</f>
        <v/>
      </c>
      <c r="G57" s="3" t="str">
        <f>IF('DATA ENTRY'!CV56="","",IF('DATA ENTRY'!N56="","",IF($D$4="All Post",'DATA ENTRY'!N56,IF(AND($D$4='DATA ENTRY'!CV56),'DATA ENTRY'!N56,""))))</f>
        <v/>
      </c>
      <c r="H57" s="132" t="str">
        <f>IF('DATA ENTRY'!CV56="","",IF('DATA ENTRY'!O56="","",IF($D$4="All Post",'DATA ENTRY'!O56,IF(AND($D$4='DATA ENTRY'!CV56),'DATA ENTRY'!O56,""))))</f>
        <v/>
      </c>
      <c r="I57" s="3" t="str">
        <f>IF('DATA ENTRY'!CV56="","",IF('DATA ENTRY'!P56="","",IF($D$4="All Post",'DATA ENTRY'!P56,IF(AND($D$4='DATA ENTRY'!CV56),'DATA ENTRY'!P56,""))))</f>
        <v/>
      </c>
      <c r="J57" s="132" t="str">
        <f>IF('DATA ENTRY'!CV56="","",IF('DATA ENTRY'!Q56="","",IF($D$4="All Post",'DATA ENTRY'!Q56,IF(AND($D$4='DATA ENTRY'!CV56),'DATA ENTRY'!Q56,""))))</f>
        <v/>
      </c>
      <c r="K57" s="3" t="str">
        <f>IF('DATA ENTRY'!CV56="","",IF('DATA ENTRY'!R56="","",IF($D$4="All Post",'DATA ENTRY'!R56,IF(AND($D$4='DATA ENTRY'!CV56),'DATA ENTRY'!R56,""))))</f>
        <v/>
      </c>
      <c r="L57" s="3" t="str">
        <f>IF('DATA ENTRY'!CV56="","",IF('DATA ENTRY'!S56="","",IF($D$4="All Post",'DATA ENTRY'!S56,IF(AND($D$4='DATA ENTRY'!CV56),'DATA ENTRY'!S56,""))))</f>
        <v/>
      </c>
      <c r="M57" s="3" t="str">
        <f>IF('DATA ENTRY'!CV56="","",IF('DATA ENTRY'!E56="","",IF($D$4="All Post",'DATA ENTRY'!E56,IF(AND($D$4='DATA ENTRY'!CV56),'DATA ENTRY'!E56,""))))</f>
        <v/>
      </c>
      <c r="N57" s="3" t="str">
        <f>IF('DATA ENTRY'!CV56="","",IF('DATA ENTRY'!W56="","",IF($D$4="All Post",'DATA ENTRY'!W56,IF(AND($D$4='DATA ENTRY'!CV56),'DATA ENTRY'!W56,""))))</f>
        <v/>
      </c>
      <c r="O57" s="3" t="str">
        <f>IF('DATA ENTRY'!CV56="","",IF('DATA ENTRY'!X56="","",IF($D$4="All Post",'DATA ENTRY'!X56,IF(AND($D$4='DATA ENTRY'!CV56),'DATA ENTRY'!X56,""))))</f>
        <v/>
      </c>
      <c r="P57" s="3" t="str">
        <f>IF('DATA ENTRY'!CV56="","",IF('DATA ENTRY'!G56="","",IF($D$4="All Post",'DATA ENTRY'!G56,IF(AND($D$4='DATA ENTRY'!CV56),'DATA ENTRY'!G56,""))))</f>
        <v/>
      </c>
      <c r="S57">
        <f t="shared" si="0"/>
        <v>0</v>
      </c>
      <c r="T57" t="str">
        <f t="shared" si="1"/>
        <v/>
      </c>
      <c r="BZ57" t="str">
        <f t="shared" si="2"/>
        <v/>
      </c>
      <c r="CA57" t="str">
        <f>IF(CW57=0,"",1+(MAX($CA$7:CA56)))</f>
        <v/>
      </c>
      <c r="CB57" s="141">
        <v>51</v>
      </c>
      <c r="CC57" s="3" t="str">
        <f>IF('DATA ENTRY'!CV56="","",IF('DATA ENTRY'!B56="","",IF(AND($CD$4='DATA ENTRY'!CV56),'DATA ENTRY'!B56,"")))</f>
        <v/>
      </c>
      <c r="CD57" s="3" t="str">
        <f>IF('DATA ENTRY'!CV56="","",IF('DATA ENTRY'!C56="","",IF(AND($CD$4='DATA ENTRY'!CV56),'DATA ENTRY'!C56,"")))</f>
        <v/>
      </c>
      <c r="CE57" s="4" t="str">
        <f>IF('DATA ENTRY'!CV56="","",IF('DATA ENTRY'!I56="","",IF(AND($CD$4='DATA ENTRY'!CV56),'DATA ENTRY'!I56,"")))</f>
        <v/>
      </c>
      <c r="CF57" s="4" t="str">
        <f>IF('DATA ENTRY'!CV56="","",IF('DATA ENTRY'!CV56="","",IF(AND($CD$4='DATA ENTRY'!CV56),'DATA ENTRY'!CV56,"")))</f>
        <v/>
      </c>
      <c r="CG57" s="3" t="str">
        <f>IF('DATA ENTRY'!CV56="","",IF('DATA ENTRY'!N56="","",IF(AND($CD$4='DATA ENTRY'!CV56),'DATA ENTRY'!N56,"")))</f>
        <v/>
      </c>
      <c r="CH57" s="132" t="str">
        <f>IF('DATA ENTRY'!CV56="","",IF('DATA ENTRY'!O56="","",IF(AND($CD$4='DATA ENTRY'!CV56),'DATA ENTRY'!O56,"")))</f>
        <v/>
      </c>
      <c r="CI57" s="3" t="str">
        <f>IF('DATA ENTRY'!CV56="","",IF('DATA ENTRY'!P56="","",IF(AND($CD$4='DATA ENTRY'!CV56),'DATA ENTRY'!P56,"")))</f>
        <v/>
      </c>
      <c r="CJ57" s="132" t="str">
        <f>IF('DATA ENTRY'!CV56="","",IF('DATA ENTRY'!Q56="","",IF(AND($CD$4='DATA ENTRY'!CV56),'DATA ENTRY'!Q56,"")))</f>
        <v/>
      </c>
      <c r="CK57" s="3" t="str">
        <f>IF('DATA ENTRY'!CV56="","",IF('DATA ENTRY'!R56="","",IF(AND($CD$4='DATA ENTRY'!CV56),'DATA ENTRY'!R56,"")))</f>
        <v/>
      </c>
      <c r="CL57" s="3" t="str">
        <f>IF('DATA ENTRY'!CV56="","",IF('DATA ENTRY'!S56="","",IF(AND($CD$4='DATA ENTRY'!CV56),'DATA ENTRY'!S56,"")))</f>
        <v/>
      </c>
      <c r="CM57" s="3" t="str">
        <f>IF('DATA ENTRY'!CV56="","",IF('DATA ENTRY'!E56="","",IF(AND($CD$4='DATA ENTRY'!CV56),'DATA ENTRY'!E56,"")))</f>
        <v/>
      </c>
      <c r="CN57" s="3" t="str">
        <f>IF('DATA ENTRY'!CV56="","",IF('DATA ENTRY'!W56="","",IF(AND($CD$4='DATA ENTRY'!CV56),'DATA ENTRY'!W56,"")))</f>
        <v/>
      </c>
      <c r="CO57" s="3" t="str">
        <f>IF('DATA ENTRY'!CV56="","",IF('DATA ENTRY'!X56="","",IF(AND($CD$4='DATA ENTRY'!CV56),'DATA ENTRY'!X56,"")))</f>
        <v/>
      </c>
      <c r="CP57" s="133" t="str">
        <f t="shared" si="3"/>
        <v/>
      </c>
      <c r="CQ57" s="133" t="str">
        <f>IF('DATA ENTRY'!CV56="","",IF('DATA ENTRY'!G56="","",IF(AND($CD$4='DATA ENTRY'!CV56),'DATA ENTRY'!G56,"")))</f>
        <v/>
      </c>
      <c r="CR57">
        <f t="shared" si="4"/>
        <v>0</v>
      </c>
      <c r="CS57">
        <f t="shared" si="5"/>
        <v>0</v>
      </c>
      <c r="CW57">
        <f t="shared" si="12"/>
        <v>0</v>
      </c>
      <c r="DA57" t="str">
        <f t="shared" si="6"/>
        <v/>
      </c>
      <c r="DB57" t="str">
        <f>IF(DX57=0,"",1+(MAX($DB$7:DB56)))</f>
        <v/>
      </c>
      <c r="DC57" s="170">
        <v>51</v>
      </c>
      <c r="DD57" s="3" t="str">
        <f>IF('DATA ENTRY'!CV56="","",IF('DATA ENTRY'!B56="","",IF(AND($DE$4='DATA ENTRY'!D56),'DATA ENTRY'!B56,"")))</f>
        <v/>
      </c>
      <c r="DE57" s="3" t="str">
        <f>IF('DATA ENTRY'!CV56="","",IF('DATA ENTRY'!C56="","",IF(AND($DE$4='DATA ENTRY'!D56),'DATA ENTRY'!C56,"")))</f>
        <v/>
      </c>
      <c r="DF57" s="4" t="str">
        <f>IF('DATA ENTRY'!CV56="","",IF('DATA ENTRY'!I56="","",IF(AND($DE$4='DATA ENTRY'!D56),'DATA ENTRY'!I56,"")))</f>
        <v/>
      </c>
      <c r="DG57" s="4" t="str">
        <f>IF('DATA ENTRY'!CV56="","",IF('DATA ENTRY'!CV56="","",IF(AND($DE$4='DATA ENTRY'!D56),'DATA ENTRY'!CV56,"")))</f>
        <v/>
      </c>
      <c r="DH57" s="3" t="str">
        <f>IF('DATA ENTRY'!CV56="","",IF('DATA ENTRY'!N56="","",IF(AND($DE$4='DATA ENTRY'!D56),'DATA ENTRY'!N56,"")))</f>
        <v/>
      </c>
      <c r="DI57" s="132" t="str">
        <f>IF('DATA ENTRY'!CV56="","",IF('DATA ENTRY'!O56="","",IF(AND($DE$4='DATA ENTRY'!D56),'DATA ENTRY'!O56,"")))</f>
        <v/>
      </c>
      <c r="DJ57" s="3" t="str">
        <f>IF('DATA ENTRY'!CV56="","",IF('DATA ENTRY'!P56="","",IF(AND($DE$4='DATA ENTRY'!D56),'DATA ENTRY'!P56,"")))</f>
        <v/>
      </c>
      <c r="DK57" s="132" t="str">
        <f>IF('DATA ENTRY'!CV56="","",IF('DATA ENTRY'!Q56="","",IF(AND($DE$4='DATA ENTRY'!D56),'DATA ENTRY'!Q56,"")))</f>
        <v/>
      </c>
      <c r="DL57" s="3" t="str">
        <f>IF('DATA ENTRY'!CV56="","",IF('DATA ENTRY'!R56="","",IF(AND($DE$4='DATA ENTRY'!D56),'DATA ENTRY'!R56,"")))</f>
        <v/>
      </c>
      <c r="DM57" s="132" t="str">
        <f>IF('DATA ENTRY'!CV56="","",IF('DATA ENTRY'!S56="","",IF(AND($DE$4='DATA ENTRY'!D56),'DATA ENTRY'!S56,"")))</f>
        <v/>
      </c>
      <c r="DN57" s="3" t="str">
        <f>IF('DATA ENTRY'!CV56="","",IF('DATA ENTRY'!E56="","",IF(AND($DE$4='DATA ENTRY'!D56),'DATA ENTRY'!E56,"")))</f>
        <v/>
      </c>
      <c r="DO57" s="3" t="str">
        <f>IF('DATA ENTRY'!CV56="","",IF('DATA ENTRY'!D56="","",IF(AND($DE$4='DATA ENTRY'!D56),'DATA ENTRY'!D56,"")))</f>
        <v/>
      </c>
      <c r="DP57" s="3" t="str">
        <f>IF('DATA ENTRY'!CV56="","",IF('DATA ENTRY'!W56="","",IF(AND($DE$4='DATA ENTRY'!D56),'DATA ENTRY'!W56,"")))</f>
        <v/>
      </c>
      <c r="DQ57" s="3" t="str">
        <f>IF('DATA ENTRY'!CV56="","",IF('DATA ENTRY'!X56="","",IF(AND($DE$4='DATA ENTRY'!D56),'DATA ENTRY'!X56,"")))</f>
        <v/>
      </c>
      <c r="DR57" s="133" t="str">
        <f t="shared" si="7"/>
        <v/>
      </c>
      <c r="DS57" s="133" t="str">
        <f>IF('DATA ENTRY'!CV56="","",IF('DATA ENTRY'!D56="","",IF(AND($DE$4='DATA ENTRY'!D56),'DATA ENTRY'!G56,"")))</f>
        <v/>
      </c>
      <c r="DX57">
        <f t="shared" si="8"/>
        <v>0</v>
      </c>
      <c r="EA57" t="str">
        <f t="shared" si="9"/>
        <v/>
      </c>
      <c r="EB57" t="str">
        <f>IF(EX57=0,"",1+(MAX($EB$7:EB56)))</f>
        <v/>
      </c>
      <c r="EC57" s="192">
        <v>51</v>
      </c>
      <c r="ED57" s="3" t="str">
        <f>IF('DATA ENTRY'!CV56="","",IF('DATA ENTRY'!B56="","",IF(AND($EE$4='DATA ENTRY'!G56,$EG$4='DATA ENTRY'!F56),'DATA ENTRY'!B56,"")))</f>
        <v/>
      </c>
      <c r="EE57" s="3" t="str">
        <f>IF('DATA ENTRY'!CV56="","",IF('DATA ENTRY'!C56="","",IF(AND($EE$4='DATA ENTRY'!G56,$EG$4='DATA ENTRY'!F56),'DATA ENTRY'!C56,"")))</f>
        <v/>
      </c>
      <c r="EF57" s="4" t="str">
        <f>IF('DATA ENTRY'!CV56="","",IF('DATA ENTRY'!I56="","",IF(AND($EE$4='DATA ENTRY'!G56,$EG$4='DATA ENTRY'!F56),'DATA ENTRY'!I56,"")))</f>
        <v/>
      </c>
      <c r="EG57" s="4" t="str">
        <f>IF('DATA ENTRY'!CV56="","",IF('DATA ENTRY'!CV56="","",IF(AND($EE$4='DATA ENTRY'!G56,$EG$4='DATA ENTRY'!F56),'DATA ENTRY'!CV56,"")))</f>
        <v/>
      </c>
      <c r="EH57" s="3" t="str">
        <f>IF('DATA ENTRY'!CV56="","",IF('DATA ENTRY'!N56="","",IF(AND($EE$4='DATA ENTRY'!G56,$EG$4='DATA ENTRY'!F56),'DATA ENTRY'!N56,"")))</f>
        <v/>
      </c>
      <c r="EI57" s="132" t="str">
        <f>IF('DATA ENTRY'!CV56="","",IF('DATA ENTRY'!O56="","",IF(AND($EE$4='DATA ENTRY'!G56,$EG$4='DATA ENTRY'!F56),'DATA ENTRY'!O56,"")))</f>
        <v/>
      </c>
      <c r="EJ57" s="3" t="str">
        <f>IF('DATA ENTRY'!CV56="","",IF('DATA ENTRY'!P56="","",IF(AND($EE$4='DATA ENTRY'!G56,$EG$4='DATA ENTRY'!F56),'DATA ENTRY'!P56,"")))</f>
        <v/>
      </c>
      <c r="EK57" s="132" t="str">
        <f>IF('DATA ENTRY'!CV56="","",IF('DATA ENTRY'!Q56="","",IF(AND($EE$4='DATA ENTRY'!G56,$EG$4='DATA ENTRY'!F56),'DATA ENTRY'!Q56,"")))</f>
        <v/>
      </c>
      <c r="EL57" s="3" t="str">
        <f>IF('DATA ENTRY'!CV56="","",IF('DATA ENTRY'!R56="","",IF(AND($EE$4='DATA ENTRY'!G56,$EG$4='DATA ENTRY'!F56),'DATA ENTRY'!R56,"")))</f>
        <v/>
      </c>
      <c r="EM57" s="132" t="str">
        <f>IF('DATA ENTRY'!CV56="","",IF('DATA ENTRY'!S56="","",IF(AND($EE$4='DATA ENTRY'!G56,$EG$4='DATA ENTRY'!F56),'DATA ENTRY'!S56,"")))</f>
        <v/>
      </c>
      <c r="EN57" s="3" t="str">
        <f>IF('DATA ENTRY'!CV56="","",IF('DATA ENTRY'!E56="","",IF(AND($EE$4='DATA ENTRY'!G56,$EG$4='DATA ENTRY'!F56),'DATA ENTRY'!E56,"")))</f>
        <v/>
      </c>
      <c r="EO57" s="3" t="str">
        <f>IF('DATA ENTRY'!CV56="","",IF('DATA ENTRY'!D6="","",IF(AND($EE$4='DATA ENTRY'!G56,$EG$4='DATA ENTRY'!F56),'DATA ENTRY'!D6,"")))</f>
        <v/>
      </c>
      <c r="EP57" s="3" t="str">
        <f>IF('DATA ENTRY'!CV56="","",IF('DATA ENTRY'!W56="","",IF(AND($EE$4='DATA ENTRY'!G56,$EG$4='DATA ENTRY'!F56),'DATA ENTRY'!W56,"")))</f>
        <v/>
      </c>
      <c r="EQ57" s="3" t="str">
        <f>IF('DATA ENTRY'!CV56="","",IF('DATA ENTRY'!X56="","",IF(AND($EE$4='DATA ENTRY'!G56,$EG$4='DATA ENTRY'!F56),'DATA ENTRY'!X56,"")))</f>
        <v/>
      </c>
      <c r="ER57" s="133" t="str">
        <f t="shared" si="10"/>
        <v/>
      </c>
      <c r="ES57" s="133" t="str">
        <f>IF('DATA ENTRY'!CV56="","",IF('DATA ENTRY'!D6="","",IF(AND($EE$4='DATA ENTRY'!G56,$EG$4='DATA ENTRY'!F56),'DATA ENTRY'!G56,"")))</f>
        <v/>
      </c>
      <c r="EX57">
        <f t="shared" si="11"/>
        <v>0</v>
      </c>
    </row>
    <row r="58" spans="1:154">
      <c r="A58" t="str">
        <f>IF(S58=0,"",1+(MAX($A$7:A57)))</f>
        <v/>
      </c>
      <c r="B58" s="2">
        <v>52</v>
      </c>
      <c r="C58" s="3" t="str">
        <f>IF('DATA ENTRY'!CV57="","",IF('DATA ENTRY'!B57="","",IF($D$4="All Post",'DATA ENTRY'!B57,IF(AND($D$4='DATA ENTRY'!CV57),'DATA ENTRY'!B57,""))))</f>
        <v/>
      </c>
      <c r="D58" s="3" t="str">
        <f>IF('DATA ENTRY'!CV57="","",IF('DATA ENTRY'!C57="","",IF($D$4="All Post",'DATA ENTRY'!C57,IF(AND($D$4='DATA ENTRY'!CV57),'DATA ENTRY'!C57,""))))</f>
        <v/>
      </c>
      <c r="E58" s="4" t="str">
        <f>IF('DATA ENTRY'!CV57="","",IF('DATA ENTRY'!I57="","",IF($D$4="All Post",'DATA ENTRY'!I57,IF(AND($D$4='DATA ENTRY'!CV57),'DATA ENTRY'!I57,""))))</f>
        <v/>
      </c>
      <c r="F58" s="4" t="str">
        <f>IF('DATA ENTRY'!CV57="","",IF('DATA ENTRY'!CV57="","",IF($D$4="All Post",'DATA ENTRY'!CV57,IF(AND($D$4='DATA ENTRY'!CV57),'DATA ENTRY'!CV57,""))))</f>
        <v/>
      </c>
      <c r="G58" s="3" t="str">
        <f>IF('DATA ENTRY'!CV57="","",IF('DATA ENTRY'!N57="","",IF($D$4="All Post",'DATA ENTRY'!N57,IF(AND($D$4='DATA ENTRY'!CV57),'DATA ENTRY'!N57,""))))</f>
        <v/>
      </c>
      <c r="H58" s="132" t="str">
        <f>IF('DATA ENTRY'!CV57="","",IF('DATA ENTRY'!O57="","",IF($D$4="All Post",'DATA ENTRY'!O57,IF(AND($D$4='DATA ENTRY'!CV57),'DATA ENTRY'!O57,""))))</f>
        <v/>
      </c>
      <c r="I58" s="3" t="str">
        <f>IF('DATA ENTRY'!CV57="","",IF('DATA ENTRY'!P57="","",IF($D$4="All Post",'DATA ENTRY'!P57,IF(AND($D$4='DATA ENTRY'!CV57),'DATA ENTRY'!P57,""))))</f>
        <v/>
      </c>
      <c r="J58" s="132" t="str">
        <f>IF('DATA ENTRY'!CV57="","",IF('DATA ENTRY'!Q57="","",IF($D$4="All Post",'DATA ENTRY'!Q57,IF(AND($D$4='DATA ENTRY'!CV57),'DATA ENTRY'!Q57,""))))</f>
        <v/>
      </c>
      <c r="K58" s="3" t="str">
        <f>IF('DATA ENTRY'!CV57="","",IF('DATA ENTRY'!R57="","",IF($D$4="All Post",'DATA ENTRY'!R57,IF(AND($D$4='DATA ENTRY'!CV57),'DATA ENTRY'!R57,""))))</f>
        <v/>
      </c>
      <c r="L58" s="3" t="str">
        <f>IF('DATA ENTRY'!CV57="","",IF('DATA ENTRY'!S57="","",IF($D$4="All Post",'DATA ENTRY'!S57,IF(AND($D$4='DATA ENTRY'!CV57),'DATA ENTRY'!S57,""))))</f>
        <v/>
      </c>
      <c r="M58" s="3" t="str">
        <f>IF('DATA ENTRY'!CV57="","",IF('DATA ENTRY'!E57="","",IF($D$4="All Post",'DATA ENTRY'!E57,IF(AND($D$4='DATA ENTRY'!CV57),'DATA ENTRY'!E57,""))))</f>
        <v/>
      </c>
      <c r="N58" s="3" t="str">
        <f>IF('DATA ENTRY'!CV57="","",IF('DATA ENTRY'!W57="","",IF($D$4="All Post",'DATA ENTRY'!W57,IF(AND($D$4='DATA ENTRY'!CV57),'DATA ENTRY'!W57,""))))</f>
        <v/>
      </c>
      <c r="O58" s="3" t="str">
        <f>IF('DATA ENTRY'!CV57="","",IF('DATA ENTRY'!X57="","",IF($D$4="All Post",'DATA ENTRY'!X57,IF(AND($D$4='DATA ENTRY'!CV57),'DATA ENTRY'!X57,""))))</f>
        <v/>
      </c>
      <c r="P58" s="3" t="str">
        <f>IF('DATA ENTRY'!CV57="","",IF('DATA ENTRY'!G57="","",IF($D$4="All Post",'DATA ENTRY'!G57,IF(AND($D$4='DATA ENTRY'!CV57),'DATA ENTRY'!G57,""))))</f>
        <v/>
      </c>
      <c r="S58">
        <f t="shared" si="0"/>
        <v>0</v>
      </c>
      <c r="T58" t="str">
        <f t="shared" si="1"/>
        <v/>
      </c>
      <c r="BZ58" t="str">
        <f t="shared" si="2"/>
        <v/>
      </c>
      <c r="CA58" t="str">
        <f>IF(CW58=0,"",1+(MAX($CA$7:CA57)))</f>
        <v/>
      </c>
      <c r="CB58" s="141">
        <v>52</v>
      </c>
      <c r="CC58" s="3" t="str">
        <f>IF('DATA ENTRY'!CV57="","",IF('DATA ENTRY'!B57="","",IF(AND($CD$4='DATA ENTRY'!CV57),'DATA ENTRY'!B57,"")))</f>
        <v/>
      </c>
      <c r="CD58" s="3" t="str">
        <f>IF('DATA ENTRY'!CV57="","",IF('DATA ENTRY'!C57="","",IF(AND($CD$4='DATA ENTRY'!CV57),'DATA ENTRY'!C57,"")))</f>
        <v/>
      </c>
      <c r="CE58" s="4" t="str">
        <f>IF('DATA ENTRY'!CV57="","",IF('DATA ENTRY'!I57="","",IF(AND($CD$4='DATA ENTRY'!CV57),'DATA ENTRY'!I57,"")))</f>
        <v/>
      </c>
      <c r="CF58" s="4" t="str">
        <f>IF('DATA ENTRY'!CV57="","",IF('DATA ENTRY'!CV57="","",IF(AND($CD$4='DATA ENTRY'!CV57),'DATA ENTRY'!CV57,"")))</f>
        <v/>
      </c>
      <c r="CG58" s="3" t="str">
        <f>IF('DATA ENTRY'!CV57="","",IF('DATA ENTRY'!N57="","",IF(AND($CD$4='DATA ENTRY'!CV57),'DATA ENTRY'!N57,"")))</f>
        <v/>
      </c>
      <c r="CH58" s="132" t="str">
        <f>IF('DATA ENTRY'!CV57="","",IF('DATA ENTRY'!O57="","",IF(AND($CD$4='DATA ENTRY'!CV57),'DATA ENTRY'!O57,"")))</f>
        <v/>
      </c>
      <c r="CI58" s="3" t="str">
        <f>IF('DATA ENTRY'!CV57="","",IF('DATA ENTRY'!P57="","",IF(AND($CD$4='DATA ENTRY'!CV57),'DATA ENTRY'!P57,"")))</f>
        <v/>
      </c>
      <c r="CJ58" s="132" t="str">
        <f>IF('DATA ENTRY'!CV57="","",IF('DATA ENTRY'!Q57="","",IF(AND($CD$4='DATA ENTRY'!CV57),'DATA ENTRY'!Q57,"")))</f>
        <v/>
      </c>
      <c r="CK58" s="3" t="str">
        <f>IF('DATA ENTRY'!CV57="","",IF('DATA ENTRY'!R57="","",IF(AND($CD$4='DATA ENTRY'!CV57),'DATA ENTRY'!R57,"")))</f>
        <v/>
      </c>
      <c r="CL58" s="3" t="str">
        <f>IF('DATA ENTRY'!CV57="","",IF('DATA ENTRY'!S57="","",IF(AND($CD$4='DATA ENTRY'!CV57),'DATA ENTRY'!S57,"")))</f>
        <v/>
      </c>
      <c r="CM58" s="3" t="str">
        <f>IF('DATA ENTRY'!CV57="","",IF('DATA ENTRY'!E57="","",IF(AND($CD$4='DATA ENTRY'!CV57),'DATA ENTRY'!E57,"")))</f>
        <v/>
      </c>
      <c r="CN58" s="3" t="str">
        <f>IF('DATA ENTRY'!CV57="","",IF('DATA ENTRY'!W57="","",IF(AND($CD$4='DATA ENTRY'!CV57),'DATA ENTRY'!W57,"")))</f>
        <v/>
      </c>
      <c r="CO58" s="3" t="str">
        <f>IF('DATA ENTRY'!CV57="","",IF('DATA ENTRY'!X57="","",IF(AND($CD$4='DATA ENTRY'!CV57),'DATA ENTRY'!X57,"")))</f>
        <v/>
      </c>
      <c r="CP58" s="133" t="str">
        <f t="shared" si="3"/>
        <v/>
      </c>
      <c r="CQ58" s="133" t="str">
        <f>IF('DATA ENTRY'!CV57="","",IF('DATA ENTRY'!G57="","",IF(AND($CD$4='DATA ENTRY'!CV57),'DATA ENTRY'!G57,"")))</f>
        <v/>
      </c>
      <c r="CR58">
        <f t="shared" si="4"/>
        <v>0</v>
      </c>
      <c r="CS58">
        <f t="shared" si="5"/>
        <v>0</v>
      </c>
      <c r="CW58">
        <f t="shared" si="12"/>
        <v>0</v>
      </c>
      <c r="DA58" t="str">
        <f t="shared" si="6"/>
        <v/>
      </c>
      <c r="DB58" t="str">
        <f>IF(DX58=0,"",1+(MAX($DB$7:DB57)))</f>
        <v/>
      </c>
      <c r="DC58" s="170">
        <v>52</v>
      </c>
      <c r="DD58" s="3" t="str">
        <f>IF('DATA ENTRY'!CV57="","",IF('DATA ENTRY'!B57="","",IF(AND($DE$4='DATA ENTRY'!D57),'DATA ENTRY'!B57,"")))</f>
        <v/>
      </c>
      <c r="DE58" s="3" t="str">
        <f>IF('DATA ENTRY'!CV57="","",IF('DATA ENTRY'!C57="","",IF(AND($DE$4='DATA ENTRY'!D57),'DATA ENTRY'!C57,"")))</f>
        <v/>
      </c>
      <c r="DF58" s="4" t="str">
        <f>IF('DATA ENTRY'!CV57="","",IF('DATA ENTRY'!I57="","",IF(AND($DE$4='DATA ENTRY'!D57),'DATA ENTRY'!I57,"")))</f>
        <v/>
      </c>
      <c r="DG58" s="4" t="str">
        <f>IF('DATA ENTRY'!CV57="","",IF('DATA ENTRY'!CV57="","",IF(AND($DE$4='DATA ENTRY'!D57),'DATA ENTRY'!CV57,"")))</f>
        <v/>
      </c>
      <c r="DH58" s="3" t="str">
        <f>IF('DATA ENTRY'!CV57="","",IF('DATA ENTRY'!N57="","",IF(AND($DE$4='DATA ENTRY'!D57),'DATA ENTRY'!N57,"")))</f>
        <v/>
      </c>
      <c r="DI58" s="132" t="str">
        <f>IF('DATA ENTRY'!CV57="","",IF('DATA ENTRY'!O57="","",IF(AND($DE$4='DATA ENTRY'!D57),'DATA ENTRY'!O57,"")))</f>
        <v/>
      </c>
      <c r="DJ58" s="3" t="str">
        <f>IF('DATA ENTRY'!CV57="","",IF('DATA ENTRY'!P57="","",IF(AND($DE$4='DATA ENTRY'!D57),'DATA ENTRY'!P57,"")))</f>
        <v/>
      </c>
      <c r="DK58" s="132" t="str">
        <f>IF('DATA ENTRY'!CV57="","",IF('DATA ENTRY'!Q57="","",IF(AND($DE$4='DATA ENTRY'!D57),'DATA ENTRY'!Q57,"")))</f>
        <v/>
      </c>
      <c r="DL58" s="3" t="str">
        <f>IF('DATA ENTRY'!CV57="","",IF('DATA ENTRY'!R57="","",IF(AND($DE$4='DATA ENTRY'!D57),'DATA ENTRY'!R57,"")))</f>
        <v/>
      </c>
      <c r="DM58" s="132" t="str">
        <f>IF('DATA ENTRY'!CV57="","",IF('DATA ENTRY'!S57="","",IF(AND($DE$4='DATA ENTRY'!D57),'DATA ENTRY'!S57,"")))</f>
        <v/>
      </c>
      <c r="DN58" s="3" t="str">
        <f>IF('DATA ENTRY'!CV57="","",IF('DATA ENTRY'!E57="","",IF(AND($DE$4='DATA ENTRY'!D57),'DATA ENTRY'!E57,"")))</f>
        <v/>
      </c>
      <c r="DO58" s="3" t="str">
        <f>IF('DATA ENTRY'!CV57="","",IF('DATA ENTRY'!D57="","",IF(AND($DE$4='DATA ENTRY'!D57),'DATA ENTRY'!D57,"")))</f>
        <v/>
      </c>
      <c r="DP58" s="3" t="str">
        <f>IF('DATA ENTRY'!CV57="","",IF('DATA ENTRY'!W57="","",IF(AND($DE$4='DATA ENTRY'!D57),'DATA ENTRY'!W57,"")))</f>
        <v/>
      </c>
      <c r="DQ58" s="3" t="str">
        <f>IF('DATA ENTRY'!CV57="","",IF('DATA ENTRY'!X57="","",IF(AND($DE$4='DATA ENTRY'!D57),'DATA ENTRY'!X57,"")))</f>
        <v/>
      </c>
      <c r="DR58" s="133" t="str">
        <f t="shared" si="7"/>
        <v/>
      </c>
      <c r="DS58" s="133" t="str">
        <f>IF('DATA ENTRY'!CV57="","",IF('DATA ENTRY'!D57="","",IF(AND($DE$4='DATA ENTRY'!D57),'DATA ENTRY'!G57,"")))</f>
        <v/>
      </c>
      <c r="DX58">
        <f t="shared" si="8"/>
        <v>0</v>
      </c>
      <c r="EA58" t="str">
        <f t="shared" si="9"/>
        <v/>
      </c>
      <c r="EB58" t="str">
        <f>IF(EX58=0,"",1+(MAX($EB$7:EB57)))</f>
        <v/>
      </c>
      <c r="EC58" s="192">
        <v>52</v>
      </c>
      <c r="ED58" s="3" t="str">
        <f>IF('DATA ENTRY'!CV57="","",IF('DATA ENTRY'!B57="","",IF(AND($EE$4='DATA ENTRY'!G57,$EG$4='DATA ENTRY'!F57),'DATA ENTRY'!B57,"")))</f>
        <v/>
      </c>
      <c r="EE58" s="3" t="str">
        <f>IF('DATA ENTRY'!CV57="","",IF('DATA ENTRY'!C57="","",IF(AND($EE$4='DATA ENTRY'!G57,$EG$4='DATA ENTRY'!F57),'DATA ENTRY'!C57,"")))</f>
        <v/>
      </c>
      <c r="EF58" s="4" t="str">
        <f>IF('DATA ENTRY'!CV57="","",IF('DATA ENTRY'!I57="","",IF(AND($EE$4='DATA ENTRY'!G57,$EG$4='DATA ENTRY'!F57),'DATA ENTRY'!I57,"")))</f>
        <v/>
      </c>
      <c r="EG58" s="4" t="str">
        <f>IF('DATA ENTRY'!CV57="","",IF('DATA ENTRY'!CV57="","",IF(AND($EE$4='DATA ENTRY'!G57,$EG$4='DATA ENTRY'!F57),'DATA ENTRY'!CV57,"")))</f>
        <v/>
      </c>
      <c r="EH58" s="3" t="str">
        <f>IF('DATA ENTRY'!CV57="","",IF('DATA ENTRY'!N57="","",IF(AND($EE$4='DATA ENTRY'!G57,$EG$4='DATA ENTRY'!F57),'DATA ENTRY'!N57,"")))</f>
        <v/>
      </c>
      <c r="EI58" s="132" t="str">
        <f>IF('DATA ENTRY'!CV57="","",IF('DATA ENTRY'!O57="","",IF(AND($EE$4='DATA ENTRY'!G57,$EG$4='DATA ENTRY'!F57),'DATA ENTRY'!O57,"")))</f>
        <v/>
      </c>
      <c r="EJ58" s="3" t="str">
        <f>IF('DATA ENTRY'!CV57="","",IF('DATA ENTRY'!P57="","",IF(AND($EE$4='DATA ENTRY'!G57,$EG$4='DATA ENTRY'!F57),'DATA ENTRY'!P57,"")))</f>
        <v/>
      </c>
      <c r="EK58" s="132" t="str">
        <f>IF('DATA ENTRY'!CV57="","",IF('DATA ENTRY'!Q57="","",IF(AND($EE$4='DATA ENTRY'!G57,$EG$4='DATA ENTRY'!F57),'DATA ENTRY'!Q57,"")))</f>
        <v/>
      </c>
      <c r="EL58" s="3" t="str">
        <f>IF('DATA ENTRY'!CV57="","",IF('DATA ENTRY'!R57="","",IF(AND($EE$4='DATA ENTRY'!G57,$EG$4='DATA ENTRY'!F57),'DATA ENTRY'!R57,"")))</f>
        <v/>
      </c>
      <c r="EM58" s="132" t="str">
        <f>IF('DATA ENTRY'!CV57="","",IF('DATA ENTRY'!S57="","",IF(AND($EE$4='DATA ENTRY'!G57,$EG$4='DATA ENTRY'!F57),'DATA ENTRY'!S57,"")))</f>
        <v/>
      </c>
      <c r="EN58" s="3" t="str">
        <f>IF('DATA ENTRY'!CV57="","",IF('DATA ENTRY'!E57="","",IF(AND($EE$4='DATA ENTRY'!G57,$EG$4='DATA ENTRY'!F57),'DATA ENTRY'!E57,"")))</f>
        <v/>
      </c>
      <c r="EO58" s="3" t="str">
        <f>IF('DATA ENTRY'!CV57="","",IF('DATA ENTRY'!D6="","",IF(AND($EE$4='DATA ENTRY'!G57,$EG$4='DATA ENTRY'!F57),'DATA ENTRY'!D6,"")))</f>
        <v/>
      </c>
      <c r="EP58" s="3" t="str">
        <f>IF('DATA ENTRY'!CV57="","",IF('DATA ENTRY'!W57="","",IF(AND($EE$4='DATA ENTRY'!G57,$EG$4='DATA ENTRY'!F57),'DATA ENTRY'!W57,"")))</f>
        <v/>
      </c>
      <c r="EQ58" s="3" t="str">
        <f>IF('DATA ENTRY'!CV57="","",IF('DATA ENTRY'!X57="","",IF(AND($EE$4='DATA ENTRY'!G57,$EG$4='DATA ENTRY'!F57),'DATA ENTRY'!X57,"")))</f>
        <v/>
      </c>
      <c r="ER58" s="133" t="str">
        <f t="shared" si="10"/>
        <v/>
      </c>
      <c r="ES58" s="133" t="str">
        <f>IF('DATA ENTRY'!CV57="","",IF('DATA ENTRY'!D6="","",IF(AND($EE$4='DATA ENTRY'!G57,$EG$4='DATA ENTRY'!F57),'DATA ENTRY'!G57,"")))</f>
        <v/>
      </c>
      <c r="EX58">
        <f t="shared" si="11"/>
        <v>0</v>
      </c>
    </row>
    <row r="59" spans="1:154">
      <c r="A59" t="str">
        <f>IF(S59=0,"",1+(MAX($A$7:A58)))</f>
        <v/>
      </c>
      <c r="B59" s="2">
        <v>53</v>
      </c>
      <c r="C59" s="3" t="str">
        <f>IF('DATA ENTRY'!CV58="","",IF('DATA ENTRY'!B58="","",IF($D$4="All Post",'DATA ENTRY'!B58,IF(AND($D$4='DATA ENTRY'!CV58),'DATA ENTRY'!B58,""))))</f>
        <v/>
      </c>
      <c r="D59" s="3" t="str">
        <f>IF('DATA ENTRY'!CV58="","",IF('DATA ENTRY'!C58="","",IF($D$4="All Post",'DATA ENTRY'!C58,IF(AND($D$4='DATA ENTRY'!CV58),'DATA ENTRY'!C58,""))))</f>
        <v/>
      </c>
      <c r="E59" s="4" t="str">
        <f>IF('DATA ENTRY'!CV58="","",IF('DATA ENTRY'!I58="","",IF($D$4="All Post",'DATA ENTRY'!I58,IF(AND($D$4='DATA ENTRY'!CV58),'DATA ENTRY'!I58,""))))</f>
        <v/>
      </c>
      <c r="F59" s="4" t="str">
        <f>IF('DATA ENTRY'!CV58="","",IF('DATA ENTRY'!CV58="","",IF($D$4="All Post",'DATA ENTRY'!CV58,IF(AND($D$4='DATA ENTRY'!CV58),'DATA ENTRY'!CV58,""))))</f>
        <v/>
      </c>
      <c r="G59" s="3" t="str">
        <f>IF('DATA ENTRY'!CV58="","",IF('DATA ENTRY'!N58="","",IF($D$4="All Post",'DATA ENTRY'!N58,IF(AND($D$4='DATA ENTRY'!CV58),'DATA ENTRY'!N58,""))))</f>
        <v/>
      </c>
      <c r="H59" s="132" t="str">
        <f>IF('DATA ENTRY'!CV58="","",IF('DATA ENTRY'!O58="","",IF($D$4="All Post",'DATA ENTRY'!O58,IF(AND($D$4='DATA ENTRY'!CV58),'DATA ENTRY'!O58,""))))</f>
        <v/>
      </c>
      <c r="I59" s="3" t="str">
        <f>IF('DATA ENTRY'!CV58="","",IF('DATA ENTRY'!P58="","",IF($D$4="All Post",'DATA ENTRY'!P58,IF(AND($D$4='DATA ENTRY'!CV58),'DATA ENTRY'!P58,""))))</f>
        <v/>
      </c>
      <c r="J59" s="132" t="str">
        <f>IF('DATA ENTRY'!CV58="","",IF('DATA ENTRY'!Q58="","",IF($D$4="All Post",'DATA ENTRY'!Q58,IF(AND($D$4='DATA ENTRY'!CV58),'DATA ENTRY'!Q58,""))))</f>
        <v/>
      </c>
      <c r="K59" s="3" t="str">
        <f>IF('DATA ENTRY'!CV58="","",IF('DATA ENTRY'!R58="","",IF($D$4="All Post",'DATA ENTRY'!R58,IF(AND($D$4='DATA ENTRY'!CV58),'DATA ENTRY'!R58,""))))</f>
        <v/>
      </c>
      <c r="L59" s="3" t="str">
        <f>IF('DATA ENTRY'!CV58="","",IF('DATA ENTRY'!S58="","",IF($D$4="All Post",'DATA ENTRY'!S58,IF(AND($D$4='DATA ENTRY'!CV58),'DATA ENTRY'!S58,""))))</f>
        <v/>
      </c>
      <c r="M59" s="3" t="str">
        <f>IF('DATA ENTRY'!CV58="","",IF('DATA ENTRY'!E58="","",IF($D$4="All Post",'DATA ENTRY'!E58,IF(AND($D$4='DATA ENTRY'!CV58),'DATA ENTRY'!E58,""))))</f>
        <v/>
      </c>
      <c r="N59" s="3" t="str">
        <f>IF('DATA ENTRY'!CV58="","",IF('DATA ENTRY'!W58="","",IF($D$4="All Post",'DATA ENTRY'!W58,IF(AND($D$4='DATA ENTRY'!CV58),'DATA ENTRY'!W58,""))))</f>
        <v/>
      </c>
      <c r="O59" s="3" t="str">
        <f>IF('DATA ENTRY'!CV58="","",IF('DATA ENTRY'!X58="","",IF($D$4="All Post",'DATA ENTRY'!X58,IF(AND($D$4='DATA ENTRY'!CV58),'DATA ENTRY'!X58,""))))</f>
        <v/>
      </c>
      <c r="P59" s="3" t="str">
        <f>IF('DATA ENTRY'!CV58="","",IF('DATA ENTRY'!G58="","",IF($D$4="All Post",'DATA ENTRY'!G58,IF(AND($D$4='DATA ENTRY'!CV58),'DATA ENTRY'!G58,""))))</f>
        <v/>
      </c>
      <c r="S59">
        <f t="shared" si="0"/>
        <v>0</v>
      </c>
      <c r="T59" t="str">
        <f t="shared" si="1"/>
        <v/>
      </c>
      <c r="BZ59" t="str">
        <f t="shared" si="2"/>
        <v/>
      </c>
      <c r="CA59" t="str">
        <f>IF(CW59=0,"",1+(MAX($CA$7:CA58)))</f>
        <v/>
      </c>
      <c r="CB59" s="141">
        <v>53</v>
      </c>
      <c r="CC59" s="3" t="str">
        <f>IF('DATA ENTRY'!CV58="","",IF('DATA ENTRY'!B58="","",IF(AND($CD$4='DATA ENTRY'!CV58),'DATA ENTRY'!B58,"")))</f>
        <v/>
      </c>
      <c r="CD59" s="3" t="str">
        <f>IF('DATA ENTRY'!CV58="","",IF('DATA ENTRY'!C58="","",IF(AND($CD$4='DATA ENTRY'!CV58),'DATA ENTRY'!C58,"")))</f>
        <v/>
      </c>
      <c r="CE59" s="4" t="str">
        <f>IF('DATA ENTRY'!CV58="","",IF('DATA ENTRY'!I58="","",IF(AND($CD$4='DATA ENTRY'!CV58),'DATA ENTRY'!I58,"")))</f>
        <v/>
      </c>
      <c r="CF59" s="4" t="str">
        <f>IF('DATA ENTRY'!CV58="","",IF('DATA ENTRY'!CV58="","",IF(AND($CD$4='DATA ENTRY'!CV58),'DATA ENTRY'!CV58,"")))</f>
        <v/>
      </c>
      <c r="CG59" s="3" t="str">
        <f>IF('DATA ENTRY'!CV58="","",IF('DATA ENTRY'!N58="","",IF(AND($CD$4='DATA ENTRY'!CV58),'DATA ENTRY'!N58,"")))</f>
        <v/>
      </c>
      <c r="CH59" s="132" t="str">
        <f>IF('DATA ENTRY'!CV58="","",IF('DATA ENTRY'!O58="","",IF(AND($CD$4='DATA ENTRY'!CV58),'DATA ENTRY'!O58,"")))</f>
        <v/>
      </c>
      <c r="CI59" s="3" t="str">
        <f>IF('DATA ENTRY'!CV58="","",IF('DATA ENTRY'!P58="","",IF(AND($CD$4='DATA ENTRY'!CV58),'DATA ENTRY'!P58,"")))</f>
        <v/>
      </c>
      <c r="CJ59" s="132" t="str">
        <f>IF('DATA ENTRY'!CV58="","",IF('DATA ENTRY'!Q58="","",IF(AND($CD$4='DATA ENTRY'!CV58),'DATA ENTRY'!Q58,"")))</f>
        <v/>
      </c>
      <c r="CK59" s="3" t="str">
        <f>IF('DATA ENTRY'!CV58="","",IF('DATA ENTRY'!R58="","",IF(AND($CD$4='DATA ENTRY'!CV58),'DATA ENTRY'!R58,"")))</f>
        <v/>
      </c>
      <c r="CL59" s="3" t="str">
        <f>IF('DATA ENTRY'!CV58="","",IF('DATA ENTRY'!S58="","",IF(AND($CD$4='DATA ENTRY'!CV58),'DATA ENTRY'!S58,"")))</f>
        <v/>
      </c>
      <c r="CM59" s="3" t="str">
        <f>IF('DATA ENTRY'!CV58="","",IF('DATA ENTRY'!E58="","",IF(AND($CD$4='DATA ENTRY'!CV58),'DATA ENTRY'!E58,"")))</f>
        <v/>
      </c>
      <c r="CN59" s="3" t="str">
        <f>IF('DATA ENTRY'!CV58="","",IF('DATA ENTRY'!W58="","",IF(AND($CD$4='DATA ENTRY'!CV58),'DATA ENTRY'!W58,"")))</f>
        <v/>
      </c>
      <c r="CO59" s="3" t="str">
        <f>IF('DATA ENTRY'!CV58="","",IF('DATA ENTRY'!X58="","",IF(AND($CD$4='DATA ENTRY'!CV58),'DATA ENTRY'!X58,"")))</f>
        <v/>
      </c>
      <c r="CP59" s="133" t="str">
        <f t="shared" si="3"/>
        <v/>
      </c>
      <c r="CQ59" s="133" t="str">
        <f>IF('DATA ENTRY'!CV58="","",IF('DATA ENTRY'!G58="","",IF(AND($CD$4='DATA ENTRY'!CV58),'DATA ENTRY'!G58,"")))</f>
        <v/>
      </c>
      <c r="CR59">
        <f t="shared" si="4"/>
        <v>0</v>
      </c>
      <c r="CS59">
        <f t="shared" si="5"/>
        <v>0</v>
      </c>
      <c r="CW59">
        <f t="shared" si="12"/>
        <v>0</v>
      </c>
      <c r="DA59" t="str">
        <f t="shared" si="6"/>
        <v/>
      </c>
      <c r="DB59" t="str">
        <f>IF(DX59=0,"",1+(MAX($DB$7:DB58)))</f>
        <v/>
      </c>
      <c r="DC59" s="170">
        <v>53</v>
      </c>
      <c r="DD59" s="3" t="str">
        <f>IF('DATA ENTRY'!CV58="","",IF('DATA ENTRY'!B58="","",IF(AND($DE$4='DATA ENTRY'!D58),'DATA ENTRY'!B58,"")))</f>
        <v/>
      </c>
      <c r="DE59" s="3" t="str">
        <f>IF('DATA ENTRY'!CV58="","",IF('DATA ENTRY'!C58="","",IF(AND($DE$4='DATA ENTRY'!D58),'DATA ENTRY'!C58,"")))</f>
        <v/>
      </c>
      <c r="DF59" s="4" t="str">
        <f>IF('DATA ENTRY'!CV58="","",IF('DATA ENTRY'!I58="","",IF(AND($DE$4='DATA ENTRY'!D58),'DATA ENTRY'!I58,"")))</f>
        <v/>
      </c>
      <c r="DG59" s="4" t="str">
        <f>IF('DATA ENTRY'!CV58="","",IF('DATA ENTRY'!CV58="","",IF(AND($DE$4='DATA ENTRY'!D58),'DATA ENTRY'!CV58,"")))</f>
        <v/>
      </c>
      <c r="DH59" s="3" t="str">
        <f>IF('DATA ENTRY'!CV58="","",IF('DATA ENTRY'!N58="","",IF(AND($DE$4='DATA ENTRY'!D58),'DATA ENTRY'!N58,"")))</f>
        <v/>
      </c>
      <c r="DI59" s="132" t="str">
        <f>IF('DATA ENTRY'!CV58="","",IF('DATA ENTRY'!O58="","",IF(AND($DE$4='DATA ENTRY'!D58),'DATA ENTRY'!O58,"")))</f>
        <v/>
      </c>
      <c r="DJ59" s="3" t="str">
        <f>IF('DATA ENTRY'!CV58="","",IF('DATA ENTRY'!P58="","",IF(AND($DE$4='DATA ENTRY'!D58),'DATA ENTRY'!P58,"")))</f>
        <v/>
      </c>
      <c r="DK59" s="132" t="str">
        <f>IF('DATA ENTRY'!CV58="","",IF('DATA ENTRY'!Q58="","",IF(AND($DE$4='DATA ENTRY'!D58),'DATA ENTRY'!Q58,"")))</f>
        <v/>
      </c>
      <c r="DL59" s="3" t="str">
        <f>IF('DATA ENTRY'!CV58="","",IF('DATA ENTRY'!R58="","",IF(AND($DE$4='DATA ENTRY'!D58),'DATA ENTRY'!R58,"")))</f>
        <v/>
      </c>
      <c r="DM59" s="132" t="str">
        <f>IF('DATA ENTRY'!CV58="","",IF('DATA ENTRY'!S58="","",IF(AND($DE$4='DATA ENTRY'!D58),'DATA ENTRY'!S58,"")))</f>
        <v/>
      </c>
      <c r="DN59" s="3" t="str">
        <f>IF('DATA ENTRY'!CV58="","",IF('DATA ENTRY'!E58="","",IF(AND($DE$4='DATA ENTRY'!D58),'DATA ENTRY'!E58,"")))</f>
        <v/>
      </c>
      <c r="DO59" s="3" t="str">
        <f>IF('DATA ENTRY'!CV58="","",IF('DATA ENTRY'!D58="","",IF(AND($DE$4='DATA ENTRY'!D58),'DATA ENTRY'!D58,"")))</f>
        <v/>
      </c>
      <c r="DP59" s="3" t="str">
        <f>IF('DATA ENTRY'!CV58="","",IF('DATA ENTRY'!W58="","",IF(AND($DE$4='DATA ENTRY'!D58),'DATA ENTRY'!W58,"")))</f>
        <v/>
      </c>
      <c r="DQ59" s="3" t="str">
        <f>IF('DATA ENTRY'!CV58="","",IF('DATA ENTRY'!X58="","",IF(AND($DE$4='DATA ENTRY'!D58),'DATA ENTRY'!X58,"")))</f>
        <v/>
      </c>
      <c r="DR59" s="133" t="str">
        <f t="shared" si="7"/>
        <v/>
      </c>
      <c r="DS59" s="133" t="str">
        <f>IF('DATA ENTRY'!CV58="","",IF('DATA ENTRY'!D58="","",IF(AND($DE$4='DATA ENTRY'!D58),'DATA ENTRY'!G58,"")))</f>
        <v/>
      </c>
      <c r="DX59">
        <f t="shared" si="8"/>
        <v>0</v>
      </c>
      <c r="EA59" t="str">
        <f t="shared" si="9"/>
        <v/>
      </c>
      <c r="EB59" t="str">
        <f>IF(EX59=0,"",1+(MAX($EB$7:EB58)))</f>
        <v/>
      </c>
      <c r="EC59" s="192">
        <v>53</v>
      </c>
      <c r="ED59" s="3" t="str">
        <f>IF('DATA ENTRY'!CV58="","",IF('DATA ENTRY'!B58="","",IF(AND($EE$4='DATA ENTRY'!G58,$EG$4='DATA ENTRY'!F58),'DATA ENTRY'!B58,"")))</f>
        <v/>
      </c>
      <c r="EE59" s="3" t="str">
        <f>IF('DATA ENTRY'!CV58="","",IF('DATA ENTRY'!C58="","",IF(AND($EE$4='DATA ENTRY'!G58,$EG$4='DATA ENTRY'!F58),'DATA ENTRY'!C58,"")))</f>
        <v/>
      </c>
      <c r="EF59" s="4" t="str">
        <f>IF('DATA ENTRY'!CV58="","",IF('DATA ENTRY'!I58="","",IF(AND($EE$4='DATA ENTRY'!G58,$EG$4='DATA ENTRY'!F58),'DATA ENTRY'!I58,"")))</f>
        <v/>
      </c>
      <c r="EG59" s="4" t="str">
        <f>IF('DATA ENTRY'!CV58="","",IF('DATA ENTRY'!CV58="","",IF(AND($EE$4='DATA ENTRY'!G58,$EG$4='DATA ENTRY'!F58),'DATA ENTRY'!CV58,"")))</f>
        <v/>
      </c>
      <c r="EH59" s="3" t="str">
        <f>IF('DATA ENTRY'!CV58="","",IF('DATA ENTRY'!N58="","",IF(AND($EE$4='DATA ENTRY'!G58,$EG$4='DATA ENTRY'!F58),'DATA ENTRY'!N58,"")))</f>
        <v/>
      </c>
      <c r="EI59" s="132" t="str">
        <f>IF('DATA ENTRY'!CV58="","",IF('DATA ENTRY'!O58="","",IF(AND($EE$4='DATA ENTRY'!G58,$EG$4='DATA ENTRY'!F58),'DATA ENTRY'!O58,"")))</f>
        <v/>
      </c>
      <c r="EJ59" s="3" t="str">
        <f>IF('DATA ENTRY'!CV58="","",IF('DATA ENTRY'!P58="","",IF(AND($EE$4='DATA ENTRY'!G58,$EG$4='DATA ENTRY'!F58),'DATA ENTRY'!P58,"")))</f>
        <v/>
      </c>
      <c r="EK59" s="132" t="str">
        <f>IF('DATA ENTRY'!CV58="","",IF('DATA ENTRY'!Q58="","",IF(AND($EE$4='DATA ENTRY'!G58,$EG$4='DATA ENTRY'!F58),'DATA ENTRY'!Q58,"")))</f>
        <v/>
      </c>
      <c r="EL59" s="3" t="str">
        <f>IF('DATA ENTRY'!CV58="","",IF('DATA ENTRY'!R58="","",IF(AND($EE$4='DATA ENTRY'!G58,$EG$4='DATA ENTRY'!F58),'DATA ENTRY'!R58,"")))</f>
        <v/>
      </c>
      <c r="EM59" s="132" t="str">
        <f>IF('DATA ENTRY'!CV58="","",IF('DATA ENTRY'!S58="","",IF(AND($EE$4='DATA ENTRY'!G58,$EG$4='DATA ENTRY'!F58),'DATA ENTRY'!S58,"")))</f>
        <v/>
      </c>
      <c r="EN59" s="3" t="str">
        <f>IF('DATA ENTRY'!CV58="","",IF('DATA ENTRY'!E58="","",IF(AND($EE$4='DATA ENTRY'!G58,$EG$4='DATA ENTRY'!F58),'DATA ENTRY'!E58,"")))</f>
        <v/>
      </c>
      <c r="EO59" s="3" t="str">
        <f>IF('DATA ENTRY'!CV58="","",IF('DATA ENTRY'!D6="","",IF(AND($EE$4='DATA ENTRY'!G58,$EG$4='DATA ENTRY'!F58),'DATA ENTRY'!D6,"")))</f>
        <v/>
      </c>
      <c r="EP59" s="3" t="str">
        <f>IF('DATA ENTRY'!CV58="","",IF('DATA ENTRY'!W58="","",IF(AND($EE$4='DATA ENTRY'!G58,$EG$4='DATA ENTRY'!F58),'DATA ENTRY'!W58,"")))</f>
        <v/>
      </c>
      <c r="EQ59" s="3" t="str">
        <f>IF('DATA ENTRY'!CV58="","",IF('DATA ENTRY'!X58="","",IF(AND($EE$4='DATA ENTRY'!G58,$EG$4='DATA ENTRY'!F58),'DATA ENTRY'!X58,"")))</f>
        <v/>
      </c>
      <c r="ER59" s="133" t="str">
        <f t="shared" si="10"/>
        <v/>
      </c>
      <c r="ES59" s="133" t="str">
        <f>IF('DATA ENTRY'!CV58="","",IF('DATA ENTRY'!D6="","",IF(AND($EE$4='DATA ENTRY'!G58,$EG$4='DATA ENTRY'!F58),'DATA ENTRY'!G58,"")))</f>
        <v/>
      </c>
      <c r="EX59">
        <f t="shared" si="11"/>
        <v>0</v>
      </c>
    </row>
    <row r="60" spans="1:154">
      <c r="A60" t="str">
        <f>IF(S60=0,"",1+(MAX($A$7:A59)))</f>
        <v/>
      </c>
      <c r="B60" s="2">
        <v>54</v>
      </c>
      <c r="C60" s="3" t="str">
        <f>IF('DATA ENTRY'!CV59="","",IF('DATA ENTRY'!B59="","",IF($D$4="All Post",'DATA ENTRY'!B59,IF(AND($D$4='DATA ENTRY'!CV59),'DATA ENTRY'!B59,""))))</f>
        <v/>
      </c>
      <c r="D60" s="3" t="str">
        <f>IF('DATA ENTRY'!CV59="","",IF('DATA ENTRY'!C59="","",IF($D$4="All Post",'DATA ENTRY'!C59,IF(AND($D$4='DATA ENTRY'!CV59),'DATA ENTRY'!C59,""))))</f>
        <v/>
      </c>
      <c r="E60" s="4" t="str">
        <f>IF('DATA ENTRY'!CV59="","",IF('DATA ENTRY'!I59="","",IF($D$4="All Post",'DATA ENTRY'!I59,IF(AND($D$4='DATA ENTRY'!CV59),'DATA ENTRY'!I59,""))))</f>
        <v/>
      </c>
      <c r="F60" s="4" t="str">
        <f>IF('DATA ENTRY'!CV59="","",IF('DATA ENTRY'!CV59="","",IF($D$4="All Post",'DATA ENTRY'!CV59,IF(AND($D$4='DATA ENTRY'!CV59),'DATA ENTRY'!CV59,""))))</f>
        <v/>
      </c>
      <c r="G60" s="3" t="str">
        <f>IF('DATA ENTRY'!CV59="","",IF('DATA ENTRY'!N59="","",IF($D$4="All Post",'DATA ENTRY'!N59,IF(AND($D$4='DATA ENTRY'!CV59),'DATA ENTRY'!N59,""))))</f>
        <v/>
      </c>
      <c r="H60" s="132" t="str">
        <f>IF('DATA ENTRY'!CV59="","",IF('DATA ENTRY'!O59="","",IF($D$4="All Post",'DATA ENTRY'!O59,IF(AND($D$4='DATA ENTRY'!CV59),'DATA ENTRY'!O59,""))))</f>
        <v/>
      </c>
      <c r="I60" s="3" t="str">
        <f>IF('DATA ENTRY'!CV59="","",IF('DATA ENTRY'!P59="","",IF($D$4="All Post",'DATA ENTRY'!P59,IF(AND($D$4='DATA ENTRY'!CV59),'DATA ENTRY'!P59,""))))</f>
        <v/>
      </c>
      <c r="J60" s="132" t="str">
        <f>IF('DATA ENTRY'!CV59="","",IF('DATA ENTRY'!Q59="","",IF($D$4="All Post",'DATA ENTRY'!Q59,IF(AND($D$4='DATA ENTRY'!CV59),'DATA ENTRY'!Q59,""))))</f>
        <v/>
      </c>
      <c r="K60" s="3" t="str">
        <f>IF('DATA ENTRY'!CV59="","",IF('DATA ENTRY'!R59="","",IF($D$4="All Post",'DATA ENTRY'!R59,IF(AND($D$4='DATA ENTRY'!CV59),'DATA ENTRY'!R59,""))))</f>
        <v/>
      </c>
      <c r="L60" s="3" t="str">
        <f>IF('DATA ENTRY'!CV59="","",IF('DATA ENTRY'!S59="","",IF($D$4="All Post",'DATA ENTRY'!S59,IF(AND($D$4='DATA ENTRY'!CV59),'DATA ENTRY'!S59,""))))</f>
        <v/>
      </c>
      <c r="M60" s="3" t="str">
        <f>IF('DATA ENTRY'!CV59="","",IF('DATA ENTRY'!E59="","",IF($D$4="All Post",'DATA ENTRY'!E59,IF(AND($D$4='DATA ENTRY'!CV59),'DATA ENTRY'!E59,""))))</f>
        <v/>
      </c>
      <c r="N60" s="3" t="str">
        <f>IF('DATA ENTRY'!CV59="","",IF('DATA ENTRY'!W59="","",IF($D$4="All Post",'DATA ENTRY'!W59,IF(AND($D$4='DATA ENTRY'!CV59),'DATA ENTRY'!W59,""))))</f>
        <v/>
      </c>
      <c r="O60" s="3" t="str">
        <f>IF('DATA ENTRY'!CV59="","",IF('DATA ENTRY'!X59="","",IF($D$4="All Post",'DATA ENTRY'!X59,IF(AND($D$4='DATA ENTRY'!CV59),'DATA ENTRY'!X59,""))))</f>
        <v/>
      </c>
      <c r="P60" s="3" t="str">
        <f>IF('DATA ENTRY'!CV59="","",IF('DATA ENTRY'!G59="","",IF($D$4="All Post",'DATA ENTRY'!G59,IF(AND($D$4='DATA ENTRY'!CV59),'DATA ENTRY'!G59,""))))</f>
        <v/>
      </c>
      <c r="S60">
        <f t="shared" si="0"/>
        <v>0</v>
      </c>
      <c r="T60" t="str">
        <f t="shared" si="1"/>
        <v/>
      </c>
      <c r="BZ60" t="str">
        <f t="shared" si="2"/>
        <v/>
      </c>
      <c r="CA60" t="str">
        <f>IF(CW60=0,"",1+(MAX($CA$7:CA59)))</f>
        <v/>
      </c>
      <c r="CB60" s="141">
        <v>54</v>
      </c>
      <c r="CC60" s="3" t="str">
        <f>IF('DATA ENTRY'!CV59="","",IF('DATA ENTRY'!B59="","",IF(AND($CD$4='DATA ENTRY'!CV59),'DATA ENTRY'!B59,"")))</f>
        <v/>
      </c>
      <c r="CD60" s="3" t="str">
        <f>IF('DATA ENTRY'!CV59="","",IF('DATA ENTRY'!C59="","",IF(AND($CD$4='DATA ENTRY'!CV59),'DATA ENTRY'!C59,"")))</f>
        <v/>
      </c>
      <c r="CE60" s="4" t="str">
        <f>IF('DATA ENTRY'!CV59="","",IF('DATA ENTRY'!I59="","",IF(AND($CD$4='DATA ENTRY'!CV59),'DATA ENTRY'!I59,"")))</f>
        <v/>
      </c>
      <c r="CF60" s="4" t="str">
        <f>IF('DATA ENTRY'!CV59="","",IF('DATA ENTRY'!CV59="","",IF(AND($CD$4='DATA ENTRY'!CV59),'DATA ENTRY'!CV59,"")))</f>
        <v/>
      </c>
      <c r="CG60" s="3" t="str">
        <f>IF('DATA ENTRY'!CV59="","",IF('DATA ENTRY'!N59="","",IF(AND($CD$4='DATA ENTRY'!CV59),'DATA ENTRY'!N59,"")))</f>
        <v/>
      </c>
      <c r="CH60" s="132" t="str">
        <f>IF('DATA ENTRY'!CV59="","",IF('DATA ENTRY'!O59="","",IF(AND($CD$4='DATA ENTRY'!CV59),'DATA ENTRY'!O59,"")))</f>
        <v/>
      </c>
      <c r="CI60" s="3" t="str">
        <f>IF('DATA ENTRY'!CV59="","",IF('DATA ENTRY'!P59="","",IF(AND($CD$4='DATA ENTRY'!CV59),'DATA ENTRY'!P59,"")))</f>
        <v/>
      </c>
      <c r="CJ60" s="132" t="str">
        <f>IF('DATA ENTRY'!CV59="","",IF('DATA ENTRY'!Q59="","",IF(AND($CD$4='DATA ENTRY'!CV59),'DATA ENTRY'!Q59,"")))</f>
        <v/>
      </c>
      <c r="CK60" s="3" t="str">
        <f>IF('DATA ENTRY'!CV59="","",IF('DATA ENTRY'!R59="","",IF(AND($CD$4='DATA ENTRY'!CV59),'DATA ENTRY'!R59,"")))</f>
        <v/>
      </c>
      <c r="CL60" s="3" t="str">
        <f>IF('DATA ENTRY'!CV59="","",IF('DATA ENTRY'!S59="","",IF(AND($CD$4='DATA ENTRY'!CV59),'DATA ENTRY'!S59,"")))</f>
        <v/>
      </c>
      <c r="CM60" s="3" t="str">
        <f>IF('DATA ENTRY'!CV59="","",IF('DATA ENTRY'!E59="","",IF(AND($CD$4='DATA ENTRY'!CV59),'DATA ENTRY'!E59,"")))</f>
        <v/>
      </c>
      <c r="CN60" s="3" t="str">
        <f>IF('DATA ENTRY'!CV59="","",IF('DATA ENTRY'!W59="","",IF(AND($CD$4='DATA ENTRY'!CV59),'DATA ENTRY'!W59,"")))</f>
        <v/>
      </c>
      <c r="CO60" s="3" t="str">
        <f>IF('DATA ENTRY'!CV59="","",IF('DATA ENTRY'!X59="","",IF(AND($CD$4='DATA ENTRY'!CV59),'DATA ENTRY'!X59,"")))</f>
        <v/>
      </c>
      <c r="CP60" s="133" t="str">
        <f t="shared" si="3"/>
        <v/>
      </c>
      <c r="CQ60" s="133" t="str">
        <f>IF('DATA ENTRY'!CV59="","",IF('DATA ENTRY'!G59="","",IF(AND($CD$4='DATA ENTRY'!CV59),'DATA ENTRY'!G59,"")))</f>
        <v/>
      </c>
      <c r="CR60">
        <f t="shared" si="4"/>
        <v>0</v>
      </c>
      <c r="CS60">
        <f t="shared" si="5"/>
        <v>0</v>
      </c>
      <c r="CW60">
        <f t="shared" si="12"/>
        <v>0</v>
      </c>
      <c r="DA60" t="str">
        <f t="shared" si="6"/>
        <v/>
      </c>
      <c r="DB60" t="str">
        <f>IF(DX60=0,"",1+(MAX($DB$7:DB59)))</f>
        <v/>
      </c>
      <c r="DC60" s="170">
        <v>54</v>
      </c>
      <c r="DD60" s="3" t="str">
        <f>IF('DATA ENTRY'!CV59="","",IF('DATA ENTRY'!B59="","",IF(AND($DE$4='DATA ENTRY'!D59),'DATA ENTRY'!B59,"")))</f>
        <v/>
      </c>
      <c r="DE60" s="3" t="str">
        <f>IF('DATA ENTRY'!CV59="","",IF('DATA ENTRY'!C59="","",IF(AND($DE$4='DATA ENTRY'!D59),'DATA ENTRY'!C59,"")))</f>
        <v/>
      </c>
      <c r="DF60" s="4" t="str">
        <f>IF('DATA ENTRY'!CV59="","",IF('DATA ENTRY'!I59="","",IF(AND($DE$4='DATA ENTRY'!D59),'DATA ENTRY'!I59,"")))</f>
        <v/>
      </c>
      <c r="DG60" s="4" t="str">
        <f>IF('DATA ENTRY'!CV59="","",IF('DATA ENTRY'!CV59="","",IF(AND($DE$4='DATA ENTRY'!D59),'DATA ENTRY'!CV59,"")))</f>
        <v/>
      </c>
      <c r="DH60" s="3" t="str">
        <f>IF('DATA ENTRY'!CV59="","",IF('DATA ENTRY'!N59="","",IF(AND($DE$4='DATA ENTRY'!D59),'DATA ENTRY'!N59,"")))</f>
        <v/>
      </c>
      <c r="DI60" s="132" t="str">
        <f>IF('DATA ENTRY'!CV59="","",IF('DATA ENTRY'!O59="","",IF(AND($DE$4='DATA ENTRY'!D59),'DATA ENTRY'!O59,"")))</f>
        <v/>
      </c>
      <c r="DJ60" s="3" t="str">
        <f>IF('DATA ENTRY'!CV59="","",IF('DATA ENTRY'!P59="","",IF(AND($DE$4='DATA ENTRY'!D59),'DATA ENTRY'!P59,"")))</f>
        <v/>
      </c>
      <c r="DK60" s="132" t="str">
        <f>IF('DATA ENTRY'!CV59="","",IF('DATA ENTRY'!Q59="","",IF(AND($DE$4='DATA ENTRY'!D59),'DATA ENTRY'!Q59,"")))</f>
        <v/>
      </c>
      <c r="DL60" s="3" t="str">
        <f>IF('DATA ENTRY'!CV59="","",IF('DATA ENTRY'!R59="","",IF(AND($DE$4='DATA ENTRY'!D59),'DATA ENTRY'!R59,"")))</f>
        <v/>
      </c>
      <c r="DM60" s="132" t="str">
        <f>IF('DATA ENTRY'!CV59="","",IF('DATA ENTRY'!S59="","",IF(AND($DE$4='DATA ENTRY'!D59),'DATA ENTRY'!S59,"")))</f>
        <v/>
      </c>
      <c r="DN60" s="3" t="str">
        <f>IF('DATA ENTRY'!CV59="","",IF('DATA ENTRY'!E59="","",IF(AND($DE$4='DATA ENTRY'!D59),'DATA ENTRY'!E59,"")))</f>
        <v/>
      </c>
      <c r="DO60" s="3" t="str">
        <f>IF('DATA ENTRY'!CV59="","",IF('DATA ENTRY'!D59="","",IF(AND($DE$4='DATA ENTRY'!D59),'DATA ENTRY'!D59,"")))</f>
        <v/>
      </c>
      <c r="DP60" s="3" t="str">
        <f>IF('DATA ENTRY'!CV59="","",IF('DATA ENTRY'!W59="","",IF(AND($DE$4='DATA ENTRY'!D59),'DATA ENTRY'!W59,"")))</f>
        <v/>
      </c>
      <c r="DQ60" s="3" t="str">
        <f>IF('DATA ENTRY'!CV59="","",IF('DATA ENTRY'!X59="","",IF(AND($DE$4='DATA ENTRY'!D59),'DATA ENTRY'!X59,"")))</f>
        <v/>
      </c>
      <c r="DR60" s="133" t="str">
        <f t="shared" si="7"/>
        <v/>
      </c>
      <c r="DS60" s="133" t="str">
        <f>IF('DATA ENTRY'!CV59="","",IF('DATA ENTRY'!D59="","",IF(AND($DE$4='DATA ENTRY'!D59),'DATA ENTRY'!G59,"")))</f>
        <v/>
      </c>
      <c r="DX60">
        <f t="shared" si="8"/>
        <v>0</v>
      </c>
      <c r="EA60" t="str">
        <f t="shared" si="9"/>
        <v/>
      </c>
      <c r="EB60" t="str">
        <f>IF(EX60=0,"",1+(MAX($EB$7:EB59)))</f>
        <v/>
      </c>
      <c r="EC60" s="192">
        <v>54</v>
      </c>
      <c r="ED60" s="3" t="str">
        <f>IF('DATA ENTRY'!CV59="","",IF('DATA ENTRY'!B59="","",IF(AND($EE$4='DATA ENTRY'!G59,$EG$4='DATA ENTRY'!F59),'DATA ENTRY'!B59,"")))</f>
        <v/>
      </c>
      <c r="EE60" s="3" t="str">
        <f>IF('DATA ENTRY'!CV59="","",IF('DATA ENTRY'!C59="","",IF(AND($EE$4='DATA ENTRY'!G59,$EG$4='DATA ENTRY'!F59),'DATA ENTRY'!C59,"")))</f>
        <v/>
      </c>
      <c r="EF60" s="4" t="str">
        <f>IF('DATA ENTRY'!CV59="","",IF('DATA ENTRY'!I59="","",IF(AND($EE$4='DATA ENTRY'!G59,$EG$4='DATA ENTRY'!F59),'DATA ENTRY'!I59,"")))</f>
        <v/>
      </c>
      <c r="EG60" s="4" t="str">
        <f>IF('DATA ENTRY'!CV59="","",IF('DATA ENTRY'!CV59="","",IF(AND($EE$4='DATA ENTRY'!G59,$EG$4='DATA ENTRY'!F59),'DATA ENTRY'!CV59,"")))</f>
        <v/>
      </c>
      <c r="EH60" s="3" t="str">
        <f>IF('DATA ENTRY'!CV59="","",IF('DATA ENTRY'!N59="","",IF(AND($EE$4='DATA ENTRY'!G59,$EG$4='DATA ENTRY'!F59),'DATA ENTRY'!N59,"")))</f>
        <v/>
      </c>
      <c r="EI60" s="132" t="str">
        <f>IF('DATA ENTRY'!CV59="","",IF('DATA ENTRY'!O59="","",IF(AND($EE$4='DATA ENTRY'!G59,$EG$4='DATA ENTRY'!F59),'DATA ENTRY'!O59,"")))</f>
        <v/>
      </c>
      <c r="EJ60" s="3" t="str">
        <f>IF('DATA ENTRY'!CV59="","",IF('DATA ENTRY'!P59="","",IF(AND($EE$4='DATA ENTRY'!G59,$EG$4='DATA ENTRY'!F59),'DATA ENTRY'!P59,"")))</f>
        <v/>
      </c>
      <c r="EK60" s="132" t="str">
        <f>IF('DATA ENTRY'!CV59="","",IF('DATA ENTRY'!Q59="","",IF(AND($EE$4='DATA ENTRY'!G59,$EG$4='DATA ENTRY'!F59),'DATA ENTRY'!Q59,"")))</f>
        <v/>
      </c>
      <c r="EL60" s="3" t="str">
        <f>IF('DATA ENTRY'!CV59="","",IF('DATA ENTRY'!R59="","",IF(AND($EE$4='DATA ENTRY'!G59,$EG$4='DATA ENTRY'!F59),'DATA ENTRY'!R59,"")))</f>
        <v/>
      </c>
      <c r="EM60" s="132" t="str">
        <f>IF('DATA ENTRY'!CV59="","",IF('DATA ENTRY'!S59="","",IF(AND($EE$4='DATA ENTRY'!G59,$EG$4='DATA ENTRY'!F59),'DATA ENTRY'!S59,"")))</f>
        <v/>
      </c>
      <c r="EN60" s="3" t="str">
        <f>IF('DATA ENTRY'!CV59="","",IF('DATA ENTRY'!E59="","",IF(AND($EE$4='DATA ENTRY'!G59,$EG$4='DATA ENTRY'!F59),'DATA ENTRY'!E59,"")))</f>
        <v/>
      </c>
      <c r="EO60" s="3" t="str">
        <f>IF('DATA ENTRY'!CV59="","",IF('DATA ENTRY'!D6="","",IF(AND($EE$4='DATA ENTRY'!G59,$EG$4='DATA ENTRY'!F59),'DATA ENTRY'!D6,"")))</f>
        <v/>
      </c>
      <c r="EP60" s="3" t="str">
        <f>IF('DATA ENTRY'!CV59="","",IF('DATA ENTRY'!W59="","",IF(AND($EE$4='DATA ENTRY'!G59,$EG$4='DATA ENTRY'!F59),'DATA ENTRY'!W59,"")))</f>
        <v/>
      </c>
      <c r="EQ60" s="3" t="str">
        <f>IF('DATA ENTRY'!CV59="","",IF('DATA ENTRY'!X59="","",IF(AND($EE$4='DATA ENTRY'!G59,$EG$4='DATA ENTRY'!F59),'DATA ENTRY'!X59,"")))</f>
        <v/>
      </c>
      <c r="ER60" s="133" t="str">
        <f t="shared" si="10"/>
        <v/>
      </c>
      <c r="ES60" s="133" t="str">
        <f>IF('DATA ENTRY'!CV59="","",IF('DATA ENTRY'!D6="","",IF(AND($EE$4='DATA ENTRY'!G59,$EG$4='DATA ENTRY'!F59),'DATA ENTRY'!G59,"")))</f>
        <v/>
      </c>
      <c r="EX60">
        <f t="shared" si="11"/>
        <v>0</v>
      </c>
    </row>
    <row r="61" spans="1:154">
      <c r="A61" t="str">
        <f>IF(S61=0,"",1+(MAX($A$7:A60)))</f>
        <v/>
      </c>
      <c r="B61" s="2">
        <v>55</v>
      </c>
      <c r="C61" s="3" t="str">
        <f>IF('DATA ENTRY'!CV60="","",IF('DATA ENTRY'!B60="","",IF($D$4="All Post",'DATA ENTRY'!B60,IF(AND($D$4='DATA ENTRY'!CV60),'DATA ENTRY'!B60,""))))</f>
        <v/>
      </c>
      <c r="D61" s="3" t="str">
        <f>IF('DATA ENTRY'!CV60="","",IF('DATA ENTRY'!C60="","",IF($D$4="All Post",'DATA ENTRY'!C60,IF(AND($D$4='DATA ENTRY'!CV60),'DATA ENTRY'!C60,""))))</f>
        <v/>
      </c>
      <c r="E61" s="4" t="str">
        <f>IF('DATA ENTRY'!CV60="","",IF('DATA ENTRY'!I60="","",IF($D$4="All Post",'DATA ENTRY'!I60,IF(AND($D$4='DATA ENTRY'!CV60),'DATA ENTRY'!I60,""))))</f>
        <v/>
      </c>
      <c r="F61" s="4" t="str">
        <f>IF('DATA ENTRY'!CV60="","",IF('DATA ENTRY'!CV60="","",IF($D$4="All Post",'DATA ENTRY'!CV60,IF(AND($D$4='DATA ENTRY'!CV60),'DATA ENTRY'!CV60,""))))</f>
        <v/>
      </c>
      <c r="G61" s="3" t="str">
        <f>IF('DATA ENTRY'!CV60="","",IF('DATA ENTRY'!N60="","",IF($D$4="All Post",'DATA ENTRY'!N60,IF(AND($D$4='DATA ENTRY'!CV60),'DATA ENTRY'!N60,""))))</f>
        <v/>
      </c>
      <c r="H61" s="132" t="str">
        <f>IF('DATA ENTRY'!CV60="","",IF('DATA ENTRY'!O60="","",IF($D$4="All Post",'DATA ENTRY'!O60,IF(AND($D$4='DATA ENTRY'!CV60),'DATA ENTRY'!O60,""))))</f>
        <v/>
      </c>
      <c r="I61" s="3" t="str">
        <f>IF('DATA ENTRY'!CV60="","",IF('DATA ENTRY'!P60="","",IF($D$4="All Post",'DATA ENTRY'!P60,IF(AND($D$4='DATA ENTRY'!CV60),'DATA ENTRY'!P60,""))))</f>
        <v/>
      </c>
      <c r="J61" s="132" t="str">
        <f>IF('DATA ENTRY'!CV60="","",IF('DATA ENTRY'!Q60="","",IF($D$4="All Post",'DATA ENTRY'!Q60,IF(AND($D$4='DATA ENTRY'!CV60),'DATA ENTRY'!Q60,""))))</f>
        <v/>
      </c>
      <c r="K61" s="3" t="str">
        <f>IF('DATA ENTRY'!CV60="","",IF('DATA ENTRY'!R60="","",IF($D$4="All Post",'DATA ENTRY'!R60,IF(AND($D$4='DATA ENTRY'!CV60),'DATA ENTRY'!R60,""))))</f>
        <v/>
      </c>
      <c r="L61" s="3" t="str">
        <f>IF('DATA ENTRY'!CV60="","",IF('DATA ENTRY'!S60="","",IF($D$4="All Post",'DATA ENTRY'!S60,IF(AND($D$4='DATA ENTRY'!CV60),'DATA ENTRY'!S60,""))))</f>
        <v/>
      </c>
      <c r="M61" s="3" t="str">
        <f>IF('DATA ENTRY'!CV60="","",IF('DATA ENTRY'!E60="","",IF($D$4="All Post",'DATA ENTRY'!E60,IF(AND($D$4='DATA ENTRY'!CV60),'DATA ENTRY'!E60,""))))</f>
        <v/>
      </c>
      <c r="N61" s="3" t="str">
        <f>IF('DATA ENTRY'!CV60="","",IF('DATA ENTRY'!W60="","",IF($D$4="All Post",'DATA ENTRY'!W60,IF(AND($D$4='DATA ENTRY'!CV60),'DATA ENTRY'!W60,""))))</f>
        <v/>
      </c>
      <c r="O61" s="3" t="str">
        <f>IF('DATA ENTRY'!CV60="","",IF('DATA ENTRY'!X60="","",IF($D$4="All Post",'DATA ENTRY'!X60,IF(AND($D$4='DATA ENTRY'!CV60),'DATA ENTRY'!X60,""))))</f>
        <v/>
      </c>
      <c r="P61" s="3" t="str">
        <f>IF('DATA ENTRY'!CV60="","",IF('DATA ENTRY'!G60="","",IF($D$4="All Post",'DATA ENTRY'!G60,IF(AND($D$4='DATA ENTRY'!CV60),'DATA ENTRY'!G60,""))))</f>
        <v/>
      </c>
      <c r="S61">
        <f t="shared" si="0"/>
        <v>0</v>
      </c>
      <c r="T61" t="str">
        <f t="shared" si="1"/>
        <v/>
      </c>
      <c r="BZ61" t="str">
        <f t="shared" si="2"/>
        <v/>
      </c>
      <c r="CA61" t="str">
        <f>IF(CW61=0,"",1+(MAX($CA$7:CA60)))</f>
        <v/>
      </c>
      <c r="CB61" s="141">
        <v>55</v>
      </c>
      <c r="CC61" s="3" t="str">
        <f>IF('DATA ENTRY'!CV60="","",IF('DATA ENTRY'!B60="","",IF(AND($CD$4='DATA ENTRY'!CV60),'DATA ENTRY'!B60,"")))</f>
        <v/>
      </c>
      <c r="CD61" s="3" t="str">
        <f>IF('DATA ENTRY'!CV60="","",IF('DATA ENTRY'!C60="","",IF(AND($CD$4='DATA ENTRY'!CV60),'DATA ENTRY'!C60,"")))</f>
        <v/>
      </c>
      <c r="CE61" s="4" t="str">
        <f>IF('DATA ENTRY'!CV60="","",IF('DATA ENTRY'!I60="","",IF(AND($CD$4='DATA ENTRY'!CV60),'DATA ENTRY'!I60,"")))</f>
        <v/>
      </c>
      <c r="CF61" s="4" t="str">
        <f>IF('DATA ENTRY'!CV60="","",IF('DATA ENTRY'!CV60="","",IF(AND($CD$4='DATA ENTRY'!CV60),'DATA ENTRY'!CV60,"")))</f>
        <v/>
      </c>
      <c r="CG61" s="3" t="str">
        <f>IF('DATA ENTRY'!CV60="","",IF('DATA ENTRY'!N60="","",IF(AND($CD$4='DATA ENTRY'!CV60),'DATA ENTRY'!N60,"")))</f>
        <v/>
      </c>
      <c r="CH61" s="132" t="str">
        <f>IF('DATA ENTRY'!CV60="","",IF('DATA ENTRY'!O60="","",IF(AND($CD$4='DATA ENTRY'!CV60),'DATA ENTRY'!O60,"")))</f>
        <v/>
      </c>
      <c r="CI61" s="3" t="str">
        <f>IF('DATA ENTRY'!CV60="","",IF('DATA ENTRY'!P60="","",IF(AND($CD$4='DATA ENTRY'!CV60),'DATA ENTRY'!P60,"")))</f>
        <v/>
      </c>
      <c r="CJ61" s="132" t="str">
        <f>IF('DATA ENTRY'!CV60="","",IF('DATA ENTRY'!Q60="","",IF(AND($CD$4='DATA ENTRY'!CV60),'DATA ENTRY'!Q60,"")))</f>
        <v/>
      </c>
      <c r="CK61" s="3" t="str">
        <f>IF('DATA ENTRY'!CV60="","",IF('DATA ENTRY'!R60="","",IF(AND($CD$4='DATA ENTRY'!CV60),'DATA ENTRY'!R60,"")))</f>
        <v/>
      </c>
      <c r="CL61" s="3" t="str">
        <f>IF('DATA ENTRY'!CV60="","",IF('DATA ENTRY'!S60="","",IF(AND($CD$4='DATA ENTRY'!CV60),'DATA ENTRY'!S60,"")))</f>
        <v/>
      </c>
      <c r="CM61" s="3" t="str">
        <f>IF('DATA ENTRY'!CV60="","",IF('DATA ENTRY'!E60="","",IF(AND($CD$4='DATA ENTRY'!CV60),'DATA ENTRY'!E60,"")))</f>
        <v/>
      </c>
      <c r="CN61" s="3" t="str">
        <f>IF('DATA ENTRY'!CV60="","",IF('DATA ENTRY'!W60="","",IF(AND($CD$4='DATA ENTRY'!CV60),'DATA ENTRY'!W60,"")))</f>
        <v/>
      </c>
      <c r="CO61" s="3" t="str">
        <f>IF('DATA ENTRY'!CV60="","",IF('DATA ENTRY'!X60="","",IF(AND($CD$4='DATA ENTRY'!CV60),'DATA ENTRY'!X60,"")))</f>
        <v/>
      </c>
      <c r="CP61" s="133" t="str">
        <f t="shared" si="3"/>
        <v/>
      </c>
      <c r="CQ61" s="133" t="str">
        <f>IF('DATA ENTRY'!CV60="","",IF('DATA ENTRY'!G60="","",IF(AND($CD$4='DATA ENTRY'!CV60),'DATA ENTRY'!G60,"")))</f>
        <v/>
      </c>
      <c r="CR61">
        <f t="shared" si="4"/>
        <v>0</v>
      </c>
      <c r="CS61">
        <f t="shared" si="5"/>
        <v>0</v>
      </c>
      <c r="CW61">
        <f t="shared" si="12"/>
        <v>0</v>
      </c>
      <c r="DA61" t="str">
        <f t="shared" si="6"/>
        <v/>
      </c>
      <c r="DB61" t="str">
        <f>IF(DX61=0,"",1+(MAX($DB$7:DB60)))</f>
        <v/>
      </c>
      <c r="DC61" s="170">
        <v>55</v>
      </c>
      <c r="DD61" s="3" t="str">
        <f>IF('DATA ENTRY'!CV60="","",IF('DATA ENTRY'!B60="","",IF(AND($DE$4='DATA ENTRY'!D60),'DATA ENTRY'!B60,"")))</f>
        <v/>
      </c>
      <c r="DE61" s="3" t="str">
        <f>IF('DATA ENTRY'!CV60="","",IF('DATA ENTRY'!C60="","",IF(AND($DE$4='DATA ENTRY'!D60),'DATA ENTRY'!C60,"")))</f>
        <v/>
      </c>
      <c r="DF61" s="4" t="str">
        <f>IF('DATA ENTRY'!CV60="","",IF('DATA ENTRY'!I60="","",IF(AND($DE$4='DATA ENTRY'!D60),'DATA ENTRY'!I60,"")))</f>
        <v/>
      </c>
      <c r="DG61" s="4" t="str">
        <f>IF('DATA ENTRY'!CV60="","",IF('DATA ENTRY'!CV60="","",IF(AND($DE$4='DATA ENTRY'!D60),'DATA ENTRY'!CV60,"")))</f>
        <v/>
      </c>
      <c r="DH61" s="3" t="str">
        <f>IF('DATA ENTRY'!CV60="","",IF('DATA ENTRY'!N60="","",IF(AND($DE$4='DATA ENTRY'!D60),'DATA ENTRY'!N60,"")))</f>
        <v/>
      </c>
      <c r="DI61" s="132" t="str">
        <f>IF('DATA ENTRY'!CV60="","",IF('DATA ENTRY'!O60="","",IF(AND($DE$4='DATA ENTRY'!D60),'DATA ENTRY'!O60,"")))</f>
        <v/>
      </c>
      <c r="DJ61" s="3" t="str">
        <f>IF('DATA ENTRY'!CV60="","",IF('DATA ENTRY'!P60="","",IF(AND($DE$4='DATA ENTRY'!D60),'DATA ENTRY'!P60,"")))</f>
        <v/>
      </c>
      <c r="DK61" s="132" t="str">
        <f>IF('DATA ENTRY'!CV60="","",IF('DATA ENTRY'!Q60="","",IF(AND($DE$4='DATA ENTRY'!D60),'DATA ENTRY'!Q60,"")))</f>
        <v/>
      </c>
      <c r="DL61" s="3" t="str">
        <f>IF('DATA ENTRY'!CV60="","",IF('DATA ENTRY'!R60="","",IF(AND($DE$4='DATA ENTRY'!D60),'DATA ENTRY'!R60,"")))</f>
        <v/>
      </c>
      <c r="DM61" s="132" t="str">
        <f>IF('DATA ENTRY'!CV60="","",IF('DATA ENTRY'!S60="","",IF(AND($DE$4='DATA ENTRY'!D60),'DATA ENTRY'!S60,"")))</f>
        <v/>
      </c>
      <c r="DN61" s="3" t="str">
        <f>IF('DATA ENTRY'!CV60="","",IF('DATA ENTRY'!E60="","",IF(AND($DE$4='DATA ENTRY'!D60),'DATA ENTRY'!E60,"")))</f>
        <v/>
      </c>
      <c r="DO61" s="3" t="str">
        <f>IF('DATA ENTRY'!CV60="","",IF('DATA ENTRY'!D60="","",IF(AND($DE$4='DATA ENTRY'!D60),'DATA ENTRY'!D60,"")))</f>
        <v/>
      </c>
      <c r="DP61" s="3" t="str">
        <f>IF('DATA ENTRY'!CV60="","",IF('DATA ENTRY'!W60="","",IF(AND($DE$4='DATA ENTRY'!D60),'DATA ENTRY'!W60,"")))</f>
        <v/>
      </c>
      <c r="DQ61" s="3" t="str">
        <f>IF('DATA ENTRY'!CV60="","",IF('DATA ENTRY'!X60="","",IF(AND($DE$4='DATA ENTRY'!D60),'DATA ENTRY'!X60,"")))</f>
        <v/>
      </c>
      <c r="DR61" s="133" t="str">
        <f t="shared" si="7"/>
        <v/>
      </c>
      <c r="DS61" s="133" t="str">
        <f>IF('DATA ENTRY'!CV60="","",IF('DATA ENTRY'!D60="","",IF(AND($DE$4='DATA ENTRY'!D60),'DATA ENTRY'!G60,"")))</f>
        <v/>
      </c>
      <c r="DX61">
        <f t="shared" si="8"/>
        <v>0</v>
      </c>
      <c r="EA61" t="str">
        <f t="shared" si="9"/>
        <v/>
      </c>
      <c r="EB61" t="str">
        <f>IF(EX61=0,"",1+(MAX($EB$7:EB60)))</f>
        <v/>
      </c>
      <c r="EC61" s="192">
        <v>55</v>
      </c>
      <c r="ED61" s="3" t="str">
        <f>IF('DATA ENTRY'!CV60="","",IF('DATA ENTRY'!B60="","",IF(AND($EE$4='DATA ENTRY'!G60,$EG$4='DATA ENTRY'!F60),'DATA ENTRY'!B60,"")))</f>
        <v/>
      </c>
      <c r="EE61" s="3" t="str">
        <f>IF('DATA ENTRY'!CV60="","",IF('DATA ENTRY'!C60="","",IF(AND($EE$4='DATA ENTRY'!G60,$EG$4='DATA ENTRY'!F60),'DATA ENTRY'!C60,"")))</f>
        <v/>
      </c>
      <c r="EF61" s="4" t="str">
        <f>IF('DATA ENTRY'!CV60="","",IF('DATA ENTRY'!I60="","",IF(AND($EE$4='DATA ENTRY'!G60,$EG$4='DATA ENTRY'!F60),'DATA ENTRY'!I60,"")))</f>
        <v/>
      </c>
      <c r="EG61" s="4" t="str">
        <f>IF('DATA ENTRY'!CV60="","",IF('DATA ENTRY'!CV60="","",IF(AND($EE$4='DATA ENTRY'!G60,$EG$4='DATA ENTRY'!F60),'DATA ENTRY'!CV60,"")))</f>
        <v/>
      </c>
      <c r="EH61" s="3" t="str">
        <f>IF('DATA ENTRY'!CV60="","",IF('DATA ENTRY'!N60="","",IF(AND($EE$4='DATA ENTRY'!G60,$EG$4='DATA ENTRY'!F60),'DATA ENTRY'!N60,"")))</f>
        <v/>
      </c>
      <c r="EI61" s="132" t="str">
        <f>IF('DATA ENTRY'!CV60="","",IF('DATA ENTRY'!O60="","",IF(AND($EE$4='DATA ENTRY'!G60,$EG$4='DATA ENTRY'!F60),'DATA ENTRY'!O60,"")))</f>
        <v/>
      </c>
      <c r="EJ61" s="3" t="str">
        <f>IF('DATA ENTRY'!CV60="","",IF('DATA ENTRY'!P60="","",IF(AND($EE$4='DATA ENTRY'!G60,$EG$4='DATA ENTRY'!F60),'DATA ENTRY'!P60,"")))</f>
        <v/>
      </c>
      <c r="EK61" s="132" t="str">
        <f>IF('DATA ENTRY'!CV60="","",IF('DATA ENTRY'!Q60="","",IF(AND($EE$4='DATA ENTRY'!G60,$EG$4='DATA ENTRY'!F60),'DATA ENTRY'!Q60,"")))</f>
        <v/>
      </c>
      <c r="EL61" s="3" t="str">
        <f>IF('DATA ENTRY'!CV60="","",IF('DATA ENTRY'!R60="","",IF(AND($EE$4='DATA ENTRY'!G60,$EG$4='DATA ENTRY'!F60),'DATA ENTRY'!R60,"")))</f>
        <v/>
      </c>
      <c r="EM61" s="132" t="str">
        <f>IF('DATA ENTRY'!CV60="","",IF('DATA ENTRY'!S60="","",IF(AND($EE$4='DATA ENTRY'!G60,$EG$4='DATA ENTRY'!F60),'DATA ENTRY'!S60,"")))</f>
        <v/>
      </c>
      <c r="EN61" s="3" t="str">
        <f>IF('DATA ENTRY'!CV60="","",IF('DATA ENTRY'!E60="","",IF(AND($EE$4='DATA ENTRY'!G60,$EG$4='DATA ENTRY'!F60),'DATA ENTRY'!E60,"")))</f>
        <v/>
      </c>
      <c r="EO61" s="3" t="str">
        <f>IF('DATA ENTRY'!CV60="","",IF('DATA ENTRY'!D6="","",IF(AND($EE$4='DATA ENTRY'!G60,$EG$4='DATA ENTRY'!F60),'DATA ENTRY'!D6,"")))</f>
        <v/>
      </c>
      <c r="EP61" s="3" t="str">
        <f>IF('DATA ENTRY'!CV60="","",IF('DATA ENTRY'!W60="","",IF(AND($EE$4='DATA ENTRY'!G60,$EG$4='DATA ENTRY'!F60),'DATA ENTRY'!W60,"")))</f>
        <v/>
      </c>
      <c r="EQ61" s="3" t="str">
        <f>IF('DATA ENTRY'!CV60="","",IF('DATA ENTRY'!X60="","",IF(AND($EE$4='DATA ENTRY'!G60,$EG$4='DATA ENTRY'!F60),'DATA ENTRY'!X60,"")))</f>
        <v/>
      </c>
      <c r="ER61" s="133" t="str">
        <f t="shared" si="10"/>
        <v/>
      </c>
      <c r="ES61" s="133" t="str">
        <f>IF('DATA ENTRY'!CV60="","",IF('DATA ENTRY'!D6="","",IF(AND($EE$4='DATA ENTRY'!G60,$EG$4='DATA ENTRY'!F60),'DATA ENTRY'!G60,"")))</f>
        <v/>
      </c>
      <c r="EX61">
        <f t="shared" si="11"/>
        <v>0</v>
      </c>
    </row>
    <row r="62" spans="1:154">
      <c r="A62" t="str">
        <f>IF(S62=0,"",1+(MAX($A$7:A61)))</f>
        <v/>
      </c>
      <c r="B62" s="2">
        <v>56</v>
      </c>
      <c r="C62" s="3" t="str">
        <f>IF('DATA ENTRY'!CV61="","",IF('DATA ENTRY'!B61="","",IF($D$4="All Post",'DATA ENTRY'!B61,IF(AND($D$4='DATA ENTRY'!CV61),'DATA ENTRY'!B61,""))))</f>
        <v/>
      </c>
      <c r="D62" s="3" t="str">
        <f>IF('DATA ENTRY'!CV61="","",IF('DATA ENTRY'!C61="","",IF($D$4="All Post",'DATA ENTRY'!C61,IF(AND($D$4='DATA ENTRY'!CV61),'DATA ENTRY'!C61,""))))</f>
        <v/>
      </c>
      <c r="E62" s="4" t="str">
        <f>IF('DATA ENTRY'!CV61="","",IF('DATA ENTRY'!I61="","",IF($D$4="All Post",'DATA ENTRY'!I61,IF(AND($D$4='DATA ENTRY'!CV61),'DATA ENTRY'!I61,""))))</f>
        <v/>
      </c>
      <c r="F62" s="4" t="str">
        <f>IF('DATA ENTRY'!CV61="","",IF('DATA ENTRY'!CV61="","",IF($D$4="All Post",'DATA ENTRY'!CV61,IF(AND($D$4='DATA ENTRY'!CV61),'DATA ENTRY'!CV61,""))))</f>
        <v/>
      </c>
      <c r="G62" s="3" t="str">
        <f>IF('DATA ENTRY'!CV61="","",IF('DATA ENTRY'!N61="","",IF($D$4="All Post",'DATA ENTRY'!N61,IF(AND($D$4='DATA ENTRY'!CV61),'DATA ENTRY'!N61,""))))</f>
        <v/>
      </c>
      <c r="H62" s="132" t="str">
        <f>IF('DATA ENTRY'!CV61="","",IF('DATA ENTRY'!O61="","",IF($D$4="All Post",'DATA ENTRY'!O61,IF(AND($D$4='DATA ENTRY'!CV61),'DATA ENTRY'!O61,""))))</f>
        <v/>
      </c>
      <c r="I62" s="3" t="str">
        <f>IF('DATA ENTRY'!CV61="","",IF('DATA ENTRY'!P61="","",IF($D$4="All Post",'DATA ENTRY'!P61,IF(AND($D$4='DATA ENTRY'!CV61),'DATA ENTRY'!P61,""))))</f>
        <v/>
      </c>
      <c r="J62" s="132" t="str">
        <f>IF('DATA ENTRY'!CV61="","",IF('DATA ENTRY'!Q61="","",IF($D$4="All Post",'DATA ENTRY'!Q61,IF(AND($D$4='DATA ENTRY'!CV61),'DATA ENTRY'!Q61,""))))</f>
        <v/>
      </c>
      <c r="K62" s="3" t="str">
        <f>IF('DATA ENTRY'!CV61="","",IF('DATA ENTRY'!R61="","",IF($D$4="All Post",'DATA ENTRY'!R61,IF(AND($D$4='DATA ENTRY'!CV61),'DATA ENTRY'!R61,""))))</f>
        <v/>
      </c>
      <c r="L62" s="3" t="str">
        <f>IF('DATA ENTRY'!CV61="","",IF('DATA ENTRY'!S61="","",IF($D$4="All Post",'DATA ENTRY'!S61,IF(AND($D$4='DATA ENTRY'!CV61),'DATA ENTRY'!S61,""))))</f>
        <v/>
      </c>
      <c r="M62" s="3" t="str">
        <f>IF('DATA ENTRY'!CV61="","",IF('DATA ENTRY'!E61="","",IF($D$4="All Post",'DATA ENTRY'!E61,IF(AND($D$4='DATA ENTRY'!CV61),'DATA ENTRY'!E61,""))))</f>
        <v/>
      </c>
      <c r="N62" s="3" t="str">
        <f>IF('DATA ENTRY'!CV61="","",IF('DATA ENTRY'!W61="","",IF($D$4="All Post",'DATA ENTRY'!W61,IF(AND($D$4='DATA ENTRY'!CV61),'DATA ENTRY'!W61,""))))</f>
        <v/>
      </c>
      <c r="O62" s="3" t="str">
        <f>IF('DATA ENTRY'!CV61="","",IF('DATA ENTRY'!X61="","",IF($D$4="All Post",'DATA ENTRY'!X61,IF(AND($D$4='DATA ENTRY'!CV61),'DATA ENTRY'!X61,""))))</f>
        <v/>
      </c>
      <c r="P62" s="3" t="str">
        <f>IF('DATA ENTRY'!CV61="","",IF('DATA ENTRY'!G61="","",IF($D$4="All Post",'DATA ENTRY'!G61,IF(AND($D$4='DATA ENTRY'!CV61),'DATA ENTRY'!G61,""))))</f>
        <v/>
      </c>
      <c r="S62">
        <f t="shared" si="0"/>
        <v>0</v>
      </c>
      <c r="T62" t="str">
        <f t="shared" si="1"/>
        <v/>
      </c>
      <c r="BZ62" t="str">
        <f t="shared" si="2"/>
        <v/>
      </c>
      <c r="CA62" t="str">
        <f>IF(CW62=0,"",1+(MAX($CA$7:CA61)))</f>
        <v/>
      </c>
      <c r="CB62" s="141">
        <v>56</v>
      </c>
      <c r="CC62" s="3" t="str">
        <f>IF('DATA ENTRY'!CV61="","",IF('DATA ENTRY'!B61="","",IF(AND($CD$4='DATA ENTRY'!CV61),'DATA ENTRY'!B61,"")))</f>
        <v/>
      </c>
      <c r="CD62" s="3" t="str">
        <f>IF('DATA ENTRY'!CV61="","",IF('DATA ENTRY'!C61="","",IF(AND($CD$4='DATA ENTRY'!CV61),'DATA ENTRY'!C61,"")))</f>
        <v/>
      </c>
      <c r="CE62" s="4" t="str">
        <f>IF('DATA ENTRY'!CV61="","",IF('DATA ENTRY'!I61="","",IF(AND($CD$4='DATA ENTRY'!CV61),'DATA ENTRY'!I61,"")))</f>
        <v/>
      </c>
      <c r="CF62" s="4" t="str">
        <f>IF('DATA ENTRY'!CV61="","",IF('DATA ENTRY'!CV61="","",IF(AND($CD$4='DATA ENTRY'!CV61),'DATA ENTRY'!CV61,"")))</f>
        <v/>
      </c>
      <c r="CG62" s="3" t="str">
        <f>IF('DATA ENTRY'!CV61="","",IF('DATA ENTRY'!N61="","",IF(AND($CD$4='DATA ENTRY'!CV61),'DATA ENTRY'!N61,"")))</f>
        <v/>
      </c>
      <c r="CH62" s="132" t="str">
        <f>IF('DATA ENTRY'!CV61="","",IF('DATA ENTRY'!O61="","",IF(AND($CD$4='DATA ENTRY'!CV61),'DATA ENTRY'!O61,"")))</f>
        <v/>
      </c>
      <c r="CI62" s="3" t="str">
        <f>IF('DATA ENTRY'!CV61="","",IF('DATA ENTRY'!P61="","",IF(AND($CD$4='DATA ENTRY'!CV61),'DATA ENTRY'!P61,"")))</f>
        <v/>
      </c>
      <c r="CJ62" s="132" t="str">
        <f>IF('DATA ENTRY'!CV61="","",IF('DATA ENTRY'!Q61="","",IF(AND($CD$4='DATA ENTRY'!CV61),'DATA ENTRY'!Q61,"")))</f>
        <v/>
      </c>
      <c r="CK62" s="3" t="str">
        <f>IF('DATA ENTRY'!CV61="","",IF('DATA ENTRY'!R61="","",IF(AND($CD$4='DATA ENTRY'!CV61),'DATA ENTRY'!R61,"")))</f>
        <v/>
      </c>
      <c r="CL62" s="3" t="str">
        <f>IF('DATA ENTRY'!CV61="","",IF('DATA ENTRY'!S61="","",IF(AND($CD$4='DATA ENTRY'!CV61),'DATA ENTRY'!S61,"")))</f>
        <v/>
      </c>
      <c r="CM62" s="3" t="str">
        <f>IF('DATA ENTRY'!CV61="","",IF('DATA ENTRY'!E61="","",IF(AND($CD$4='DATA ENTRY'!CV61),'DATA ENTRY'!E61,"")))</f>
        <v/>
      </c>
      <c r="CN62" s="3" t="str">
        <f>IF('DATA ENTRY'!CV61="","",IF('DATA ENTRY'!W61="","",IF(AND($CD$4='DATA ENTRY'!CV61),'DATA ENTRY'!W61,"")))</f>
        <v/>
      </c>
      <c r="CO62" s="3" t="str">
        <f>IF('DATA ENTRY'!CV61="","",IF('DATA ENTRY'!X61="","",IF(AND($CD$4='DATA ENTRY'!CV61),'DATA ENTRY'!X61,"")))</f>
        <v/>
      </c>
      <c r="CP62" s="133" t="str">
        <f t="shared" si="3"/>
        <v/>
      </c>
      <c r="CQ62" s="133" t="str">
        <f>IF('DATA ENTRY'!CV61="","",IF('DATA ENTRY'!G61="","",IF(AND($CD$4='DATA ENTRY'!CV61),'DATA ENTRY'!G61,"")))</f>
        <v/>
      </c>
      <c r="CR62">
        <f t="shared" si="4"/>
        <v>0</v>
      </c>
      <c r="CS62">
        <f t="shared" si="5"/>
        <v>0</v>
      </c>
      <c r="CW62">
        <f t="shared" si="12"/>
        <v>0</v>
      </c>
      <c r="DA62" t="str">
        <f t="shared" si="6"/>
        <v/>
      </c>
      <c r="DB62" t="str">
        <f>IF(DX62=0,"",1+(MAX($DB$7:DB61)))</f>
        <v/>
      </c>
      <c r="DC62" s="170">
        <v>56</v>
      </c>
      <c r="DD62" s="3" t="str">
        <f>IF('DATA ENTRY'!CV61="","",IF('DATA ENTRY'!B61="","",IF(AND($DE$4='DATA ENTRY'!D61),'DATA ENTRY'!B61,"")))</f>
        <v/>
      </c>
      <c r="DE62" s="3" t="str">
        <f>IF('DATA ENTRY'!CV61="","",IF('DATA ENTRY'!C61="","",IF(AND($DE$4='DATA ENTRY'!D61),'DATA ENTRY'!C61,"")))</f>
        <v/>
      </c>
      <c r="DF62" s="4" t="str">
        <f>IF('DATA ENTRY'!CV61="","",IF('DATA ENTRY'!I61="","",IF(AND($DE$4='DATA ENTRY'!D61),'DATA ENTRY'!I61,"")))</f>
        <v/>
      </c>
      <c r="DG62" s="4" t="str">
        <f>IF('DATA ENTRY'!CV61="","",IF('DATA ENTRY'!CV61="","",IF(AND($DE$4='DATA ENTRY'!D61),'DATA ENTRY'!CV61,"")))</f>
        <v/>
      </c>
      <c r="DH62" s="3" t="str">
        <f>IF('DATA ENTRY'!CV61="","",IF('DATA ENTRY'!N61="","",IF(AND($DE$4='DATA ENTRY'!D61),'DATA ENTRY'!N61,"")))</f>
        <v/>
      </c>
      <c r="DI62" s="132" t="str">
        <f>IF('DATA ENTRY'!CV61="","",IF('DATA ENTRY'!O61="","",IF(AND($DE$4='DATA ENTRY'!D61),'DATA ENTRY'!O61,"")))</f>
        <v/>
      </c>
      <c r="DJ62" s="3" t="str">
        <f>IF('DATA ENTRY'!CV61="","",IF('DATA ENTRY'!P61="","",IF(AND($DE$4='DATA ENTRY'!D61),'DATA ENTRY'!P61,"")))</f>
        <v/>
      </c>
      <c r="DK62" s="132" t="str">
        <f>IF('DATA ENTRY'!CV61="","",IF('DATA ENTRY'!Q61="","",IF(AND($DE$4='DATA ENTRY'!D61),'DATA ENTRY'!Q61,"")))</f>
        <v/>
      </c>
      <c r="DL62" s="3" t="str">
        <f>IF('DATA ENTRY'!CV61="","",IF('DATA ENTRY'!R61="","",IF(AND($DE$4='DATA ENTRY'!D61),'DATA ENTRY'!R61,"")))</f>
        <v/>
      </c>
      <c r="DM62" s="132" t="str">
        <f>IF('DATA ENTRY'!CV61="","",IF('DATA ENTRY'!S61="","",IF(AND($DE$4='DATA ENTRY'!D61),'DATA ENTRY'!S61,"")))</f>
        <v/>
      </c>
      <c r="DN62" s="3" t="str">
        <f>IF('DATA ENTRY'!CV61="","",IF('DATA ENTRY'!E61="","",IF(AND($DE$4='DATA ENTRY'!D61),'DATA ENTRY'!E61,"")))</f>
        <v/>
      </c>
      <c r="DO62" s="3" t="str">
        <f>IF('DATA ENTRY'!CV61="","",IF('DATA ENTRY'!D61="","",IF(AND($DE$4='DATA ENTRY'!D61),'DATA ENTRY'!D61,"")))</f>
        <v/>
      </c>
      <c r="DP62" s="3" t="str">
        <f>IF('DATA ENTRY'!CV61="","",IF('DATA ENTRY'!W61="","",IF(AND($DE$4='DATA ENTRY'!D61),'DATA ENTRY'!W61,"")))</f>
        <v/>
      </c>
      <c r="DQ62" s="3" t="str">
        <f>IF('DATA ENTRY'!CV61="","",IF('DATA ENTRY'!X61="","",IF(AND($DE$4='DATA ENTRY'!D61),'DATA ENTRY'!X61,"")))</f>
        <v/>
      </c>
      <c r="DR62" s="133" t="str">
        <f t="shared" si="7"/>
        <v/>
      </c>
      <c r="DS62" s="133" t="str">
        <f>IF('DATA ENTRY'!CV61="","",IF('DATA ENTRY'!D61="","",IF(AND($DE$4='DATA ENTRY'!D61),'DATA ENTRY'!G61,"")))</f>
        <v/>
      </c>
      <c r="DX62">
        <f t="shared" si="8"/>
        <v>0</v>
      </c>
      <c r="EA62" t="str">
        <f t="shared" si="9"/>
        <v/>
      </c>
      <c r="EB62" t="str">
        <f>IF(EX62=0,"",1+(MAX($EB$7:EB61)))</f>
        <v/>
      </c>
      <c r="EC62" s="192">
        <v>56</v>
      </c>
      <c r="ED62" s="3" t="str">
        <f>IF('DATA ENTRY'!CV61="","",IF('DATA ENTRY'!B61="","",IF(AND($EE$4='DATA ENTRY'!G61,$EG$4='DATA ENTRY'!F61),'DATA ENTRY'!B61,"")))</f>
        <v/>
      </c>
      <c r="EE62" s="3" t="str">
        <f>IF('DATA ENTRY'!CV61="","",IF('DATA ENTRY'!C61="","",IF(AND($EE$4='DATA ENTRY'!G61,$EG$4='DATA ENTRY'!F61),'DATA ENTRY'!C61,"")))</f>
        <v/>
      </c>
      <c r="EF62" s="4" t="str">
        <f>IF('DATA ENTRY'!CV61="","",IF('DATA ENTRY'!I61="","",IF(AND($EE$4='DATA ENTRY'!G61,$EG$4='DATA ENTRY'!F61),'DATA ENTRY'!I61,"")))</f>
        <v/>
      </c>
      <c r="EG62" s="4" t="str">
        <f>IF('DATA ENTRY'!CV61="","",IF('DATA ENTRY'!CV61="","",IF(AND($EE$4='DATA ENTRY'!G61,$EG$4='DATA ENTRY'!F61),'DATA ENTRY'!CV61,"")))</f>
        <v/>
      </c>
      <c r="EH62" s="3" t="str">
        <f>IF('DATA ENTRY'!CV61="","",IF('DATA ENTRY'!N61="","",IF(AND($EE$4='DATA ENTRY'!G61,$EG$4='DATA ENTRY'!F61),'DATA ENTRY'!N61,"")))</f>
        <v/>
      </c>
      <c r="EI62" s="132" t="str">
        <f>IF('DATA ENTRY'!CV61="","",IF('DATA ENTRY'!O61="","",IF(AND($EE$4='DATA ENTRY'!G61,$EG$4='DATA ENTRY'!F61),'DATA ENTRY'!O61,"")))</f>
        <v/>
      </c>
      <c r="EJ62" s="3" t="str">
        <f>IF('DATA ENTRY'!CV61="","",IF('DATA ENTRY'!P61="","",IF(AND($EE$4='DATA ENTRY'!G61,$EG$4='DATA ENTRY'!F61),'DATA ENTRY'!P61,"")))</f>
        <v/>
      </c>
      <c r="EK62" s="132" t="str">
        <f>IF('DATA ENTRY'!CV61="","",IF('DATA ENTRY'!Q61="","",IF(AND($EE$4='DATA ENTRY'!G61,$EG$4='DATA ENTRY'!F61),'DATA ENTRY'!Q61,"")))</f>
        <v/>
      </c>
      <c r="EL62" s="3" t="str">
        <f>IF('DATA ENTRY'!CV61="","",IF('DATA ENTRY'!R61="","",IF(AND($EE$4='DATA ENTRY'!G61,$EG$4='DATA ENTRY'!F61),'DATA ENTRY'!R61,"")))</f>
        <v/>
      </c>
      <c r="EM62" s="132" t="str">
        <f>IF('DATA ENTRY'!CV61="","",IF('DATA ENTRY'!S61="","",IF(AND($EE$4='DATA ENTRY'!G61,$EG$4='DATA ENTRY'!F61),'DATA ENTRY'!S61,"")))</f>
        <v/>
      </c>
      <c r="EN62" s="3" t="str">
        <f>IF('DATA ENTRY'!CV61="","",IF('DATA ENTRY'!E61="","",IF(AND($EE$4='DATA ENTRY'!G61,$EG$4='DATA ENTRY'!F61),'DATA ENTRY'!E61,"")))</f>
        <v/>
      </c>
      <c r="EO62" s="3" t="str">
        <f>IF('DATA ENTRY'!CV61="","",IF('DATA ENTRY'!D6="","",IF(AND($EE$4='DATA ENTRY'!G61,$EG$4='DATA ENTRY'!F61),'DATA ENTRY'!D6,"")))</f>
        <v/>
      </c>
      <c r="EP62" s="3" t="str">
        <f>IF('DATA ENTRY'!CV61="","",IF('DATA ENTRY'!W61="","",IF(AND($EE$4='DATA ENTRY'!G61,$EG$4='DATA ENTRY'!F61),'DATA ENTRY'!W61,"")))</f>
        <v/>
      </c>
      <c r="EQ62" s="3" t="str">
        <f>IF('DATA ENTRY'!CV61="","",IF('DATA ENTRY'!X61="","",IF(AND($EE$4='DATA ENTRY'!G61,$EG$4='DATA ENTRY'!F61),'DATA ENTRY'!X61,"")))</f>
        <v/>
      </c>
      <c r="ER62" s="133" t="str">
        <f t="shared" si="10"/>
        <v/>
      </c>
      <c r="ES62" s="133" t="str">
        <f>IF('DATA ENTRY'!CV61="","",IF('DATA ENTRY'!D6="","",IF(AND($EE$4='DATA ENTRY'!G61,$EG$4='DATA ENTRY'!F61),'DATA ENTRY'!G61,"")))</f>
        <v/>
      </c>
      <c r="EX62">
        <f t="shared" si="11"/>
        <v>0</v>
      </c>
    </row>
    <row r="63" spans="1:154">
      <c r="A63" t="str">
        <f>IF(S63=0,"",1+(MAX($A$7:A62)))</f>
        <v/>
      </c>
      <c r="B63" s="2">
        <v>57</v>
      </c>
      <c r="C63" s="3" t="str">
        <f>IF('DATA ENTRY'!CV62="","",IF('DATA ENTRY'!B62="","",IF($D$4="All Post",'DATA ENTRY'!B62,IF(AND($D$4='DATA ENTRY'!CV62),'DATA ENTRY'!B62,""))))</f>
        <v/>
      </c>
      <c r="D63" s="3" t="str">
        <f>IF('DATA ENTRY'!CV62="","",IF('DATA ENTRY'!C62="","",IF($D$4="All Post",'DATA ENTRY'!C62,IF(AND($D$4='DATA ENTRY'!CV62),'DATA ENTRY'!C62,""))))</f>
        <v/>
      </c>
      <c r="E63" s="4" t="str">
        <f>IF('DATA ENTRY'!CV62="","",IF('DATA ENTRY'!I62="","",IF($D$4="All Post",'DATA ENTRY'!I62,IF(AND($D$4='DATA ENTRY'!CV62),'DATA ENTRY'!I62,""))))</f>
        <v/>
      </c>
      <c r="F63" s="4" t="str">
        <f>IF('DATA ENTRY'!CV62="","",IF('DATA ENTRY'!CV62="","",IF($D$4="All Post",'DATA ENTRY'!CV62,IF(AND($D$4='DATA ENTRY'!CV62),'DATA ENTRY'!CV62,""))))</f>
        <v/>
      </c>
      <c r="G63" s="3" t="str">
        <f>IF('DATA ENTRY'!CV62="","",IF('DATA ENTRY'!N62="","",IF($D$4="All Post",'DATA ENTRY'!N62,IF(AND($D$4='DATA ENTRY'!CV62),'DATA ENTRY'!N62,""))))</f>
        <v/>
      </c>
      <c r="H63" s="132" t="str">
        <f>IF('DATA ENTRY'!CV62="","",IF('DATA ENTRY'!O62="","",IF($D$4="All Post",'DATA ENTRY'!O62,IF(AND($D$4='DATA ENTRY'!CV62),'DATA ENTRY'!O62,""))))</f>
        <v/>
      </c>
      <c r="I63" s="3" t="str">
        <f>IF('DATA ENTRY'!CV62="","",IF('DATA ENTRY'!P62="","",IF($D$4="All Post",'DATA ENTRY'!P62,IF(AND($D$4='DATA ENTRY'!CV62),'DATA ENTRY'!P62,""))))</f>
        <v/>
      </c>
      <c r="J63" s="132" t="str">
        <f>IF('DATA ENTRY'!CV62="","",IF('DATA ENTRY'!Q62="","",IF($D$4="All Post",'DATA ENTRY'!Q62,IF(AND($D$4='DATA ENTRY'!CV62),'DATA ENTRY'!Q62,""))))</f>
        <v/>
      </c>
      <c r="K63" s="3" t="str">
        <f>IF('DATA ENTRY'!CV62="","",IF('DATA ENTRY'!R62="","",IF($D$4="All Post",'DATA ENTRY'!R62,IF(AND($D$4='DATA ENTRY'!CV62),'DATA ENTRY'!R62,""))))</f>
        <v/>
      </c>
      <c r="L63" s="3" t="str">
        <f>IF('DATA ENTRY'!CV62="","",IF('DATA ENTRY'!S62="","",IF($D$4="All Post",'DATA ENTRY'!S62,IF(AND($D$4='DATA ENTRY'!CV62),'DATA ENTRY'!S62,""))))</f>
        <v/>
      </c>
      <c r="M63" s="3" t="str">
        <f>IF('DATA ENTRY'!CV62="","",IF('DATA ENTRY'!E62="","",IF($D$4="All Post",'DATA ENTRY'!E62,IF(AND($D$4='DATA ENTRY'!CV62),'DATA ENTRY'!E62,""))))</f>
        <v/>
      </c>
      <c r="N63" s="3" t="str">
        <f>IF('DATA ENTRY'!CV62="","",IF('DATA ENTRY'!W62="","",IF($D$4="All Post",'DATA ENTRY'!W62,IF(AND($D$4='DATA ENTRY'!CV62),'DATA ENTRY'!W62,""))))</f>
        <v/>
      </c>
      <c r="O63" s="3" t="str">
        <f>IF('DATA ENTRY'!CV62="","",IF('DATA ENTRY'!X62="","",IF($D$4="All Post",'DATA ENTRY'!X62,IF(AND($D$4='DATA ENTRY'!CV62),'DATA ENTRY'!X62,""))))</f>
        <v/>
      </c>
      <c r="P63" s="3" t="str">
        <f>IF('DATA ENTRY'!CV62="","",IF('DATA ENTRY'!G62="","",IF($D$4="All Post",'DATA ENTRY'!G62,IF(AND($D$4='DATA ENTRY'!CV62),'DATA ENTRY'!G62,""))))</f>
        <v/>
      </c>
      <c r="S63">
        <f t="shared" si="0"/>
        <v>0</v>
      </c>
      <c r="T63" t="str">
        <f t="shared" si="1"/>
        <v/>
      </c>
      <c r="BZ63" t="str">
        <f t="shared" si="2"/>
        <v/>
      </c>
      <c r="CA63" t="str">
        <f>IF(CW63=0,"",1+(MAX($CA$7:CA62)))</f>
        <v/>
      </c>
      <c r="CB63" s="141">
        <v>57</v>
      </c>
      <c r="CC63" s="3" t="str">
        <f>IF('DATA ENTRY'!CV62="","",IF('DATA ENTRY'!B62="","",IF(AND($CD$4='DATA ENTRY'!CV62),'DATA ENTRY'!B62,"")))</f>
        <v/>
      </c>
      <c r="CD63" s="3" t="str">
        <f>IF('DATA ENTRY'!CV62="","",IF('DATA ENTRY'!C62="","",IF(AND($CD$4='DATA ENTRY'!CV62),'DATA ENTRY'!C62,"")))</f>
        <v/>
      </c>
      <c r="CE63" s="4" t="str">
        <f>IF('DATA ENTRY'!CV62="","",IF('DATA ENTRY'!I62="","",IF(AND($CD$4='DATA ENTRY'!CV62),'DATA ENTRY'!I62,"")))</f>
        <v/>
      </c>
      <c r="CF63" s="4" t="str">
        <f>IF('DATA ENTRY'!CV62="","",IF('DATA ENTRY'!CV62="","",IF(AND($CD$4='DATA ENTRY'!CV62),'DATA ENTRY'!CV62,"")))</f>
        <v/>
      </c>
      <c r="CG63" s="3" t="str">
        <f>IF('DATA ENTRY'!CV62="","",IF('DATA ENTRY'!N62="","",IF(AND($CD$4='DATA ENTRY'!CV62),'DATA ENTRY'!N62,"")))</f>
        <v/>
      </c>
      <c r="CH63" s="132" t="str">
        <f>IF('DATA ENTRY'!CV62="","",IF('DATA ENTRY'!O62="","",IF(AND($CD$4='DATA ENTRY'!CV62),'DATA ENTRY'!O62,"")))</f>
        <v/>
      </c>
      <c r="CI63" s="3" t="str">
        <f>IF('DATA ENTRY'!CV62="","",IF('DATA ENTRY'!P62="","",IF(AND($CD$4='DATA ENTRY'!CV62),'DATA ENTRY'!P62,"")))</f>
        <v/>
      </c>
      <c r="CJ63" s="132" t="str">
        <f>IF('DATA ENTRY'!CV62="","",IF('DATA ENTRY'!Q62="","",IF(AND($CD$4='DATA ENTRY'!CV62),'DATA ENTRY'!Q62,"")))</f>
        <v/>
      </c>
      <c r="CK63" s="3" t="str">
        <f>IF('DATA ENTRY'!CV62="","",IF('DATA ENTRY'!R62="","",IF(AND($CD$4='DATA ENTRY'!CV62),'DATA ENTRY'!R62,"")))</f>
        <v/>
      </c>
      <c r="CL63" s="3" t="str">
        <f>IF('DATA ENTRY'!CV62="","",IF('DATA ENTRY'!S62="","",IF(AND($CD$4='DATA ENTRY'!CV62),'DATA ENTRY'!S62,"")))</f>
        <v/>
      </c>
      <c r="CM63" s="3" t="str">
        <f>IF('DATA ENTRY'!CV62="","",IF('DATA ENTRY'!E62="","",IF(AND($CD$4='DATA ENTRY'!CV62),'DATA ENTRY'!E62,"")))</f>
        <v/>
      </c>
      <c r="CN63" s="3" t="str">
        <f>IF('DATA ENTRY'!CV62="","",IF('DATA ENTRY'!W62="","",IF(AND($CD$4='DATA ENTRY'!CV62),'DATA ENTRY'!W62,"")))</f>
        <v/>
      </c>
      <c r="CO63" s="3" t="str">
        <f>IF('DATA ENTRY'!CV62="","",IF('DATA ENTRY'!X62="","",IF(AND($CD$4='DATA ENTRY'!CV62),'DATA ENTRY'!X62,"")))</f>
        <v/>
      </c>
      <c r="CP63" s="133" t="str">
        <f t="shared" si="3"/>
        <v/>
      </c>
      <c r="CQ63" s="133" t="str">
        <f>IF('DATA ENTRY'!CV62="","",IF('DATA ENTRY'!G62="","",IF(AND($CD$4='DATA ENTRY'!CV62),'DATA ENTRY'!G62,"")))</f>
        <v/>
      </c>
      <c r="CR63">
        <f t="shared" si="4"/>
        <v>0</v>
      </c>
      <c r="CS63">
        <f t="shared" si="5"/>
        <v>0</v>
      </c>
      <c r="CW63">
        <f t="shared" si="12"/>
        <v>0</v>
      </c>
      <c r="DA63" t="str">
        <f t="shared" si="6"/>
        <v/>
      </c>
      <c r="DB63" t="str">
        <f>IF(DX63=0,"",1+(MAX($DB$7:DB62)))</f>
        <v/>
      </c>
      <c r="DC63" s="170">
        <v>57</v>
      </c>
      <c r="DD63" s="3" t="str">
        <f>IF('DATA ENTRY'!CV62="","",IF('DATA ENTRY'!B62="","",IF(AND($DE$4='DATA ENTRY'!D62),'DATA ENTRY'!B62,"")))</f>
        <v/>
      </c>
      <c r="DE63" s="3" t="str">
        <f>IF('DATA ENTRY'!CV62="","",IF('DATA ENTRY'!C62="","",IF(AND($DE$4='DATA ENTRY'!D62),'DATA ENTRY'!C62,"")))</f>
        <v/>
      </c>
      <c r="DF63" s="4" t="str">
        <f>IF('DATA ENTRY'!CV62="","",IF('DATA ENTRY'!I62="","",IF(AND($DE$4='DATA ENTRY'!D62),'DATA ENTRY'!I62,"")))</f>
        <v/>
      </c>
      <c r="DG63" s="4" t="str">
        <f>IF('DATA ENTRY'!CV62="","",IF('DATA ENTRY'!CV62="","",IF(AND($DE$4='DATA ENTRY'!D62),'DATA ENTRY'!CV62,"")))</f>
        <v/>
      </c>
      <c r="DH63" s="3" t="str">
        <f>IF('DATA ENTRY'!CV62="","",IF('DATA ENTRY'!N62="","",IF(AND($DE$4='DATA ENTRY'!D62),'DATA ENTRY'!N62,"")))</f>
        <v/>
      </c>
      <c r="DI63" s="132" t="str">
        <f>IF('DATA ENTRY'!CV62="","",IF('DATA ENTRY'!O62="","",IF(AND($DE$4='DATA ENTRY'!D62),'DATA ENTRY'!O62,"")))</f>
        <v/>
      </c>
      <c r="DJ63" s="3" t="str">
        <f>IF('DATA ENTRY'!CV62="","",IF('DATA ENTRY'!P62="","",IF(AND($DE$4='DATA ENTRY'!D62),'DATA ENTRY'!P62,"")))</f>
        <v/>
      </c>
      <c r="DK63" s="132" t="str">
        <f>IF('DATA ENTRY'!CV62="","",IF('DATA ENTRY'!Q62="","",IF(AND($DE$4='DATA ENTRY'!D62),'DATA ENTRY'!Q62,"")))</f>
        <v/>
      </c>
      <c r="DL63" s="3" t="str">
        <f>IF('DATA ENTRY'!CV62="","",IF('DATA ENTRY'!R62="","",IF(AND($DE$4='DATA ENTRY'!D62),'DATA ENTRY'!R62,"")))</f>
        <v/>
      </c>
      <c r="DM63" s="132" t="str">
        <f>IF('DATA ENTRY'!CV62="","",IF('DATA ENTRY'!S62="","",IF(AND($DE$4='DATA ENTRY'!D62),'DATA ENTRY'!S62,"")))</f>
        <v/>
      </c>
      <c r="DN63" s="3" t="str">
        <f>IF('DATA ENTRY'!CV62="","",IF('DATA ENTRY'!E62="","",IF(AND($DE$4='DATA ENTRY'!D62),'DATA ENTRY'!E62,"")))</f>
        <v/>
      </c>
      <c r="DO63" s="3" t="str">
        <f>IF('DATA ENTRY'!CV62="","",IF('DATA ENTRY'!D62="","",IF(AND($DE$4='DATA ENTRY'!D62),'DATA ENTRY'!D62,"")))</f>
        <v/>
      </c>
      <c r="DP63" s="3" t="str">
        <f>IF('DATA ENTRY'!CV62="","",IF('DATA ENTRY'!W62="","",IF(AND($DE$4='DATA ENTRY'!D62),'DATA ENTRY'!W62,"")))</f>
        <v/>
      </c>
      <c r="DQ63" s="3" t="str">
        <f>IF('DATA ENTRY'!CV62="","",IF('DATA ENTRY'!X62="","",IF(AND($DE$4='DATA ENTRY'!D62),'DATA ENTRY'!X62,"")))</f>
        <v/>
      </c>
      <c r="DR63" s="133" t="str">
        <f t="shared" si="7"/>
        <v/>
      </c>
      <c r="DS63" s="133" t="str">
        <f>IF('DATA ENTRY'!CV62="","",IF('DATA ENTRY'!D62="","",IF(AND($DE$4='DATA ENTRY'!D62),'DATA ENTRY'!G62,"")))</f>
        <v/>
      </c>
      <c r="DX63">
        <f t="shared" si="8"/>
        <v>0</v>
      </c>
      <c r="EA63" t="str">
        <f t="shared" si="9"/>
        <v/>
      </c>
      <c r="EB63" t="str">
        <f>IF(EX63=0,"",1+(MAX($EB$7:EB62)))</f>
        <v/>
      </c>
      <c r="EC63" s="192">
        <v>57</v>
      </c>
      <c r="ED63" s="3" t="str">
        <f>IF('DATA ENTRY'!CV62="","",IF('DATA ENTRY'!B62="","",IF(AND($EE$4='DATA ENTRY'!G62,$EG$4='DATA ENTRY'!F62),'DATA ENTRY'!B62,"")))</f>
        <v/>
      </c>
      <c r="EE63" s="3" t="str">
        <f>IF('DATA ENTRY'!CV62="","",IF('DATA ENTRY'!C62="","",IF(AND($EE$4='DATA ENTRY'!G62,$EG$4='DATA ENTRY'!F62),'DATA ENTRY'!C62,"")))</f>
        <v/>
      </c>
      <c r="EF63" s="4" t="str">
        <f>IF('DATA ENTRY'!CV62="","",IF('DATA ENTRY'!I62="","",IF(AND($EE$4='DATA ENTRY'!G62,$EG$4='DATA ENTRY'!F62),'DATA ENTRY'!I62,"")))</f>
        <v/>
      </c>
      <c r="EG63" s="4" t="str">
        <f>IF('DATA ENTRY'!CV62="","",IF('DATA ENTRY'!CV62="","",IF(AND($EE$4='DATA ENTRY'!G62,$EG$4='DATA ENTRY'!F62),'DATA ENTRY'!CV62,"")))</f>
        <v/>
      </c>
      <c r="EH63" s="3" t="str">
        <f>IF('DATA ENTRY'!CV62="","",IF('DATA ENTRY'!N62="","",IF(AND($EE$4='DATA ENTRY'!G62,$EG$4='DATA ENTRY'!F62),'DATA ENTRY'!N62,"")))</f>
        <v/>
      </c>
      <c r="EI63" s="132" t="str">
        <f>IF('DATA ENTRY'!CV62="","",IF('DATA ENTRY'!O62="","",IF(AND($EE$4='DATA ENTRY'!G62,$EG$4='DATA ENTRY'!F62),'DATA ENTRY'!O62,"")))</f>
        <v/>
      </c>
      <c r="EJ63" s="3" t="str">
        <f>IF('DATA ENTRY'!CV62="","",IF('DATA ENTRY'!P62="","",IF(AND($EE$4='DATA ENTRY'!G62,$EG$4='DATA ENTRY'!F62),'DATA ENTRY'!P62,"")))</f>
        <v/>
      </c>
      <c r="EK63" s="132" t="str">
        <f>IF('DATA ENTRY'!CV62="","",IF('DATA ENTRY'!Q62="","",IF(AND($EE$4='DATA ENTRY'!G62,$EG$4='DATA ENTRY'!F62),'DATA ENTRY'!Q62,"")))</f>
        <v/>
      </c>
      <c r="EL63" s="3" t="str">
        <f>IF('DATA ENTRY'!CV62="","",IF('DATA ENTRY'!R62="","",IF(AND($EE$4='DATA ENTRY'!G62,$EG$4='DATA ENTRY'!F62),'DATA ENTRY'!R62,"")))</f>
        <v/>
      </c>
      <c r="EM63" s="132" t="str">
        <f>IF('DATA ENTRY'!CV62="","",IF('DATA ENTRY'!S62="","",IF(AND($EE$4='DATA ENTRY'!G62,$EG$4='DATA ENTRY'!F62),'DATA ENTRY'!S62,"")))</f>
        <v/>
      </c>
      <c r="EN63" s="3" t="str">
        <f>IF('DATA ENTRY'!CV62="","",IF('DATA ENTRY'!E62="","",IF(AND($EE$4='DATA ENTRY'!G62,$EG$4='DATA ENTRY'!F62),'DATA ENTRY'!E62,"")))</f>
        <v/>
      </c>
      <c r="EO63" s="3" t="str">
        <f>IF('DATA ENTRY'!CV62="","",IF('DATA ENTRY'!D6="","",IF(AND($EE$4='DATA ENTRY'!G62,$EG$4='DATA ENTRY'!F62),'DATA ENTRY'!D6,"")))</f>
        <v/>
      </c>
      <c r="EP63" s="3" t="str">
        <f>IF('DATA ENTRY'!CV62="","",IF('DATA ENTRY'!W62="","",IF(AND($EE$4='DATA ENTRY'!G62,$EG$4='DATA ENTRY'!F62),'DATA ENTRY'!W62,"")))</f>
        <v/>
      </c>
      <c r="EQ63" s="3" t="str">
        <f>IF('DATA ENTRY'!CV62="","",IF('DATA ENTRY'!X62="","",IF(AND($EE$4='DATA ENTRY'!G62,$EG$4='DATA ENTRY'!F62),'DATA ENTRY'!X62,"")))</f>
        <v/>
      </c>
      <c r="ER63" s="133" t="str">
        <f t="shared" si="10"/>
        <v/>
      </c>
      <c r="ES63" s="133" t="str">
        <f>IF('DATA ENTRY'!CV62="","",IF('DATA ENTRY'!D6="","",IF(AND($EE$4='DATA ENTRY'!G62,$EG$4='DATA ENTRY'!F62),'DATA ENTRY'!G62,"")))</f>
        <v/>
      </c>
      <c r="EX63">
        <f t="shared" si="11"/>
        <v>0</v>
      </c>
    </row>
    <row r="64" spans="1:154">
      <c r="A64" t="str">
        <f>IF(S64=0,"",1+(MAX($A$7:A63)))</f>
        <v/>
      </c>
      <c r="B64" s="2">
        <v>58</v>
      </c>
      <c r="C64" s="3" t="str">
        <f>IF('DATA ENTRY'!CV63="","",IF('DATA ENTRY'!B63="","",IF($D$4="All Post",'DATA ENTRY'!B63,IF(AND($D$4='DATA ENTRY'!CV63),'DATA ENTRY'!B63,""))))</f>
        <v/>
      </c>
      <c r="D64" s="3" t="str">
        <f>IF('DATA ENTRY'!CV63="","",IF('DATA ENTRY'!C63="","",IF($D$4="All Post",'DATA ENTRY'!C63,IF(AND($D$4='DATA ENTRY'!CV63),'DATA ENTRY'!C63,""))))</f>
        <v/>
      </c>
      <c r="E64" s="4" t="str">
        <f>IF('DATA ENTRY'!CV63="","",IF('DATA ENTRY'!I63="","",IF($D$4="All Post",'DATA ENTRY'!I63,IF(AND($D$4='DATA ENTRY'!CV63),'DATA ENTRY'!I63,""))))</f>
        <v/>
      </c>
      <c r="F64" s="4" t="str">
        <f>IF('DATA ENTRY'!CV63="","",IF('DATA ENTRY'!CV63="","",IF($D$4="All Post",'DATA ENTRY'!CV63,IF(AND($D$4='DATA ENTRY'!CV63),'DATA ENTRY'!CV63,""))))</f>
        <v/>
      </c>
      <c r="G64" s="3" t="str">
        <f>IF('DATA ENTRY'!CV63="","",IF('DATA ENTRY'!N63="","",IF($D$4="All Post",'DATA ENTRY'!N63,IF(AND($D$4='DATA ENTRY'!CV63),'DATA ENTRY'!N63,""))))</f>
        <v/>
      </c>
      <c r="H64" s="132" t="str">
        <f>IF('DATA ENTRY'!CV63="","",IF('DATA ENTRY'!O63="","",IF($D$4="All Post",'DATA ENTRY'!O63,IF(AND($D$4='DATA ENTRY'!CV63),'DATA ENTRY'!O63,""))))</f>
        <v/>
      </c>
      <c r="I64" s="3" t="str">
        <f>IF('DATA ENTRY'!CV63="","",IF('DATA ENTRY'!P63="","",IF($D$4="All Post",'DATA ENTRY'!P63,IF(AND($D$4='DATA ENTRY'!CV63),'DATA ENTRY'!P63,""))))</f>
        <v/>
      </c>
      <c r="J64" s="132" t="str">
        <f>IF('DATA ENTRY'!CV63="","",IF('DATA ENTRY'!Q63="","",IF($D$4="All Post",'DATA ENTRY'!Q63,IF(AND($D$4='DATA ENTRY'!CV63),'DATA ENTRY'!Q63,""))))</f>
        <v/>
      </c>
      <c r="K64" s="3" t="str">
        <f>IF('DATA ENTRY'!CV63="","",IF('DATA ENTRY'!R63="","",IF($D$4="All Post",'DATA ENTRY'!R63,IF(AND($D$4='DATA ENTRY'!CV63),'DATA ENTRY'!R63,""))))</f>
        <v/>
      </c>
      <c r="L64" s="3" t="str">
        <f>IF('DATA ENTRY'!CV63="","",IF('DATA ENTRY'!S63="","",IF($D$4="All Post",'DATA ENTRY'!S63,IF(AND($D$4='DATA ENTRY'!CV63),'DATA ENTRY'!S63,""))))</f>
        <v/>
      </c>
      <c r="M64" s="3" t="str">
        <f>IF('DATA ENTRY'!CV63="","",IF('DATA ENTRY'!E63="","",IF($D$4="All Post",'DATA ENTRY'!E63,IF(AND($D$4='DATA ENTRY'!CV63),'DATA ENTRY'!E63,""))))</f>
        <v/>
      </c>
      <c r="N64" s="3" t="str">
        <f>IF('DATA ENTRY'!CV63="","",IF('DATA ENTRY'!W63="","",IF($D$4="All Post",'DATA ENTRY'!W63,IF(AND($D$4='DATA ENTRY'!CV63),'DATA ENTRY'!W63,""))))</f>
        <v/>
      </c>
      <c r="O64" s="3" t="str">
        <f>IF('DATA ENTRY'!CV63="","",IF('DATA ENTRY'!X63="","",IF($D$4="All Post",'DATA ENTRY'!X63,IF(AND($D$4='DATA ENTRY'!CV63),'DATA ENTRY'!X63,""))))</f>
        <v/>
      </c>
      <c r="P64" s="3" t="str">
        <f>IF('DATA ENTRY'!CV63="","",IF('DATA ENTRY'!G63="","",IF($D$4="All Post",'DATA ENTRY'!G63,IF(AND($D$4='DATA ENTRY'!CV63),'DATA ENTRY'!G63,""))))</f>
        <v/>
      </c>
      <c r="S64">
        <f t="shared" si="0"/>
        <v>0</v>
      </c>
      <c r="T64" t="str">
        <f t="shared" si="1"/>
        <v/>
      </c>
      <c r="BZ64" t="str">
        <f t="shared" si="2"/>
        <v/>
      </c>
      <c r="CA64" t="str">
        <f>IF(CW64=0,"",1+(MAX($CA$7:CA63)))</f>
        <v/>
      </c>
      <c r="CB64" s="141">
        <v>58</v>
      </c>
      <c r="CC64" s="3" t="str">
        <f>IF('DATA ENTRY'!CV63="","",IF('DATA ENTRY'!B63="","",IF(AND($CD$4='DATA ENTRY'!CV63),'DATA ENTRY'!B63,"")))</f>
        <v/>
      </c>
      <c r="CD64" s="3" t="str">
        <f>IF('DATA ENTRY'!CV63="","",IF('DATA ENTRY'!C63="","",IF(AND($CD$4='DATA ENTRY'!CV63),'DATA ENTRY'!C63,"")))</f>
        <v/>
      </c>
      <c r="CE64" s="4" t="str">
        <f>IF('DATA ENTRY'!CV63="","",IF('DATA ENTRY'!I63="","",IF(AND($CD$4='DATA ENTRY'!CV63),'DATA ENTRY'!I63,"")))</f>
        <v/>
      </c>
      <c r="CF64" s="4" t="str">
        <f>IF('DATA ENTRY'!CV63="","",IF('DATA ENTRY'!CV63="","",IF(AND($CD$4='DATA ENTRY'!CV63),'DATA ENTRY'!CV63,"")))</f>
        <v/>
      </c>
      <c r="CG64" s="3" t="str">
        <f>IF('DATA ENTRY'!CV63="","",IF('DATA ENTRY'!N63="","",IF(AND($CD$4='DATA ENTRY'!CV63),'DATA ENTRY'!N63,"")))</f>
        <v/>
      </c>
      <c r="CH64" s="132" t="str">
        <f>IF('DATA ENTRY'!CV63="","",IF('DATA ENTRY'!O63="","",IF(AND($CD$4='DATA ENTRY'!CV63),'DATA ENTRY'!O63,"")))</f>
        <v/>
      </c>
      <c r="CI64" s="3" t="str">
        <f>IF('DATA ENTRY'!CV63="","",IF('DATA ENTRY'!P63="","",IF(AND($CD$4='DATA ENTRY'!CV63),'DATA ENTRY'!P63,"")))</f>
        <v/>
      </c>
      <c r="CJ64" s="132" t="str">
        <f>IF('DATA ENTRY'!CV63="","",IF('DATA ENTRY'!Q63="","",IF(AND($CD$4='DATA ENTRY'!CV63),'DATA ENTRY'!Q63,"")))</f>
        <v/>
      </c>
      <c r="CK64" s="3" t="str">
        <f>IF('DATA ENTRY'!CV63="","",IF('DATA ENTRY'!R63="","",IF(AND($CD$4='DATA ENTRY'!CV63),'DATA ENTRY'!R63,"")))</f>
        <v/>
      </c>
      <c r="CL64" s="3" t="str">
        <f>IF('DATA ENTRY'!CV63="","",IF('DATA ENTRY'!S63="","",IF(AND($CD$4='DATA ENTRY'!CV63),'DATA ENTRY'!S63,"")))</f>
        <v/>
      </c>
      <c r="CM64" s="3" t="str">
        <f>IF('DATA ENTRY'!CV63="","",IF('DATA ENTRY'!E63="","",IF(AND($CD$4='DATA ENTRY'!CV63),'DATA ENTRY'!E63,"")))</f>
        <v/>
      </c>
      <c r="CN64" s="3" t="str">
        <f>IF('DATA ENTRY'!CV63="","",IF('DATA ENTRY'!W63="","",IF(AND($CD$4='DATA ENTRY'!CV63),'DATA ENTRY'!W63,"")))</f>
        <v/>
      </c>
      <c r="CO64" s="3" t="str">
        <f>IF('DATA ENTRY'!CV63="","",IF('DATA ENTRY'!X63="","",IF(AND($CD$4='DATA ENTRY'!CV63),'DATA ENTRY'!X63,"")))</f>
        <v/>
      </c>
      <c r="CP64" s="133" t="str">
        <f t="shared" si="3"/>
        <v/>
      </c>
      <c r="CQ64" s="133" t="str">
        <f>IF('DATA ENTRY'!CV63="","",IF('DATA ENTRY'!G63="","",IF(AND($CD$4='DATA ENTRY'!CV63),'DATA ENTRY'!G63,"")))</f>
        <v/>
      </c>
      <c r="CR64">
        <f t="shared" si="4"/>
        <v>0</v>
      </c>
      <c r="CS64">
        <f t="shared" si="5"/>
        <v>0</v>
      </c>
      <c r="CW64">
        <f t="shared" si="12"/>
        <v>0</v>
      </c>
      <c r="DA64" t="str">
        <f t="shared" si="6"/>
        <v/>
      </c>
      <c r="DB64" t="str">
        <f>IF(DX64=0,"",1+(MAX($DB$7:DB63)))</f>
        <v/>
      </c>
      <c r="DC64" s="170">
        <v>58</v>
      </c>
      <c r="DD64" s="3" t="str">
        <f>IF('DATA ENTRY'!CV63="","",IF('DATA ENTRY'!B63="","",IF(AND($DE$4='DATA ENTRY'!D63),'DATA ENTRY'!B63,"")))</f>
        <v/>
      </c>
      <c r="DE64" s="3" t="str">
        <f>IF('DATA ENTRY'!CV63="","",IF('DATA ENTRY'!C63="","",IF(AND($DE$4='DATA ENTRY'!D63),'DATA ENTRY'!C63,"")))</f>
        <v/>
      </c>
      <c r="DF64" s="4" t="str">
        <f>IF('DATA ENTRY'!CV63="","",IF('DATA ENTRY'!I63="","",IF(AND($DE$4='DATA ENTRY'!D63),'DATA ENTRY'!I63,"")))</f>
        <v/>
      </c>
      <c r="DG64" s="4" t="str">
        <f>IF('DATA ENTRY'!CV63="","",IF('DATA ENTRY'!CV63="","",IF(AND($DE$4='DATA ENTRY'!D63),'DATA ENTRY'!CV63,"")))</f>
        <v/>
      </c>
      <c r="DH64" s="3" t="str">
        <f>IF('DATA ENTRY'!CV63="","",IF('DATA ENTRY'!N63="","",IF(AND($DE$4='DATA ENTRY'!D63),'DATA ENTRY'!N63,"")))</f>
        <v/>
      </c>
      <c r="DI64" s="132" t="str">
        <f>IF('DATA ENTRY'!CV63="","",IF('DATA ENTRY'!O63="","",IF(AND($DE$4='DATA ENTRY'!D63),'DATA ENTRY'!O63,"")))</f>
        <v/>
      </c>
      <c r="DJ64" s="3" t="str">
        <f>IF('DATA ENTRY'!CV63="","",IF('DATA ENTRY'!P63="","",IF(AND($DE$4='DATA ENTRY'!D63),'DATA ENTRY'!P63,"")))</f>
        <v/>
      </c>
      <c r="DK64" s="132" t="str">
        <f>IF('DATA ENTRY'!CV63="","",IF('DATA ENTRY'!Q63="","",IF(AND($DE$4='DATA ENTRY'!D63),'DATA ENTRY'!Q63,"")))</f>
        <v/>
      </c>
      <c r="DL64" s="3" t="str">
        <f>IF('DATA ENTRY'!CV63="","",IF('DATA ENTRY'!R63="","",IF(AND($DE$4='DATA ENTRY'!D63),'DATA ENTRY'!R63,"")))</f>
        <v/>
      </c>
      <c r="DM64" s="132" t="str">
        <f>IF('DATA ENTRY'!CV63="","",IF('DATA ENTRY'!S63="","",IF(AND($DE$4='DATA ENTRY'!D63),'DATA ENTRY'!S63,"")))</f>
        <v/>
      </c>
      <c r="DN64" s="3" t="str">
        <f>IF('DATA ENTRY'!CV63="","",IF('DATA ENTRY'!E63="","",IF(AND($DE$4='DATA ENTRY'!D63),'DATA ENTRY'!E63,"")))</f>
        <v/>
      </c>
      <c r="DO64" s="3" t="str">
        <f>IF('DATA ENTRY'!CV63="","",IF('DATA ENTRY'!D63="","",IF(AND($DE$4='DATA ENTRY'!D63),'DATA ENTRY'!D63,"")))</f>
        <v/>
      </c>
      <c r="DP64" s="3" t="str">
        <f>IF('DATA ENTRY'!CV63="","",IF('DATA ENTRY'!W63="","",IF(AND($DE$4='DATA ENTRY'!D63),'DATA ENTRY'!W63,"")))</f>
        <v/>
      </c>
      <c r="DQ64" s="3" t="str">
        <f>IF('DATA ENTRY'!CV63="","",IF('DATA ENTRY'!X63="","",IF(AND($DE$4='DATA ENTRY'!D63),'DATA ENTRY'!X63,"")))</f>
        <v/>
      </c>
      <c r="DR64" s="133" t="str">
        <f t="shared" si="7"/>
        <v/>
      </c>
      <c r="DS64" s="133" t="str">
        <f>IF('DATA ENTRY'!CV63="","",IF('DATA ENTRY'!D63="","",IF(AND($DE$4='DATA ENTRY'!D63),'DATA ENTRY'!G63,"")))</f>
        <v/>
      </c>
      <c r="DX64">
        <f t="shared" si="8"/>
        <v>0</v>
      </c>
      <c r="EA64" t="str">
        <f t="shared" si="9"/>
        <v/>
      </c>
      <c r="EB64" t="str">
        <f>IF(EX64=0,"",1+(MAX($EB$7:EB63)))</f>
        <v/>
      </c>
      <c r="EC64" s="192">
        <v>58</v>
      </c>
      <c r="ED64" s="3" t="str">
        <f>IF('DATA ENTRY'!CV63="","",IF('DATA ENTRY'!B63="","",IF(AND($EE$4='DATA ENTRY'!G63,$EG$4='DATA ENTRY'!F63),'DATA ENTRY'!B63,"")))</f>
        <v/>
      </c>
      <c r="EE64" s="3" t="str">
        <f>IF('DATA ENTRY'!CV63="","",IF('DATA ENTRY'!C63="","",IF(AND($EE$4='DATA ENTRY'!G63,$EG$4='DATA ENTRY'!F63),'DATA ENTRY'!C63,"")))</f>
        <v/>
      </c>
      <c r="EF64" s="4" t="str">
        <f>IF('DATA ENTRY'!CV63="","",IF('DATA ENTRY'!I63="","",IF(AND($EE$4='DATA ENTRY'!G63,$EG$4='DATA ENTRY'!F63),'DATA ENTRY'!I63,"")))</f>
        <v/>
      </c>
      <c r="EG64" s="4" t="str">
        <f>IF('DATA ENTRY'!CV63="","",IF('DATA ENTRY'!CV63="","",IF(AND($EE$4='DATA ENTRY'!G63,$EG$4='DATA ENTRY'!F63),'DATA ENTRY'!CV63,"")))</f>
        <v/>
      </c>
      <c r="EH64" s="3" t="str">
        <f>IF('DATA ENTRY'!CV63="","",IF('DATA ENTRY'!N63="","",IF(AND($EE$4='DATA ENTRY'!G63,$EG$4='DATA ENTRY'!F63),'DATA ENTRY'!N63,"")))</f>
        <v/>
      </c>
      <c r="EI64" s="132" t="str">
        <f>IF('DATA ENTRY'!CV63="","",IF('DATA ENTRY'!O63="","",IF(AND($EE$4='DATA ENTRY'!G63,$EG$4='DATA ENTRY'!F63),'DATA ENTRY'!O63,"")))</f>
        <v/>
      </c>
      <c r="EJ64" s="3" t="str">
        <f>IF('DATA ENTRY'!CV63="","",IF('DATA ENTRY'!P63="","",IF(AND($EE$4='DATA ENTRY'!G63,$EG$4='DATA ENTRY'!F63),'DATA ENTRY'!P63,"")))</f>
        <v/>
      </c>
      <c r="EK64" s="132" t="str">
        <f>IF('DATA ENTRY'!CV63="","",IF('DATA ENTRY'!Q63="","",IF(AND($EE$4='DATA ENTRY'!G63,$EG$4='DATA ENTRY'!F63),'DATA ENTRY'!Q63,"")))</f>
        <v/>
      </c>
      <c r="EL64" s="3" t="str">
        <f>IF('DATA ENTRY'!CV63="","",IF('DATA ENTRY'!R63="","",IF(AND($EE$4='DATA ENTRY'!G63,$EG$4='DATA ENTRY'!F63),'DATA ENTRY'!R63,"")))</f>
        <v/>
      </c>
      <c r="EM64" s="132" t="str">
        <f>IF('DATA ENTRY'!CV63="","",IF('DATA ENTRY'!S63="","",IF(AND($EE$4='DATA ENTRY'!G63,$EG$4='DATA ENTRY'!F63),'DATA ENTRY'!S63,"")))</f>
        <v/>
      </c>
      <c r="EN64" s="3" t="str">
        <f>IF('DATA ENTRY'!CV63="","",IF('DATA ENTRY'!E63="","",IF(AND($EE$4='DATA ENTRY'!G63,$EG$4='DATA ENTRY'!F63),'DATA ENTRY'!E63,"")))</f>
        <v/>
      </c>
      <c r="EO64" s="3" t="str">
        <f>IF('DATA ENTRY'!CV63="","",IF('DATA ENTRY'!D6="","",IF(AND($EE$4='DATA ENTRY'!G63,$EG$4='DATA ENTRY'!F63),'DATA ENTRY'!D6,"")))</f>
        <v/>
      </c>
      <c r="EP64" s="3" t="str">
        <f>IF('DATA ENTRY'!CV63="","",IF('DATA ENTRY'!W63="","",IF(AND($EE$4='DATA ENTRY'!G63,$EG$4='DATA ENTRY'!F63),'DATA ENTRY'!W63,"")))</f>
        <v/>
      </c>
      <c r="EQ64" s="3" t="str">
        <f>IF('DATA ENTRY'!CV63="","",IF('DATA ENTRY'!X63="","",IF(AND($EE$4='DATA ENTRY'!G63,$EG$4='DATA ENTRY'!F63),'DATA ENTRY'!X63,"")))</f>
        <v/>
      </c>
      <c r="ER64" s="133" t="str">
        <f t="shared" si="10"/>
        <v/>
      </c>
      <c r="ES64" s="133" t="str">
        <f>IF('DATA ENTRY'!CV63="","",IF('DATA ENTRY'!D6="","",IF(AND($EE$4='DATA ENTRY'!G63,$EG$4='DATA ENTRY'!F63),'DATA ENTRY'!G63,"")))</f>
        <v/>
      </c>
      <c r="EX64">
        <f t="shared" si="11"/>
        <v>0</v>
      </c>
    </row>
    <row r="65" spans="1:154">
      <c r="A65" t="str">
        <f>IF(S65=0,"",1+(MAX($A$7:A64)))</f>
        <v/>
      </c>
      <c r="B65" s="2">
        <v>59</v>
      </c>
      <c r="C65" s="3" t="str">
        <f>IF('DATA ENTRY'!CV64="","",IF('DATA ENTRY'!B64="","",IF($D$4="All Post",'DATA ENTRY'!B64,IF(AND($D$4='DATA ENTRY'!CV64),'DATA ENTRY'!B64,""))))</f>
        <v/>
      </c>
      <c r="D65" s="3" t="str">
        <f>IF('DATA ENTRY'!CV64="","",IF('DATA ENTRY'!C64="","",IF($D$4="All Post",'DATA ENTRY'!C64,IF(AND($D$4='DATA ENTRY'!CV64),'DATA ENTRY'!C64,""))))</f>
        <v/>
      </c>
      <c r="E65" s="4" t="str">
        <f>IF('DATA ENTRY'!CV64="","",IF('DATA ENTRY'!I64="","",IF($D$4="All Post",'DATA ENTRY'!I64,IF(AND($D$4='DATA ENTRY'!CV64),'DATA ENTRY'!I64,""))))</f>
        <v/>
      </c>
      <c r="F65" s="4" t="str">
        <f>IF('DATA ENTRY'!CV64="","",IF('DATA ENTRY'!CV64="","",IF($D$4="All Post",'DATA ENTRY'!CV64,IF(AND($D$4='DATA ENTRY'!CV64),'DATA ENTRY'!CV64,""))))</f>
        <v/>
      </c>
      <c r="G65" s="3" t="str">
        <f>IF('DATA ENTRY'!CV64="","",IF('DATA ENTRY'!N64="","",IF($D$4="All Post",'DATA ENTRY'!N64,IF(AND($D$4='DATA ENTRY'!CV64),'DATA ENTRY'!N64,""))))</f>
        <v/>
      </c>
      <c r="H65" s="132" t="str">
        <f>IF('DATA ENTRY'!CV64="","",IF('DATA ENTRY'!O64="","",IF($D$4="All Post",'DATA ENTRY'!O64,IF(AND($D$4='DATA ENTRY'!CV64),'DATA ENTRY'!O64,""))))</f>
        <v/>
      </c>
      <c r="I65" s="3" t="str">
        <f>IF('DATA ENTRY'!CV64="","",IF('DATA ENTRY'!P64="","",IF($D$4="All Post",'DATA ENTRY'!P64,IF(AND($D$4='DATA ENTRY'!CV64),'DATA ENTRY'!P64,""))))</f>
        <v/>
      </c>
      <c r="J65" s="132" t="str">
        <f>IF('DATA ENTRY'!CV64="","",IF('DATA ENTRY'!Q64="","",IF($D$4="All Post",'DATA ENTRY'!Q64,IF(AND($D$4='DATA ENTRY'!CV64),'DATA ENTRY'!Q64,""))))</f>
        <v/>
      </c>
      <c r="K65" s="3" t="str">
        <f>IF('DATA ENTRY'!CV64="","",IF('DATA ENTRY'!R64="","",IF($D$4="All Post",'DATA ENTRY'!R64,IF(AND($D$4='DATA ENTRY'!CV64),'DATA ENTRY'!R64,""))))</f>
        <v/>
      </c>
      <c r="L65" s="3" t="str">
        <f>IF('DATA ENTRY'!CV64="","",IF('DATA ENTRY'!S64="","",IF($D$4="All Post",'DATA ENTRY'!S64,IF(AND($D$4='DATA ENTRY'!CV64),'DATA ENTRY'!S64,""))))</f>
        <v/>
      </c>
      <c r="M65" s="3" t="str">
        <f>IF('DATA ENTRY'!CV64="","",IF('DATA ENTRY'!E64="","",IF($D$4="All Post",'DATA ENTRY'!E64,IF(AND($D$4='DATA ENTRY'!CV64),'DATA ENTRY'!E64,""))))</f>
        <v/>
      </c>
      <c r="N65" s="3" t="str">
        <f>IF('DATA ENTRY'!CV64="","",IF('DATA ENTRY'!W64="","",IF($D$4="All Post",'DATA ENTRY'!W64,IF(AND($D$4='DATA ENTRY'!CV64),'DATA ENTRY'!W64,""))))</f>
        <v/>
      </c>
      <c r="O65" s="3" t="str">
        <f>IF('DATA ENTRY'!CV64="","",IF('DATA ENTRY'!X64="","",IF($D$4="All Post",'DATA ENTRY'!X64,IF(AND($D$4='DATA ENTRY'!CV64),'DATA ENTRY'!X64,""))))</f>
        <v/>
      </c>
      <c r="P65" s="3" t="str">
        <f>IF('DATA ENTRY'!CV64="","",IF('DATA ENTRY'!G64="","",IF($D$4="All Post",'DATA ENTRY'!G64,IF(AND($D$4='DATA ENTRY'!CV64),'DATA ENTRY'!G64,""))))</f>
        <v/>
      </c>
      <c r="S65">
        <f t="shared" si="0"/>
        <v>0</v>
      </c>
      <c r="T65" t="str">
        <f t="shared" si="1"/>
        <v/>
      </c>
      <c r="BZ65" t="str">
        <f t="shared" si="2"/>
        <v/>
      </c>
      <c r="CA65" t="str">
        <f>IF(CW65=0,"",1+(MAX($CA$7:CA64)))</f>
        <v/>
      </c>
      <c r="CB65" s="141">
        <v>59</v>
      </c>
      <c r="CC65" s="3" t="str">
        <f>IF('DATA ENTRY'!CV64="","",IF('DATA ENTRY'!B64="","",IF(AND($CD$4='DATA ENTRY'!CV64),'DATA ENTRY'!B64,"")))</f>
        <v/>
      </c>
      <c r="CD65" s="3" t="str">
        <f>IF('DATA ENTRY'!CV64="","",IF('DATA ENTRY'!C64="","",IF(AND($CD$4='DATA ENTRY'!CV64),'DATA ENTRY'!C64,"")))</f>
        <v/>
      </c>
      <c r="CE65" s="4" t="str">
        <f>IF('DATA ENTRY'!CV64="","",IF('DATA ENTRY'!I64="","",IF(AND($CD$4='DATA ENTRY'!CV64),'DATA ENTRY'!I64,"")))</f>
        <v/>
      </c>
      <c r="CF65" s="4" t="str">
        <f>IF('DATA ENTRY'!CV64="","",IF('DATA ENTRY'!CV64="","",IF(AND($CD$4='DATA ENTRY'!CV64),'DATA ENTRY'!CV64,"")))</f>
        <v/>
      </c>
      <c r="CG65" s="3" t="str">
        <f>IF('DATA ENTRY'!CV64="","",IF('DATA ENTRY'!N64="","",IF(AND($CD$4='DATA ENTRY'!CV64),'DATA ENTRY'!N64,"")))</f>
        <v/>
      </c>
      <c r="CH65" s="132" t="str">
        <f>IF('DATA ENTRY'!CV64="","",IF('DATA ENTRY'!O64="","",IF(AND($CD$4='DATA ENTRY'!CV64),'DATA ENTRY'!O64,"")))</f>
        <v/>
      </c>
      <c r="CI65" s="3" t="str">
        <f>IF('DATA ENTRY'!CV64="","",IF('DATA ENTRY'!P64="","",IF(AND($CD$4='DATA ENTRY'!CV64),'DATA ENTRY'!P64,"")))</f>
        <v/>
      </c>
      <c r="CJ65" s="132" t="str">
        <f>IF('DATA ENTRY'!CV64="","",IF('DATA ENTRY'!Q64="","",IF(AND($CD$4='DATA ENTRY'!CV64),'DATA ENTRY'!Q64,"")))</f>
        <v/>
      </c>
      <c r="CK65" s="3" t="str">
        <f>IF('DATA ENTRY'!CV64="","",IF('DATA ENTRY'!R64="","",IF(AND($CD$4='DATA ENTRY'!CV64),'DATA ENTRY'!R64,"")))</f>
        <v/>
      </c>
      <c r="CL65" s="3" t="str">
        <f>IF('DATA ENTRY'!CV64="","",IF('DATA ENTRY'!S64="","",IF(AND($CD$4='DATA ENTRY'!CV64),'DATA ENTRY'!S64,"")))</f>
        <v/>
      </c>
      <c r="CM65" s="3" t="str">
        <f>IF('DATA ENTRY'!CV64="","",IF('DATA ENTRY'!E64="","",IF(AND($CD$4='DATA ENTRY'!CV64),'DATA ENTRY'!E64,"")))</f>
        <v/>
      </c>
      <c r="CN65" s="3" t="str">
        <f>IF('DATA ENTRY'!CV64="","",IF('DATA ENTRY'!W64="","",IF(AND($CD$4='DATA ENTRY'!CV64),'DATA ENTRY'!W64,"")))</f>
        <v/>
      </c>
      <c r="CO65" s="3" t="str">
        <f>IF('DATA ENTRY'!CV64="","",IF('DATA ENTRY'!X64="","",IF(AND($CD$4='DATA ENTRY'!CV64),'DATA ENTRY'!X64,"")))</f>
        <v/>
      </c>
      <c r="CP65" s="133" t="str">
        <f t="shared" si="3"/>
        <v/>
      </c>
      <c r="CQ65" s="133" t="str">
        <f>IF('DATA ENTRY'!CV64="","",IF('DATA ENTRY'!G64="","",IF(AND($CD$4='DATA ENTRY'!CV64),'DATA ENTRY'!G64,"")))</f>
        <v/>
      </c>
      <c r="CR65">
        <f t="shared" si="4"/>
        <v>0</v>
      </c>
      <c r="CS65">
        <f t="shared" si="5"/>
        <v>0</v>
      </c>
      <c r="CW65">
        <f t="shared" si="12"/>
        <v>0</v>
      </c>
      <c r="DA65" t="str">
        <f t="shared" si="6"/>
        <v/>
      </c>
      <c r="DB65" t="str">
        <f>IF(DX65=0,"",1+(MAX($DB$7:DB64)))</f>
        <v/>
      </c>
      <c r="DC65" s="170">
        <v>59</v>
      </c>
      <c r="DD65" s="3" t="str">
        <f>IF('DATA ENTRY'!CV64="","",IF('DATA ENTRY'!B64="","",IF(AND($DE$4='DATA ENTRY'!D64),'DATA ENTRY'!B64,"")))</f>
        <v/>
      </c>
      <c r="DE65" s="3" t="str">
        <f>IF('DATA ENTRY'!CV64="","",IF('DATA ENTRY'!C64="","",IF(AND($DE$4='DATA ENTRY'!D64),'DATA ENTRY'!C64,"")))</f>
        <v/>
      </c>
      <c r="DF65" s="4" t="str">
        <f>IF('DATA ENTRY'!CV64="","",IF('DATA ENTRY'!I64="","",IF(AND($DE$4='DATA ENTRY'!D64),'DATA ENTRY'!I64,"")))</f>
        <v/>
      </c>
      <c r="DG65" s="4" t="str">
        <f>IF('DATA ENTRY'!CV64="","",IF('DATA ENTRY'!CV64="","",IF(AND($DE$4='DATA ENTRY'!D64),'DATA ENTRY'!CV64,"")))</f>
        <v/>
      </c>
      <c r="DH65" s="3" t="str">
        <f>IF('DATA ENTRY'!CV64="","",IF('DATA ENTRY'!N64="","",IF(AND($DE$4='DATA ENTRY'!D64),'DATA ENTRY'!N64,"")))</f>
        <v/>
      </c>
      <c r="DI65" s="132" t="str">
        <f>IF('DATA ENTRY'!CV64="","",IF('DATA ENTRY'!O64="","",IF(AND($DE$4='DATA ENTRY'!D64),'DATA ENTRY'!O64,"")))</f>
        <v/>
      </c>
      <c r="DJ65" s="3" t="str">
        <f>IF('DATA ENTRY'!CV64="","",IF('DATA ENTRY'!P64="","",IF(AND($DE$4='DATA ENTRY'!D64),'DATA ENTRY'!P64,"")))</f>
        <v/>
      </c>
      <c r="DK65" s="132" t="str">
        <f>IF('DATA ENTRY'!CV64="","",IF('DATA ENTRY'!Q64="","",IF(AND($DE$4='DATA ENTRY'!D64),'DATA ENTRY'!Q64,"")))</f>
        <v/>
      </c>
      <c r="DL65" s="3" t="str">
        <f>IF('DATA ENTRY'!CV64="","",IF('DATA ENTRY'!R64="","",IF(AND($DE$4='DATA ENTRY'!D64),'DATA ENTRY'!R64,"")))</f>
        <v/>
      </c>
      <c r="DM65" s="132" t="str">
        <f>IF('DATA ENTRY'!CV64="","",IF('DATA ENTRY'!S64="","",IF(AND($DE$4='DATA ENTRY'!D64),'DATA ENTRY'!S64,"")))</f>
        <v/>
      </c>
      <c r="DN65" s="3" t="str">
        <f>IF('DATA ENTRY'!CV64="","",IF('DATA ENTRY'!E64="","",IF(AND($DE$4='DATA ENTRY'!D64),'DATA ENTRY'!E64,"")))</f>
        <v/>
      </c>
      <c r="DO65" s="3" t="str">
        <f>IF('DATA ENTRY'!CV64="","",IF('DATA ENTRY'!D64="","",IF(AND($DE$4='DATA ENTRY'!D64),'DATA ENTRY'!D64,"")))</f>
        <v/>
      </c>
      <c r="DP65" s="3" t="str">
        <f>IF('DATA ENTRY'!CV64="","",IF('DATA ENTRY'!W64="","",IF(AND($DE$4='DATA ENTRY'!D64),'DATA ENTRY'!W64,"")))</f>
        <v/>
      </c>
      <c r="DQ65" s="3" t="str">
        <f>IF('DATA ENTRY'!CV64="","",IF('DATA ENTRY'!X64="","",IF(AND($DE$4='DATA ENTRY'!D64),'DATA ENTRY'!X64,"")))</f>
        <v/>
      </c>
      <c r="DR65" s="133" t="str">
        <f t="shared" si="7"/>
        <v/>
      </c>
      <c r="DS65" s="133" t="str">
        <f>IF('DATA ENTRY'!CV64="","",IF('DATA ENTRY'!D64="","",IF(AND($DE$4='DATA ENTRY'!D64),'DATA ENTRY'!G64,"")))</f>
        <v/>
      </c>
      <c r="DX65">
        <f t="shared" si="8"/>
        <v>0</v>
      </c>
      <c r="EA65" t="str">
        <f t="shared" si="9"/>
        <v/>
      </c>
      <c r="EB65" t="str">
        <f>IF(EX65=0,"",1+(MAX($EB$7:EB64)))</f>
        <v/>
      </c>
      <c r="EC65" s="192">
        <v>59</v>
      </c>
      <c r="ED65" s="3" t="str">
        <f>IF('DATA ENTRY'!CV64="","",IF('DATA ENTRY'!B64="","",IF(AND($EE$4='DATA ENTRY'!G64,$EG$4='DATA ENTRY'!F64),'DATA ENTRY'!B64,"")))</f>
        <v/>
      </c>
      <c r="EE65" s="3" t="str">
        <f>IF('DATA ENTRY'!CV64="","",IF('DATA ENTRY'!C64="","",IF(AND($EE$4='DATA ENTRY'!G64,$EG$4='DATA ENTRY'!F64),'DATA ENTRY'!C64,"")))</f>
        <v/>
      </c>
      <c r="EF65" s="4" t="str">
        <f>IF('DATA ENTRY'!CV64="","",IF('DATA ENTRY'!I64="","",IF(AND($EE$4='DATA ENTRY'!G64,$EG$4='DATA ENTRY'!F64),'DATA ENTRY'!I64,"")))</f>
        <v/>
      </c>
      <c r="EG65" s="4" t="str">
        <f>IF('DATA ENTRY'!CV64="","",IF('DATA ENTRY'!CV64="","",IF(AND($EE$4='DATA ENTRY'!G64,$EG$4='DATA ENTRY'!F64),'DATA ENTRY'!CV64,"")))</f>
        <v/>
      </c>
      <c r="EH65" s="3" t="str">
        <f>IF('DATA ENTRY'!CV64="","",IF('DATA ENTRY'!N64="","",IF(AND($EE$4='DATA ENTRY'!G64,$EG$4='DATA ENTRY'!F64),'DATA ENTRY'!N64,"")))</f>
        <v/>
      </c>
      <c r="EI65" s="132" t="str">
        <f>IF('DATA ENTRY'!CV64="","",IF('DATA ENTRY'!O64="","",IF(AND($EE$4='DATA ENTRY'!G64,$EG$4='DATA ENTRY'!F64),'DATA ENTRY'!O64,"")))</f>
        <v/>
      </c>
      <c r="EJ65" s="3" t="str">
        <f>IF('DATA ENTRY'!CV64="","",IF('DATA ENTRY'!P64="","",IF(AND($EE$4='DATA ENTRY'!G64,$EG$4='DATA ENTRY'!F64),'DATA ENTRY'!P64,"")))</f>
        <v/>
      </c>
      <c r="EK65" s="132" t="str">
        <f>IF('DATA ENTRY'!CV64="","",IF('DATA ENTRY'!Q64="","",IF(AND($EE$4='DATA ENTRY'!G64,$EG$4='DATA ENTRY'!F64),'DATA ENTRY'!Q64,"")))</f>
        <v/>
      </c>
      <c r="EL65" s="3" t="str">
        <f>IF('DATA ENTRY'!CV64="","",IF('DATA ENTRY'!R64="","",IF(AND($EE$4='DATA ENTRY'!G64,$EG$4='DATA ENTRY'!F64),'DATA ENTRY'!R64,"")))</f>
        <v/>
      </c>
      <c r="EM65" s="132" t="str">
        <f>IF('DATA ENTRY'!CV64="","",IF('DATA ENTRY'!S64="","",IF(AND($EE$4='DATA ENTRY'!G64,$EG$4='DATA ENTRY'!F64),'DATA ENTRY'!S64,"")))</f>
        <v/>
      </c>
      <c r="EN65" s="3" t="str">
        <f>IF('DATA ENTRY'!CV64="","",IF('DATA ENTRY'!E64="","",IF(AND($EE$4='DATA ENTRY'!G64,$EG$4='DATA ENTRY'!F64),'DATA ENTRY'!E64,"")))</f>
        <v/>
      </c>
      <c r="EO65" s="3" t="str">
        <f>IF('DATA ENTRY'!CV64="","",IF('DATA ENTRY'!D6="","",IF(AND($EE$4='DATA ENTRY'!G64,$EG$4='DATA ENTRY'!F64),'DATA ENTRY'!D6,"")))</f>
        <v/>
      </c>
      <c r="EP65" s="3" t="str">
        <f>IF('DATA ENTRY'!CV64="","",IF('DATA ENTRY'!W64="","",IF(AND($EE$4='DATA ENTRY'!G64,$EG$4='DATA ENTRY'!F64),'DATA ENTRY'!W64,"")))</f>
        <v/>
      </c>
      <c r="EQ65" s="3" t="str">
        <f>IF('DATA ENTRY'!CV64="","",IF('DATA ENTRY'!X64="","",IF(AND($EE$4='DATA ENTRY'!G64,$EG$4='DATA ENTRY'!F64),'DATA ENTRY'!X64,"")))</f>
        <v/>
      </c>
      <c r="ER65" s="133" t="str">
        <f t="shared" si="10"/>
        <v/>
      </c>
      <c r="ES65" s="133" t="str">
        <f>IF('DATA ENTRY'!CV64="","",IF('DATA ENTRY'!D6="","",IF(AND($EE$4='DATA ENTRY'!G64,$EG$4='DATA ENTRY'!F64),'DATA ENTRY'!G64,"")))</f>
        <v/>
      </c>
      <c r="EX65">
        <f t="shared" si="11"/>
        <v>0</v>
      </c>
    </row>
    <row r="66" spans="1:154">
      <c r="A66" t="str">
        <f>IF(S66=0,"",1+(MAX($A$7:A65)))</f>
        <v/>
      </c>
      <c r="B66" s="2">
        <v>60</v>
      </c>
      <c r="C66" s="3" t="str">
        <f>IF('DATA ENTRY'!CV65="","",IF('DATA ENTRY'!B65="","",IF($D$4="All Post",'DATA ENTRY'!B65,IF(AND($D$4='DATA ENTRY'!CV65),'DATA ENTRY'!B65,""))))</f>
        <v/>
      </c>
      <c r="D66" s="3" t="str">
        <f>IF('DATA ENTRY'!CV65="","",IF('DATA ENTRY'!C65="","",IF($D$4="All Post",'DATA ENTRY'!C65,IF(AND($D$4='DATA ENTRY'!CV65),'DATA ENTRY'!C65,""))))</f>
        <v/>
      </c>
      <c r="E66" s="4" t="str">
        <f>IF('DATA ENTRY'!CV65="","",IF('DATA ENTRY'!I65="","",IF($D$4="All Post",'DATA ENTRY'!I65,IF(AND($D$4='DATA ENTRY'!CV65),'DATA ENTRY'!I65,""))))</f>
        <v/>
      </c>
      <c r="F66" s="4" t="str">
        <f>IF('DATA ENTRY'!CV65="","",IF('DATA ENTRY'!CV65="","",IF($D$4="All Post",'DATA ENTRY'!CV65,IF(AND($D$4='DATA ENTRY'!CV65),'DATA ENTRY'!CV65,""))))</f>
        <v/>
      </c>
      <c r="G66" s="3" t="str">
        <f>IF('DATA ENTRY'!CV65="","",IF('DATA ENTRY'!N65="","",IF($D$4="All Post",'DATA ENTRY'!N65,IF(AND($D$4='DATA ENTRY'!CV65),'DATA ENTRY'!N65,""))))</f>
        <v/>
      </c>
      <c r="H66" s="132" t="str">
        <f>IF('DATA ENTRY'!CV65="","",IF('DATA ENTRY'!O65="","",IF($D$4="All Post",'DATA ENTRY'!O65,IF(AND($D$4='DATA ENTRY'!CV65),'DATA ENTRY'!O65,""))))</f>
        <v/>
      </c>
      <c r="I66" s="3" t="str">
        <f>IF('DATA ENTRY'!CV65="","",IF('DATA ENTRY'!P65="","",IF($D$4="All Post",'DATA ENTRY'!P65,IF(AND($D$4='DATA ENTRY'!CV65),'DATA ENTRY'!P65,""))))</f>
        <v/>
      </c>
      <c r="J66" s="132" t="str">
        <f>IF('DATA ENTRY'!CV65="","",IF('DATA ENTRY'!Q65="","",IF($D$4="All Post",'DATA ENTRY'!Q65,IF(AND($D$4='DATA ENTRY'!CV65),'DATA ENTRY'!Q65,""))))</f>
        <v/>
      </c>
      <c r="K66" s="3" t="str">
        <f>IF('DATA ENTRY'!CV65="","",IF('DATA ENTRY'!R65="","",IF($D$4="All Post",'DATA ENTRY'!R65,IF(AND($D$4='DATA ENTRY'!CV65),'DATA ENTRY'!R65,""))))</f>
        <v/>
      </c>
      <c r="L66" s="3" t="str">
        <f>IF('DATA ENTRY'!CV65="","",IF('DATA ENTRY'!S65="","",IF($D$4="All Post",'DATA ENTRY'!S65,IF(AND($D$4='DATA ENTRY'!CV65),'DATA ENTRY'!S65,""))))</f>
        <v/>
      </c>
      <c r="M66" s="3" t="str">
        <f>IF('DATA ENTRY'!CV65="","",IF('DATA ENTRY'!E65="","",IF($D$4="All Post",'DATA ENTRY'!E65,IF(AND($D$4='DATA ENTRY'!CV65),'DATA ENTRY'!E65,""))))</f>
        <v/>
      </c>
      <c r="N66" s="3" t="str">
        <f>IF('DATA ENTRY'!CV65="","",IF('DATA ENTRY'!W65="","",IF($D$4="All Post",'DATA ENTRY'!W65,IF(AND($D$4='DATA ENTRY'!CV65),'DATA ENTRY'!W65,""))))</f>
        <v/>
      </c>
      <c r="O66" s="3" t="str">
        <f>IF('DATA ENTRY'!CV65="","",IF('DATA ENTRY'!X65="","",IF($D$4="All Post",'DATA ENTRY'!X65,IF(AND($D$4='DATA ENTRY'!CV65),'DATA ENTRY'!X65,""))))</f>
        <v/>
      </c>
      <c r="P66" s="3" t="str">
        <f>IF('DATA ENTRY'!CV65="","",IF('DATA ENTRY'!G65="","",IF($D$4="All Post",'DATA ENTRY'!G65,IF(AND($D$4='DATA ENTRY'!CV65),'DATA ENTRY'!G65,""))))</f>
        <v/>
      </c>
      <c r="S66">
        <f t="shared" si="0"/>
        <v>0</v>
      </c>
      <c r="T66" t="str">
        <f t="shared" si="1"/>
        <v/>
      </c>
      <c r="BZ66" t="str">
        <f t="shared" si="2"/>
        <v/>
      </c>
      <c r="CA66" t="str">
        <f>IF(CW66=0,"",1+(MAX($CA$7:CA65)))</f>
        <v/>
      </c>
      <c r="CB66" s="141">
        <v>60</v>
      </c>
      <c r="CC66" s="3" t="str">
        <f>IF('DATA ENTRY'!CV65="","",IF('DATA ENTRY'!B65="","",IF(AND($CD$4='DATA ENTRY'!CV65),'DATA ENTRY'!B65,"")))</f>
        <v/>
      </c>
      <c r="CD66" s="3" t="str">
        <f>IF('DATA ENTRY'!CV65="","",IF('DATA ENTRY'!C65="","",IF(AND($CD$4='DATA ENTRY'!CV65),'DATA ENTRY'!C65,"")))</f>
        <v/>
      </c>
      <c r="CE66" s="4" t="str">
        <f>IF('DATA ENTRY'!CV65="","",IF('DATA ENTRY'!I65="","",IF(AND($CD$4='DATA ENTRY'!CV65),'DATA ENTRY'!I65,"")))</f>
        <v/>
      </c>
      <c r="CF66" s="4" t="str">
        <f>IF('DATA ENTRY'!CV65="","",IF('DATA ENTRY'!CV65="","",IF(AND($CD$4='DATA ENTRY'!CV65),'DATA ENTRY'!CV65,"")))</f>
        <v/>
      </c>
      <c r="CG66" s="3" t="str">
        <f>IF('DATA ENTRY'!CV65="","",IF('DATA ENTRY'!N65="","",IF(AND($CD$4='DATA ENTRY'!CV65),'DATA ENTRY'!N65,"")))</f>
        <v/>
      </c>
      <c r="CH66" s="132" t="str">
        <f>IF('DATA ENTRY'!CV65="","",IF('DATA ENTRY'!O65="","",IF(AND($CD$4='DATA ENTRY'!CV65),'DATA ENTRY'!O65,"")))</f>
        <v/>
      </c>
      <c r="CI66" s="3" t="str">
        <f>IF('DATA ENTRY'!CV65="","",IF('DATA ENTRY'!P65="","",IF(AND($CD$4='DATA ENTRY'!CV65),'DATA ENTRY'!P65,"")))</f>
        <v/>
      </c>
      <c r="CJ66" s="132" t="str">
        <f>IF('DATA ENTRY'!CV65="","",IF('DATA ENTRY'!Q65="","",IF(AND($CD$4='DATA ENTRY'!CV65),'DATA ENTRY'!Q65,"")))</f>
        <v/>
      </c>
      <c r="CK66" s="3" t="str">
        <f>IF('DATA ENTRY'!CV65="","",IF('DATA ENTRY'!R65="","",IF(AND($CD$4='DATA ENTRY'!CV65),'DATA ENTRY'!R65,"")))</f>
        <v/>
      </c>
      <c r="CL66" s="3" t="str">
        <f>IF('DATA ENTRY'!CV65="","",IF('DATA ENTRY'!S65="","",IF(AND($CD$4='DATA ENTRY'!CV65),'DATA ENTRY'!S65,"")))</f>
        <v/>
      </c>
      <c r="CM66" s="3" t="str">
        <f>IF('DATA ENTRY'!CV65="","",IF('DATA ENTRY'!E65="","",IF(AND($CD$4='DATA ENTRY'!CV65),'DATA ENTRY'!E65,"")))</f>
        <v/>
      </c>
      <c r="CN66" s="3" t="str">
        <f>IF('DATA ENTRY'!CV65="","",IF('DATA ENTRY'!W65="","",IF(AND($CD$4='DATA ENTRY'!CV65),'DATA ENTRY'!W65,"")))</f>
        <v/>
      </c>
      <c r="CO66" s="3" t="str">
        <f>IF('DATA ENTRY'!CV65="","",IF('DATA ENTRY'!X65="","",IF(AND($CD$4='DATA ENTRY'!CV65),'DATA ENTRY'!X65,"")))</f>
        <v/>
      </c>
      <c r="CP66" s="133" t="str">
        <f t="shared" si="3"/>
        <v/>
      </c>
      <c r="CQ66" s="133" t="str">
        <f>IF('DATA ENTRY'!CV65="","",IF('DATA ENTRY'!G65="","",IF(AND($CD$4='DATA ENTRY'!CV65),'DATA ENTRY'!G65,"")))</f>
        <v/>
      </c>
      <c r="CR66">
        <f t="shared" si="4"/>
        <v>0</v>
      </c>
      <c r="CS66">
        <f t="shared" si="5"/>
        <v>0</v>
      </c>
      <c r="CW66">
        <f t="shared" si="12"/>
        <v>0</v>
      </c>
      <c r="DA66" t="str">
        <f t="shared" si="6"/>
        <v/>
      </c>
      <c r="DB66" t="str">
        <f>IF(DX66=0,"",1+(MAX($DB$7:DB65)))</f>
        <v/>
      </c>
      <c r="DC66" s="170">
        <v>60</v>
      </c>
      <c r="DD66" s="3" t="str">
        <f>IF('DATA ENTRY'!CV65="","",IF('DATA ENTRY'!B65="","",IF(AND($DE$4='DATA ENTRY'!D65),'DATA ENTRY'!B65,"")))</f>
        <v/>
      </c>
      <c r="DE66" s="3" t="str">
        <f>IF('DATA ENTRY'!CV65="","",IF('DATA ENTRY'!C65="","",IF(AND($DE$4='DATA ENTRY'!D65),'DATA ENTRY'!C65,"")))</f>
        <v/>
      </c>
      <c r="DF66" s="4" t="str">
        <f>IF('DATA ENTRY'!CV65="","",IF('DATA ENTRY'!I65="","",IF(AND($DE$4='DATA ENTRY'!D65),'DATA ENTRY'!I65,"")))</f>
        <v/>
      </c>
      <c r="DG66" s="4" t="str">
        <f>IF('DATA ENTRY'!CV65="","",IF('DATA ENTRY'!CV65="","",IF(AND($DE$4='DATA ENTRY'!D65),'DATA ENTRY'!CV65,"")))</f>
        <v/>
      </c>
      <c r="DH66" s="3" t="str">
        <f>IF('DATA ENTRY'!CV65="","",IF('DATA ENTRY'!N65="","",IF(AND($DE$4='DATA ENTRY'!D65),'DATA ENTRY'!N65,"")))</f>
        <v/>
      </c>
      <c r="DI66" s="132" t="str">
        <f>IF('DATA ENTRY'!CV65="","",IF('DATA ENTRY'!O65="","",IF(AND($DE$4='DATA ENTRY'!D65),'DATA ENTRY'!O65,"")))</f>
        <v/>
      </c>
      <c r="DJ66" s="3" t="str">
        <f>IF('DATA ENTRY'!CV65="","",IF('DATA ENTRY'!P65="","",IF(AND($DE$4='DATA ENTRY'!D65),'DATA ENTRY'!P65,"")))</f>
        <v/>
      </c>
      <c r="DK66" s="132" t="str">
        <f>IF('DATA ENTRY'!CV65="","",IF('DATA ENTRY'!Q65="","",IF(AND($DE$4='DATA ENTRY'!D65),'DATA ENTRY'!Q65,"")))</f>
        <v/>
      </c>
      <c r="DL66" s="3" t="str">
        <f>IF('DATA ENTRY'!CV65="","",IF('DATA ENTRY'!R65="","",IF(AND($DE$4='DATA ENTRY'!D65),'DATA ENTRY'!R65,"")))</f>
        <v/>
      </c>
      <c r="DM66" s="132" t="str">
        <f>IF('DATA ENTRY'!CV65="","",IF('DATA ENTRY'!S65="","",IF(AND($DE$4='DATA ENTRY'!D65),'DATA ENTRY'!S65,"")))</f>
        <v/>
      </c>
      <c r="DN66" s="3" t="str">
        <f>IF('DATA ENTRY'!CV65="","",IF('DATA ENTRY'!E65="","",IF(AND($DE$4='DATA ENTRY'!D65),'DATA ENTRY'!E65,"")))</f>
        <v/>
      </c>
      <c r="DO66" s="3" t="str">
        <f>IF('DATA ENTRY'!CV65="","",IF('DATA ENTRY'!D65="","",IF(AND($DE$4='DATA ENTRY'!D65),'DATA ENTRY'!D65,"")))</f>
        <v/>
      </c>
      <c r="DP66" s="3" t="str">
        <f>IF('DATA ENTRY'!CV65="","",IF('DATA ENTRY'!W65="","",IF(AND($DE$4='DATA ENTRY'!D65),'DATA ENTRY'!W65,"")))</f>
        <v/>
      </c>
      <c r="DQ66" s="3" t="str">
        <f>IF('DATA ENTRY'!CV65="","",IF('DATA ENTRY'!X65="","",IF(AND($DE$4='DATA ENTRY'!D65),'DATA ENTRY'!X65,"")))</f>
        <v/>
      </c>
      <c r="DR66" s="133" t="str">
        <f t="shared" si="7"/>
        <v/>
      </c>
      <c r="DS66" s="133" t="str">
        <f>IF('DATA ENTRY'!CV65="","",IF('DATA ENTRY'!D65="","",IF(AND($DE$4='DATA ENTRY'!D65),'DATA ENTRY'!G65,"")))</f>
        <v/>
      </c>
      <c r="DX66">
        <f t="shared" si="8"/>
        <v>0</v>
      </c>
      <c r="EA66" t="str">
        <f t="shared" si="9"/>
        <v/>
      </c>
      <c r="EB66" t="str">
        <f>IF(EX66=0,"",1+(MAX($EB$7:EB65)))</f>
        <v/>
      </c>
      <c r="EC66" s="192">
        <v>60</v>
      </c>
      <c r="ED66" s="3" t="str">
        <f>IF('DATA ENTRY'!CV65="","",IF('DATA ENTRY'!B65="","",IF(AND($EE$4='DATA ENTRY'!G65,$EG$4='DATA ENTRY'!F65),'DATA ENTRY'!B65,"")))</f>
        <v/>
      </c>
      <c r="EE66" s="3" t="str">
        <f>IF('DATA ENTRY'!CV65="","",IF('DATA ENTRY'!C65="","",IF(AND($EE$4='DATA ENTRY'!G65,$EG$4='DATA ENTRY'!F65),'DATA ENTRY'!C65,"")))</f>
        <v/>
      </c>
      <c r="EF66" s="4" t="str">
        <f>IF('DATA ENTRY'!CV65="","",IF('DATA ENTRY'!I65="","",IF(AND($EE$4='DATA ENTRY'!G65,$EG$4='DATA ENTRY'!F65),'DATA ENTRY'!I65,"")))</f>
        <v/>
      </c>
      <c r="EG66" s="4" t="str">
        <f>IF('DATA ENTRY'!CV65="","",IF('DATA ENTRY'!CV65="","",IF(AND($EE$4='DATA ENTRY'!G65,$EG$4='DATA ENTRY'!F65),'DATA ENTRY'!CV65,"")))</f>
        <v/>
      </c>
      <c r="EH66" s="3" t="str">
        <f>IF('DATA ENTRY'!CV65="","",IF('DATA ENTRY'!N65="","",IF(AND($EE$4='DATA ENTRY'!G65,$EG$4='DATA ENTRY'!F65),'DATA ENTRY'!N65,"")))</f>
        <v/>
      </c>
      <c r="EI66" s="132" t="str">
        <f>IF('DATA ENTRY'!CV65="","",IF('DATA ENTRY'!O65="","",IF(AND($EE$4='DATA ENTRY'!G65,$EG$4='DATA ENTRY'!F65),'DATA ENTRY'!O65,"")))</f>
        <v/>
      </c>
      <c r="EJ66" s="3" t="str">
        <f>IF('DATA ENTRY'!CV65="","",IF('DATA ENTRY'!P65="","",IF(AND($EE$4='DATA ENTRY'!G65,$EG$4='DATA ENTRY'!F65),'DATA ENTRY'!P65,"")))</f>
        <v/>
      </c>
      <c r="EK66" s="132" t="str">
        <f>IF('DATA ENTRY'!CV65="","",IF('DATA ENTRY'!Q65="","",IF(AND($EE$4='DATA ENTRY'!G65,$EG$4='DATA ENTRY'!F65),'DATA ENTRY'!Q65,"")))</f>
        <v/>
      </c>
      <c r="EL66" s="3" t="str">
        <f>IF('DATA ENTRY'!CV65="","",IF('DATA ENTRY'!R65="","",IF(AND($EE$4='DATA ENTRY'!G65,$EG$4='DATA ENTRY'!F65),'DATA ENTRY'!R65,"")))</f>
        <v/>
      </c>
      <c r="EM66" s="132" t="str">
        <f>IF('DATA ENTRY'!CV65="","",IF('DATA ENTRY'!S65="","",IF(AND($EE$4='DATA ENTRY'!G65,$EG$4='DATA ENTRY'!F65),'DATA ENTRY'!S65,"")))</f>
        <v/>
      </c>
      <c r="EN66" s="3" t="str">
        <f>IF('DATA ENTRY'!CV65="","",IF('DATA ENTRY'!E65="","",IF(AND($EE$4='DATA ENTRY'!G65,$EG$4='DATA ENTRY'!F65),'DATA ENTRY'!E65,"")))</f>
        <v/>
      </c>
      <c r="EO66" s="3" t="str">
        <f>IF('DATA ENTRY'!CV65="","",IF('DATA ENTRY'!D6="","",IF(AND($EE$4='DATA ENTRY'!G65,$EG$4='DATA ENTRY'!F65),'DATA ENTRY'!D6,"")))</f>
        <v/>
      </c>
      <c r="EP66" s="3" t="str">
        <f>IF('DATA ENTRY'!CV65="","",IF('DATA ENTRY'!W65="","",IF(AND($EE$4='DATA ENTRY'!G65,$EG$4='DATA ENTRY'!F65),'DATA ENTRY'!W65,"")))</f>
        <v/>
      </c>
      <c r="EQ66" s="3" t="str">
        <f>IF('DATA ENTRY'!CV65="","",IF('DATA ENTRY'!X65="","",IF(AND($EE$4='DATA ENTRY'!G65,$EG$4='DATA ENTRY'!F65),'DATA ENTRY'!X65,"")))</f>
        <v/>
      </c>
      <c r="ER66" s="133" t="str">
        <f t="shared" si="10"/>
        <v/>
      </c>
      <c r="ES66" s="133" t="str">
        <f>IF('DATA ENTRY'!CV65="","",IF('DATA ENTRY'!D6="","",IF(AND($EE$4='DATA ENTRY'!G65,$EG$4='DATA ENTRY'!F65),'DATA ENTRY'!G65,"")))</f>
        <v/>
      </c>
      <c r="EX66">
        <f t="shared" si="11"/>
        <v>0</v>
      </c>
    </row>
    <row r="67" spans="1:154">
      <c r="A67" t="str">
        <f>IF(S67=0,"",1+(MAX($A$7:A66)))</f>
        <v/>
      </c>
      <c r="B67" s="2">
        <v>61</v>
      </c>
      <c r="C67" s="3" t="str">
        <f>IF('DATA ENTRY'!CV66="","",IF('DATA ENTRY'!B66="","",IF($D$4="All Post",'DATA ENTRY'!B66,IF(AND($D$4='DATA ENTRY'!CV66),'DATA ENTRY'!B66,""))))</f>
        <v/>
      </c>
      <c r="D67" s="3" t="str">
        <f>IF('DATA ENTRY'!CV66="","",IF('DATA ENTRY'!C66="","",IF($D$4="All Post",'DATA ENTRY'!C66,IF(AND($D$4='DATA ENTRY'!CV66),'DATA ENTRY'!C66,""))))</f>
        <v/>
      </c>
      <c r="E67" s="4" t="str">
        <f>IF('DATA ENTRY'!CV66="","",IF('DATA ENTRY'!I66="","",IF($D$4="All Post",'DATA ENTRY'!I66,IF(AND($D$4='DATA ENTRY'!CV66),'DATA ENTRY'!I66,""))))</f>
        <v/>
      </c>
      <c r="F67" s="4" t="str">
        <f>IF('DATA ENTRY'!CV66="","",IF('DATA ENTRY'!CV66="","",IF($D$4="All Post",'DATA ENTRY'!CV66,IF(AND($D$4='DATA ENTRY'!CV66),'DATA ENTRY'!CV66,""))))</f>
        <v/>
      </c>
      <c r="G67" s="3" t="str">
        <f>IF('DATA ENTRY'!CV66="","",IF('DATA ENTRY'!N66="","",IF($D$4="All Post",'DATA ENTRY'!N66,IF(AND($D$4='DATA ENTRY'!CV66),'DATA ENTRY'!N66,""))))</f>
        <v/>
      </c>
      <c r="H67" s="132" t="str">
        <f>IF('DATA ENTRY'!CV66="","",IF('DATA ENTRY'!O66="","",IF($D$4="All Post",'DATA ENTRY'!O66,IF(AND($D$4='DATA ENTRY'!CV66),'DATA ENTRY'!O66,""))))</f>
        <v/>
      </c>
      <c r="I67" s="3" t="str">
        <f>IF('DATA ENTRY'!CV66="","",IF('DATA ENTRY'!P66="","",IF($D$4="All Post",'DATA ENTRY'!P66,IF(AND($D$4='DATA ENTRY'!CV66),'DATA ENTRY'!P66,""))))</f>
        <v/>
      </c>
      <c r="J67" s="132" t="str">
        <f>IF('DATA ENTRY'!CV66="","",IF('DATA ENTRY'!Q66="","",IF($D$4="All Post",'DATA ENTRY'!Q66,IF(AND($D$4='DATA ENTRY'!CV66),'DATA ENTRY'!Q66,""))))</f>
        <v/>
      </c>
      <c r="K67" s="3" t="str">
        <f>IF('DATA ENTRY'!CV66="","",IF('DATA ENTRY'!R66="","",IF($D$4="All Post",'DATA ENTRY'!R66,IF(AND($D$4='DATA ENTRY'!CV66),'DATA ENTRY'!R66,""))))</f>
        <v/>
      </c>
      <c r="L67" s="3" t="str">
        <f>IF('DATA ENTRY'!CV66="","",IF('DATA ENTRY'!S66="","",IF($D$4="All Post",'DATA ENTRY'!S66,IF(AND($D$4='DATA ENTRY'!CV66),'DATA ENTRY'!S66,""))))</f>
        <v/>
      </c>
      <c r="M67" s="3" t="str">
        <f>IF('DATA ENTRY'!CV66="","",IF('DATA ENTRY'!E66="","",IF($D$4="All Post",'DATA ENTRY'!E66,IF(AND($D$4='DATA ENTRY'!CV66),'DATA ENTRY'!E66,""))))</f>
        <v/>
      </c>
      <c r="N67" s="3" t="str">
        <f>IF('DATA ENTRY'!CV66="","",IF('DATA ENTRY'!W66="","",IF($D$4="All Post",'DATA ENTRY'!W66,IF(AND($D$4='DATA ENTRY'!CV66),'DATA ENTRY'!W66,""))))</f>
        <v/>
      </c>
      <c r="O67" s="3" t="str">
        <f>IF('DATA ENTRY'!CV66="","",IF('DATA ENTRY'!X66="","",IF($D$4="All Post",'DATA ENTRY'!X66,IF(AND($D$4='DATA ENTRY'!CV66),'DATA ENTRY'!X66,""))))</f>
        <v/>
      </c>
      <c r="P67" s="3" t="str">
        <f>IF('DATA ENTRY'!CV66="","",IF('DATA ENTRY'!G66="","",IF($D$4="All Post",'DATA ENTRY'!G66,IF(AND($D$4='DATA ENTRY'!CV66),'DATA ENTRY'!G66,""))))</f>
        <v/>
      </c>
      <c r="S67">
        <f t="shared" si="0"/>
        <v>0</v>
      </c>
      <c r="T67" t="str">
        <f t="shared" si="1"/>
        <v/>
      </c>
      <c r="BZ67" t="str">
        <f t="shared" si="2"/>
        <v/>
      </c>
      <c r="CA67" t="str">
        <f>IF(CW67=0,"",1+(MAX($CA$7:CA66)))</f>
        <v/>
      </c>
      <c r="CB67" s="141">
        <v>61</v>
      </c>
      <c r="CC67" s="3" t="str">
        <f>IF('DATA ENTRY'!CV66="","",IF('DATA ENTRY'!B66="","",IF(AND($CD$4='DATA ENTRY'!CV66),'DATA ENTRY'!B66,"")))</f>
        <v/>
      </c>
      <c r="CD67" s="3" t="str">
        <f>IF('DATA ENTRY'!CV66="","",IF('DATA ENTRY'!C66="","",IF(AND($CD$4='DATA ENTRY'!CV66),'DATA ENTRY'!C66,"")))</f>
        <v/>
      </c>
      <c r="CE67" s="4" t="str">
        <f>IF('DATA ENTRY'!CV66="","",IF('DATA ENTRY'!I66="","",IF(AND($CD$4='DATA ENTRY'!CV66),'DATA ENTRY'!I66,"")))</f>
        <v/>
      </c>
      <c r="CF67" s="4" t="str">
        <f>IF('DATA ENTRY'!CV66="","",IF('DATA ENTRY'!CV66="","",IF(AND($CD$4='DATA ENTRY'!CV66),'DATA ENTRY'!CV66,"")))</f>
        <v/>
      </c>
      <c r="CG67" s="3" t="str">
        <f>IF('DATA ENTRY'!CV66="","",IF('DATA ENTRY'!N66="","",IF(AND($CD$4='DATA ENTRY'!CV66),'DATA ENTRY'!N66,"")))</f>
        <v/>
      </c>
      <c r="CH67" s="132" t="str">
        <f>IF('DATA ENTRY'!CV66="","",IF('DATA ENTRY'!O66="","",IF(AND($CD$4='DATA ENTRY'!CV66),'DATA ENTRY'!O66,"")))</f>
        <v/>
      </c>
      <c r="CI67" s="3" t="str">
        <f>IF('DATA ENTRY'!CV66="","",IF('DATA ENTRY'!P66="","",IF(AND($CD$4='DATA ENTRY'!CV66),'DATA ENTRY'!P66,"")))</f>
        <v/>
      </c>
      <c r="CJ67" s="132" t="str">
        <f>IF('DATA ENTRY'!CV66="","",IF('DATA ENTRY'!Q66="","",IF(AND($CD$4='DATA ENTRY'!CV66),'DATA ENTRY'!Q66,"")))</f>
        <v/>
      </c>
      <c r="CK67" s="3" t="str">
        <f>IF('DATA ENTRY'!CV66="","",IF('DATA ENTRY'!R66="","",IF(AND($CD$4='DATA ENTRY'!CV66),'DATA ENTRY'!R66,"")))</f>
        <v/>
      </c>
      <c r="CL67" s="3" t="str">
        <f>IF('DATA ENTRY'!CV66="","",IF('DATA ENTRY'!S66="","",IF(AND($CD$4='DATA ENTRY'!CV66),'DATA ENTRY'!S66,"")))</f>
        <v/>
      </c>
      <c r="CM67" s="3" t="str">
        <f>IF('DATA ENTRY'!CV66="","",IF('DATA ENTRY'!E66="","",IF(AND($CD$4='DATA ENTRY'!CV66),'DATA ENTRY'!E66,"")))</f>
        <v/>
      </c>
      <c r="CN67" s="3" t="str">
        <f>IF('DATA ENTRY'!CV66="","",IF('DATA ENTRY'!W66="","",IF(AND($CD$4='DATA ENTRY'!CV66),'DATA ENTRY'!W66,"")))</f>
        <v/>
      </c>
      <c r="CO67" s="3" t="str">
        <f>IF('DATA ENTRY'!CV66="","",IF('DATA ENTRY'!X66="","",IF(AND($CD$4='DATA ENTRY'!CV66),'DATA ENTRY'!X66,"")))</f>
        <v/>
      </c>
      <c r="CP67" s="133" t="str">
        <f t="shared" si="3"/>
        <v/>
      </c>
      <c r="CQ67" s="133" t="str">
        <f>IF('DATA ENTRY'!CV66="","",IF('DATA ENTRY'!G66="","",IF(AND($CD$4='DATA ENTRY'!CV66),'DATA ENTRY'!G66,"")))</f>
        <v/>
      </c>
      <c r="CR67">
        <f t="shared" si="4"/>
        <v>0</v>
      </c>
      <c r="CS67">
        <f t="shared" si="5"/>
        <v>0</v>
      </c>
      <c r="CW67">
        <f t="shared" si="12"/>
        <v>0</v>
      </c>
      <c r="DA67" t="str">
        <f t="shared" si="6"/>
        <v/>
      </c>
      <c r="DB67" t="str">
        <f>IF(DX67=0,"",1+(MAX($DB$7:DB66)))</f>
        <v/>
      </c>
      <c r="DC67" s="170">
        <v>61</v>
      </c>
      <c r="DD67" s="3" t="str">
        <f>IF('DATA ENTRY'!CV66="","",IF('DATA ENTRY'!B66="","",IF(AND($DE$4='DATA ENTRY'!D66),'DATA ENTRY'!B66,"")))</f>
        <v/>
      </c>
      <c r="DE67" s="3" t="str">
        <f>IF('DATA ENTRY'!CV66="","",IF('DATA ENTRY'!C66="","",IF(AND($DE$4='DATA ENTRY'!D66),'DATA ENTRY'!C66,"")))</f>
        <v/>
      </c>
      <c r="DF67" s="4" t="str">
        <f>IF('DATA ENTRY'!CV66="","",IF('DATA ENTRY'!I66="","",IF(AND($DE$4='DATA ENTRY'!D66),'DATA ENTRY'!I66,"")))</f>
        <v/>
      </c>
      <c r="DG67" s="4" t="str">
        <f>IF('DATA ENTRY'!CV66="","",IF('DATA ENTRY'!CV66="","",IF(AND($DE$4='DATA ENTRY'!D66),'DATA ENTRY'!CV66,"")))</f>
        <v/>
      </c>
      <c r="DH67" s="3" t="str">
        <f>IF('DATA ENTRY'!CV66="","",IF('DATA ENTRY'!N66="","",IF(AND($DE$4='DATA ENTRY'!D66),'DATA ENTRY'!N66,"")))</f>
        <v/>
      </c>
      <c r="DI67" s="132" t="str">
        <f>IF('DATA ENTRY'!CV66="","",IF('DATA ENTRY'!O66="","",IF(AND($DE$4='DATA ENTRY'!D66),'DATA ENTRY'!O66,"")))</f>
        <v/>
      </c>
      <c r="DJ67" s="3" t="str">
        <f>IF('DATA ENTRY'!CV66="","",IF('DATA ENTRY'!P66="","",IF(AND($DE$4='DATA ENTRY'!D66),'DATA ENTRY'!P66,"")))</f>
        <v/>
      </c>
      <c r="DK67" s="132" t="str">
        <f>IF('DATA ENTRY'!CV66="","",IF('DATA ENTRY'!Q66="","",IF(AND($DE$4='DATA ENTRY'!D66),'DATA ENTRY'!Q66,"")))</f>
        <v/>
      </c>
      <c r="DL67" s="3" t="str">
        <f>IF('DATA ENTRY'!CV66="","",IF('DATA ENTRY'!R66="","",IF(AND($DE$4='DATA ENTRY'!D66),'DATA ENTRY'!R66,"")))</f>
        <v/>
      </c>
      <c r="DM67" s="132" t="str">
        <f>IF('DATA ENTRY'!CV66="","",IF('DATA ENTRY'!S66="","",IF(AND($DE$4='DATA ENTRY'!D66),'DATA ENTRY'!S66,"")))</f>
        <v/>
      </c>
      <c r="DN67" s="3" t="str">
        <f>IF('DATA ENTRY'!CV66="","",IF('DATA ENTRY'!E66="","",IF(AND($DE$4='DATA ENTRY'!D66),'DATA ENTRY'!E66,"")))</f>
        <v/>
      </c>
      <c r="DO67" s="3" t="str">
        <f>IF('DATA ENTRY'!CV66="","",IF('DATA ENTRY'!D66="","",IF(AND($DE$4='DATA ENTRY'!D66),'DATA ENTRY'!D66,"")))</f>
        <v/>
      </c>
      <c r="DP67" s="3" t="str">
        <f>IF('DATA ENTRY'!CV66="","",IF('DATA ENTRY'!W66="","",IF(AND($DE$4='DATA ENTRY'!D66),'DATA ENTRY'!W66,"")))</f>
        <v/>
      </c>
      <c r="DQ67" s="3" t="str">
        <f>IF('DATA ENTRY'!CV66="","",IF('DATA ENTRY'!X66="","",IF(AND($DE$4='DATA ENTRY'!D66),'DATA ENTRY'!X66,"")))</f>
        <v/>
      </c>
      <c r="DR67" s="133" t="str">
        <f t="shared" si="7"/>
        <v/>
      </c>
      <c r="DS67" s="133" t="str">
        <f>IF('DATA ENTRY'!CV66="","",IF('DATA ENTRY'!D66="","",IF(AND($DE$4='DATA ENTRY'!D66),'DATA ENTRY'!G66,"")))</f>
        <v/>
      </c>
      <c r="DX67">
        <f t="shared" si="8"/>
        <v>0</v>
      </c>
      <c r="EA67" t="str">
        <f t="shared" si="9"/>
        <v/>
      </c>
      <c r="EB67" t="str">
        <f>IF(EX67=0,"",1+(MAX($EB$7:EB66)))</f>
        <v/>
      </c>
      <c r="EC67" s="192">
        <v>61</v>
      </c>
      <c r="ED67" s="3" t="str">
        <f>IF('DATA ENTRY'!CV66="","",IF('DATA ENTRY'!B66="","",IF(AND($EE$4='DATA ENTRY'!G66,$EG$4='DATA ENTRY'!F66),'DATA ENTRY'!B66,"")))</f>
        <v/>
      </c>
      <c r="EE67" s="3" t="str">
        <f>IF('DATA ENTRY'!CV66="","",IF('DATA ENTRY'!C66="","",IF(AND($EE$4='DATA ENTRY'!G66,$EG$4='DATA ENTRY'!F66),'DATA ENTRY'!C66,"")))</f>
        <v/>
      </c>
      <c r="EF67" s="4" t="str">
        <f>IF('DATA ENTRY'!CV66="","",IF('DATA ENTRY'!I66="","",IF(AND($EE$4='DATA ENTRY'!G66,$EG$4='DATA ENTRY'!F66),'DATA ENTRY'!I66,"")))</f>
        <v/>
      </c>
      <c r="EG67" s="4" t="str">
        <f>IF('DATA ENTRY'!CV66="","",IF('DATA ENTRY'!CV66="","",IF(AND($EE$4='DATA ENTRY'!G66,$EG$4='DATA ENTRY'!F66),'DATA ENTRY'!CV66,"")))</f>
        <v/>
      </c>
      <c r="EH67" s="3" t="str">
        <f>IF('DATA ENTRY'!CV66="","",IF('DATA ENTRY'!N66="","",IF(AND($EE$4='DATA ENTRY'!G66,$EG$4='DATA ENTRY'!F66),'DATA ENTRY'!N66,"")))</f>
        <v/>
      </c>
      <c r="EI67" s="132" t="str">
        <f>IF('DATA ENTRY'!CV66="","",IF('DATA ENTRY'!O66="","",IF(AND($EE$4='DATA ENTRY'!G66,$EG$4='DATA ENTRY'!F66),'DATA ENTRY'!O66,"")))</f>
        <v/>
      </c>
      <c r="EJ67" s="3" t="str">
        <f>IF('DATA ENTRY'!CV66="","",IF('DATA ENTRY'!P66="","",IF(AND($EE$4='DATA ENTRY'!G66,$EG$4='DATA ENTRY'!F66),'DATA ENTRY'!P66,"")))</f>
        <v/>
      </c>
      <c r="EK67" s="132" t="str">
        <f>IF('DATA ENTRY'!CV66="","",IF('DATA ENTRY'!Q66="","",IF(AND($EE$4='DATA ENTRY'!G66,$EG$4='DATA ENTRY'!F66),'DATA ENTRY'!Q66,"")))</f>
        <v/>
      </c>
      <c r="EL67" s="3" t="str">
        <f>IF('DATA ENTRY'!CV66="","",IF('DATA ENTRY'!R66="","",IF(AND($EE$4='DATA ENTRY'!G66,$EG$4='DATA ENTRY'!F66),'DATA ENTRY'!R66,"")))</f>
        <v/>
      </c>
      <c r="EM67" s="132" t="str">
        <f>IF('DATA ENTRY'!CV66="","",IF('DATA ENTRY'!S66="","",IF(AND($EE$4='DATA ENTRY'!G66,$EG$4='DATA ENTRY'!F66),'DATA ENTRY'!S66,"")))</f>
        <v/>
      </c>
      <c r="EN67" s="3" t="str">
        <f>IF('DATA ENTRY'!CV66="","",IF('DATA ENTRY'!E66="","",IF(AND($EE$4='DATA ENTRY'!G66,$EG$4='DATA ENTRY'!F66),'DATA ENTRY'!E66,"")))</f>
        <v/>
      </c>
      <c r="EO67" s="3" t="str">
        <f>IF('DATA ENTRY'!CV66="","",IF('DATA ENTRY'!D6="","",IF(AND($EE$4='DATA ENTRY'!G66,$EG$4='DATA ENTRY'!F66),'DATA ENTRY'!D6,"")))</f>
        <v/>
      </c>
      <c r="EP67" s="3" t="str">
        <f>IF('DATA ENTRY'!CV66="","",IF('DATA ENTRY'!W66="","",IF(AND($EE$4='DATA ENTRY'!G66,$EG$4='DATA ENTRY'!F66),'DATA ENTRY'!W66,"")))</f>
        <v/>
      </c>
      <c r="EQ67" s="3" t="str">
        <f>IF('DATA ENTRY'!CV66="","",IF('DATA ENTRY'!X66="","",IF(AND($EE$4='DATA ENTRY'!G66,$EG$4='DATA ENTRY'!F66),'DATA ENTRY'!X66,"")))</f>
        <v/>
      </c>
      <c r="ER67" s="133" t="str">
        <f t="shared" si="10"/>
        <v/>
      </c>
      <c r="ES67" s="133" t="str">
        <f>IF('DATA ENTRY'!CV66="","",IF('DATA ENTRY'!D6="","",IF(AND($EE$4='DATA ENTRY'!G66,$EG$4='DATA ENTRY'!F66),'DATA ENTRY'!G66,"")))</f>
        <v/>
      </c>
      <c r="EX67">
        <f t="shared" si="11"/>
        <v>0</v>
      </c>
    </row>
    <row r="68" spans="1:154">
      <c r="A68" t="str">
        <f>IF(S68=0,"",1+(MAX($A$7:A67)))</f>
        <v/>
      </c>
      <c r="B68" s="2">
        <v>62</v>
      </c>
      <c r="C68" s="3" t="str">
        <f>IF('DATA ENTRY'!CV67="","",IF('DATA ENTRY'!B67="","",IF($D$4="All Post",'DATA ENTRY'!B67,IF(AND($D$4='DATA ENTRY'!CV67),'DATA ENTRY'!B67,""))))</f>
        <v/>
      </c>
      <c r="D68" s="3" t="str">
        <f>IF('DATA ENTRY'!CV67="","",IF('DATA ENTRY'!C67="","",IF($D$4="All Post",'DATA ENTRY'!C67,IF(AND($D$4='DATA ENTRY'!CV67),'DATA ENTRY'!C67,""))))</f>
        <v/>
      </c>
      <c r="E68" s="4" t="str">
        <f>IF('DATA ENTRY'!CV67="","",IF('DATA ENTRY'!I67="","",IF($D$4="All Post",'DATA ENTRY'!I67,IF(AND($D$4='DATA ENTRY'!CV67),'DATA ENTRY'!I67,""))))</f>
        <v/>
      </c>
      <c r="F68" s="4" t="str">
        <f>IF('DATA ENTRY'!CV67="","",IF('DATA ENTRY'!CV67="","",IF($D$4="All Post",'DATA ENTRY'!CV67,IF(AND($D$4='DATA ENTRY'!CV67),'DATA ENTRY'!CV67,""))))</f>
        <v/>
      </c>
      <c r="G68" s="3" t="str">
        <f>IF('DATA ENTRY'!CV67="","",IF('DATA ENTRY'!N67="","",IF($D$4="All Post",'DATA ENTRY'!N67,IF(AND($D$4='DATA ENTRY'!CV67),'DATA ENTRY'!N67,""))))</f>
        <v/>
      </c>
      <c r="H68" s="132" t="str">
        <f>IF('DATA ENTRY'!CV67="","",IF('DATA ENTRY'!O67="","",IF($D$4="All Post",'DATA ENTRY'!O67,IF(AND($D$4='DATA ENTRY'!CV67),'DATA ENTRY'!O67,""))))</f>
        <v/>
      </c>
      <c r="I68" s="3" t="str">
        <f>IF('DATA ENTRY'!CV67="","",IF('DATA ENTRY'!P67="","",IF($D$4="All Post",'DATA ENTRY'!P67,IF(AND($D$4='DATA ENTRY'!CV67),'DATA ENTRY'!P67,""))))</f>
        <v/>
      </c>
      <c r="J68" s="132" t="str">
        <f>IF('DATA ENTRY'!CV67="","",IF('DATA ENTRY'!Q67="","",IF($D$4="All Post",'DATA ENTRY'!Q67,IF(AND($D$4='DATA ENTRY'!CV67),'DATA ENTRY'!Q67,""))))</f>
        <v/>
      </c>
      <c r="K68" s="3" t="str">
        <f>IF('DATA ENTRY'!CV67="","",IF('DATA ENTRY'!R67="","",IF($D$4="All Post",'DATA ENTRY'!R67,IF(AND($D$4='DATA ENTRY'!CV67),'DATA ENTRY'!R67,""))))</f>
        <v/>
      </c>
      <c r="L68" s="3" t="str">
        <f>IF('DATA ENTRY'!CV67="","",IF('DATA ENTRY'!S67="","",IF($D$4="All Post",'DATA ENTRY'!S67,IF(AND($D$4='DATA ENTRY'!CV67),'DATA ENTRY'!S67,""))))</f>
        <v/>
      </c>
      <c r="M68" s="3" t="str">
        <f>IF('DATA ENTRY'!CV67="","",IF('DATA ENTRY'!E67="","",IF($D$4="All Post",'DATA ENTRY'!E67,IF(AND($D$4='DATA ENTRY'!CV67),'DATA ENTRY'!E67,""))))</f>
        <v/>
      </c>
      <c r="N68" s="3" t="str">
        <f>IF('DATA ENTRY'!CV67="","",IF('DATA ENTRY'!W67="","",IF($D$4="All Post",'DATA ENTRY'!W67,IF(AND($D$4='DATA ENTRY'!CV67),'DATA ENTRY'!W67,""))))</f>
        <v/>
      </c>
      <c r="O68" s="3" t="str">
        <f>IF('DATA ENTRY'!CV67="","",IF('DATA ENTRY'!X67="","",IF($D$4="All Post",'DATA ENTRY'!X67,IF(AND($D$4='DATA ENTRY'!CV67),'DATA ENTRY'!X67,""))))</f>
        <v/>
      </c>
      <c r="P68" s="3" t="str">
        <f>IF('DATA ENTRY'!CV67="","",IF('DATA ENTRY'!G67="","",IF($D$4="All Post",'DATA ENTRY'!G67,IF(AND($D$4='DATA ENTRY'!CV67),'DATA ENTRY'!G67,""))))</f>
        <v/>
      </c>
      <c r="S68">
        <f t="shared" si="0"/>
        <v>0</v>
      </c>
      <c r="T68" t="str">
        <f t="shared" si="1"/>
        <v/>
      </c>
      <c r="BZ68" t="str">
        <f t="shared" si="2"/>
        <v/>
      </c>
      <c r="CA68" t="str">
        <f>IF(CW68=0,"",1+(MAX($CA$7:CA67)))</f>
        <v/>
      </c>
      <c r="CB68" s="141">
        <v>62</v>
      </c>
      <c r="CC68" s="3" t="str">
        <f>IF('DATA ENTRY'!CV67="","",IF('DATA ENTRY'!B67="","",IF(AND($CD$4='DATA ENTRY'!CV67),'DATA ENTRY'!B67,"")))</f>
        <v/>
      </c>
      <c r="CD68" s="3" t="str">
        <f>IF('DATA ENTRY'!CV67="","",IF('DATA ENTRY'!C67="","",IF(AND($CD$4='DATA ENTRY'!CV67),'DATA ENTRY'!C67,"")))</f>
        <v/>
      </c>
      <c r="CE68" s="4" t="str">
        <f>IF('DATA ENTRY'!CV67="","",IF('DATA ENTRY'!I67="","",IF(AND($CD$4='DATA ENTRY'!CV67),'DATA ENTRY'!I67,"")))</f>
        <v/>
      </c>
      <c r="CF68" s="4" t="str">
        <f>IF('DATA ENTRY'!CV67="","",IF('DATA ENTRY'!CV67="","",IF(AND($CD$4='DATA ENTRY'!CV67),'DATA ENTRY'!CV67,"")))</f>
        <v/>
      </c>
      <c r="CG68" s="3" t="str">
        <f>IF('DATA ENTRY'!CV67="","",IF('DATA ENTRY'!N67="","",IF(AND($CD$4='DATA ENTRY'!CV67),'DATA ENTRY'!N67,"")))</f>
        <v/>
      </c>
      <c r="CH68" s="132" t="str">
        <f>IF('DATA ENTRY'!CV67="","",IF('DATA ENTRY'!O67="","",IF(AND($CD$4='DATA ENTRY'!CV67),'DATA ENTRY'!O67,"")))</f>
        <v/>
      </c>
      <c r="CI68" s="3" t="str">
        <f>IF('DATA ENTRY'!CV67="","",IF('DATA ENTRY'!P67="","",IF(AND($CD$4='DATA ENTRY'!CV67),'DATA ENTRY'!P67,"")))</f>
        <v/>
      </c>
      <c r="CJ68" s="132" t="str">
        <f>IF('DATA ENTRY'!CV67="","",IF('DATA ENTRY'!Q67="","",IF(AND($CD$4='DATA ENTRY'!CV67),'DATA ENTRY'!Q67,"")))</f>
        <v/>
      </c>
      <c r="CK68" s="3" t="str">
        <f>IF('DATA ENTRY'!CV67="","",IF('DATA ENTRY'!R67="","",IF(AND($CD$4='DATA ENTRY'!CV67),'DATA ENTRY'!R67,"")))</f>
        <v/>
      </c>
      <c r="CL68" s="3" t="str">
        <f>IF('DATA ENTRY'!CV67="","",IF('DATA ENTRY'!S67="","",IF(AND($CD$4='DATA ENTRY'!CV67),'DATA ENTRY'!S67,"")))</f>
        <v/>
      </c>
      <c r="CM68" s="3" t="str">
        <f>IF('DATA ENTRY'!CV67="","",IF('DATA ENTRY'!E67="","",IF(AND($CD$4='DATA ENTRY'!CV67),'DATA ENTRY'!E67,"")))</f>
        <v/>
      </c>
      <c r="CN68" s="3" t="str">
        <f>IF('DATA ENTRY'!CV67="","",IF('DATA ENTRY'!W67="","",IF(AND($CD$4='DATA ENTRY'!CV67),'DATA ENTRY'!W67,"")))</f>
        <v/>
      </c>
      <c r="CO68" s="3" t="str">
        <f>IF('DATA ENTRY'!CV67="","",IF('DATA ENTRY'!X67="","",IF(AND($CD$4='DATA ENTRY'!CV67),'DATA ENTRY'!X67,"")))</f>
        <v/>
      </c>
      <c r="CP68" s="133" t="str">
        <f t="shared" si="3"/>
        <v/>
      </c>
      <c r="CQ68" s="133" t="str">
        <f>IF('DATA ENTRY'!CV67="","",IF('DATA ENTRY'!G67="","",IF(AND($CD$4='DATA ENTRY'!CV67),'DATA ENTRY'!G67,"")))</f>
        <v/>
      </c>
      <c r="CR68">
        <f t="shared" si="4"/>
        <v>0</v>
      </c>
      <c r="CS68">
        <f t="shared" si="5"/>
        <v>0</v>
      </c>
      <c r="CW68">
        <f t="shared" si="12"/>
        <v>0</v>
      </c>
      <c r="DA68" t="str">
        <f t="shared" si="6"/>
        <v/>
      </c>
      <c r="DB68" t="str">
        <f>IF(DX68=0,"",1+(MAX($DB$7:DB67)))</f>
        <v/>
      </c>
      <c r="DC68" s="170">
        <v>62</v>
      </c>
      <c r="DD68" s="3" t="str">
        <f>IF('DATA ENTRY'!CV67="","",IF('DATA ENTRY'!B67="","",IF(AND($DE$4='DATA ENTRY'!D67),'DATA ENTRY'!B67,"")))</f>
        <v/>
      </c>
      <c r="DE68" s="3" t="str">
        <f>IF('DATA ENTRY'!CV67="","",IF('DATA ENTRY'!C67="","",IF(AND($DE$4='DATA ENTRY'!D67),'DATA ENTRY'!C67,"")))</f>
        <v/>
      </c>
      <c r="DF68" s="4" t="str">
        <f>IF('DATA ENTRY'!CV67="","",IF('DATA ENTRY'!I67="","",IF(AND($DE$4='DATA ENTRY'!D67),'DATA ENTRY'!I67,"")))</f>
        <v/>
      </c>
      <c r="DG68" s="4" t="str">
        <f>IF('DATA ENTRY'!CV67="","",IF('DATA ENTRY'!CV67="","",IF(AND($DE$4='DATA ENTRY'!D67),'DATA ENTRY'!CV67,"")))</f>
        <v/>
      </c>
      <c r="DH68" s="3" t="str">
        <f>IF('DATA ENTRY'!CV67="","",IF('DATA ENTRY'!N67="","",IF(AND($DE$4='DATA ENTRY'!D67),'DATA ENTRY'!N67,"")))</f>
        <v/>
      </c>
      <c r="DI68" s="132" t="str">
        <f>IF('DATA ENTRY'!CV67="","",IF('DATA ENTRY'!O67="","",IF(AND($DE$4='DATA ENTRY'!D67),'DATA ENTRY'!O67,"")))</f>
        <v/>
      </c>
      <c r="DJ68" s="3" t="str">
        <f>IF('DATA ENTRY'!CV67="","",IF('DATA ENTRY'!P67="","",IF(AND($DE$4='DATA ENTRY'!D67),'DATA ENTRY'!P67,"")))</f>
        <v/>
      </c>
      <c r="DK68" s="132" t="str">
        <f>IF('DATA ENTRY'!CV67="","",IF('DATA ENTRY'!Q67="","",IF(AND($DE$4='DATA ENTRY'!D67),'DATA ENTRY'!Q67,"")))</f>
        <v/>
      </c>
      <c r="DL68" s="3" t="str">
        <f>IF('DATA ENTRY'!CV67="","",IF('DATA ENTRY'!R67="","",IF(AND($DE$4='DATA ENTRY'!D67),'DATA ENTRY'!R67,"")))</f>
        <v/>
      </c>
      <c r="DM68" s="132" t="str">
        <f>IF('DATA ENTRY'!CV67="","",IF('DATA ENTRY'!S67="","",IF(AND($DE$4='DATA ENTRY'!D67),'DATA ENTRY'!S67,"")))</f>
        <v/>
      </c>
      <c r="DN68" s="3" t="str">
        <f>IF('DATA ENTRY'!CV67="","",IF('DATA ENTRY'!E67="","",IF(AND($DE$4='DATA ENTRY'!D67),'DATA ENTRY'!E67,"")))</f>
        <v/>
      </c>
      <c r="DO68" s="3" t="str">
        <f>IF('DATA ENTRY'!CV67="","",IF('DATA ENTRY'!D67="","",IF(AND($DE$4='DATA ENTRY'!D67),'DATA ENTRY'!D67,"")))</f>
        <v/>
      </c>
      <c r="DP68" s="3" t="str">
        <f>IF('DATA ENTRY'!CV67="","",IF('DATA ENTRY'!W67="","",IF(AND($DE$4='DATA ENTRY'!D67),'DATA ENTRY'!W67,"")))</f>
        <v/>
      </c>
      <c r="DQ68" s="3" t="str">
        <f>IF('DATA ENTRY'!CV67="","",IF('DATA ENTRY'!X67="","",IF(AND($DE$4='DATA ENTRY'!D67),'DATA ENTRY'!X67,"")))</f>
        <v/>
      </c>
      <c r="DR68" s="133" t="str">
        <f t="shared" si="7"/>
        <v/>
      </c>
      <c r="DS68" s="133" t="str">
        <f>IF('DATA ENTRY'!CV67="","",IF('DATA ENTRY'!D67="","",IF(AND($DE$4='DATA ENTRY'!D67),'DATA ENTRY'!G67,"")))</f>
        <v/>
      </c>
      <c r="DX68">
        <f t="shared" si="8"/>
        <v>0</v>
      </c>
      <c r="EA68" t="str">
        <f t="shared" si="9"/>
        <v/>
      </c>
      <c r="EB68" t="str">
        <f>IF(EX68=0,"",1+(MAX($EB$7:EB67)))</f>
        <v/>
      </c>
      <c r="EC68" s="192">
        <v>62</v>
      </c>
      <c r="ED68" s="3" t="str">
        <f>IF('DATA ENTRY'!CV67="","",IF('DATA ENTRY'!B67="","",IF(AND($EE$4='DATA ENTRY'!G67,$EG$4='DATA ENTRY'!F67),'DATA ENTRY'!B67,"")))</f>
        <v/>
      </c>
      <c r="EE68" s="3" t="str">
        <f>IF('DATA ENTRY'!CV67="","",IF('DATA ENTRY'!C67="","",IF(AND($EE$4='DATA ENTRY'!G67,$EG$4='DATA ENTRY'!F67),'DATA ENTRY'!C67,"")))</f>
        <v/>
      </c>
      <c r="EF68" s="4" t="str">
        <f>IF('DATA ENTRY'!CV67="","",IF('DATA ENTRY'!I67="","",IF(AND($EE$4='DATA ENTRY'!G67,$EG$4='DATA ENTRY'!F67),'DATA ENTRY'!I67,"")))</f>
        <v/>
      </c>
      <c r="EG68" s="4" t="str">
        <f>IF('DATA ENTRY'!CV67="","",IF('DATA ENTRY'!CV67="","",IF(AND($EE$4='DATA ENTRY'!G67,$EG$4='DATA ENTRY'!F67),'DATA ENTRY'!CV67,"")))</f>
        <v/>
      </c>
      <c r="EH68" s="3" t="str">
        <f>IF('DATA ENTRY'!CV67="","",IF('DATA ENTRY'!N67="","",IF(AND($EE$4='DATA ENTRY'!G67,$EG$4='DATA ENTRY'!F67),'DATA ENTRY'!N67,"")))</f>
        <v/>
      </c>
      <c r="EI68" s="132" t="str">
        <f>IF('DATA ENTRY'!CV67="","",IF('DATA ENTRY'!O67="","",IF(AND($EE$4='DATA ENTRY'!G67,$EG$4='DATA ENTRY'!F67),'DATA ENTRY'!O67,"")))</f>
        <v/>
      </c>
      <c r="EJ68" s="3" t="str">
        <f>IF('DATA ENTRY'!CV67="","",IF('DATA ENTRY'!P67="","",IF(AND($EE$4='DATA ENTRY'!G67,$EG$4='DATA ENTRY'!F67),'DATA ENTRY'!P67,"")))</f>
        <v/>
      </c>
      <c r="EK68" s="132" t="str">
        <f>IF('DATA ENTRY'!CV67="","",IF('DATA ENTRY'!Q67="","",IF(AND($EE$4='DATA ENTRY'!G67,$EG$4='DATA ENTRY'!F67),'DATA ENTRY'!Q67,"")))</f>
        <v/>
      </c>
      <c r="EL68" s="3" t="str">
        <f>IF('DATA ENTRY'!CV67="","",IF('DATA ENTRY'!R67="","",IF(AND($EE$4='DATA ENTRY'!G67,$EG$4='DATA ENTRY'!F67),'DATA ENTRY'!R67,"")))</f>
        <v/>
      </c>
      <c r="EM68" s="132" t="str">
        <f>IF('DATA ENTRY'!CV67="","",IF('DATA ENTRY'!S67="","",IF(AND($EE$4='DATA ENTRY'!G67,$EG$4='DATA ENTRY'!F67),'DATA ENTRY'!S67,"")))</f>
        <v/>
      </c>
      <c r="EN68" s="3" t="str">
        <f>IF('DATA ENTRY'!CV67="","",IF('DATA ENTRY'!E67="","",IF(AND($EE$4='DATA ENTRY'!G67,$EG$4='DATA ENTRY'!F67),'DATA ENTRY'!E67,"")))</f>
        <v/>
      </c>
      <c r="EO68" s="3" t="str">
        <f>IF('DATA ENTRY'!CV67="","",IF('DATA ENTRY'!D6="","",IF(AND($EE$4='DATA ENTRY'!G67,$EG$4='DATA ENTRY'!F67),'DATA ENTRY'!D6,"")))</f>
        <v/>
      </c>
      <c r="EP68" s="3" t="str">
        <f>IF('DATA ENTRY'!CV67="","",IF('DATA ENTRY'!W67="","",IF(AND($EE$4='DATA ENTRY'!G67,$EG$4='DATA ENTRY'!F67),'DATA ENTRY'!W67,"")))</f>
        <v/>
      </c>
      <c r="EQ68" s="3" t="str">
        <f>IF('DATA ENTRY'!CV67="","",IF('DATA ENTRY'!X67="","",IF(AND($EE$4='DATA ENTRY'!G67,$EG$4='DATA ENTRY'!F67),'DATA ENTRY'!X67,"")))</f>
        <v/>
      </c>
      <c r="ER68" s="133" t="str">
        <f t="shared" si="10"/>
        <v/>
      </c>
      <c r="ES68" s="133" t="str">
        <f>IF('DATA ENTRY'!CV67="","",IF('DATA ENTRY'!D6="","",IF(AND($EE$4='DATA ENTRY'!G67,$EG$4='DATA ENTRY'!F67),'DATA ENTRY'!G67,"")))</f>
        <v/>
      </c>
      <c r="EX68">
        <f t="shared" si="11"/>
        <v>0</v>
      </c>
    </row>
    <row r="69" spans="1:154">
      <c r="A69" t="str">
        <f>IF(S69=0,"",1+(MAX($A$7:A68)))</f>
        <v/>
      </c>
      <c r="B69" s="2">
        <v>63</v>
      </c>
      <c r="C69" s="3" t="str">
        <f>IF('DATA ENTRY'!CV68="","",IF('DATA ENTRY'!B68="","",IF($D$4="All Post",'DATA ENTRY'!B68,IF(AND($D$4='DATA ENTRY'!CV68),'DATA ENTRY'!B68,""))))</f>
        <v/>
      </c>
      <c r="D69" s="3" t="str">
        <f>IF('DATA ENTRY'!CV68="","",IF('DATA ENTRY'!C68="","",IF($D$4="All Post",'DATA ENTRY'!C68,IF(AND($D$4='DATA ENTRY'!CV68),'DATA ENTRY'!C68,""))))</f>
        <v/>
      </c>
      <c r="E69" s="4" t="str">
        <f>IF('DATA ENTRY'!CV68="","",IF('DATA ENTRY'!I68="","",IF($D$4="All Post",'DATA ENTRY'!I68,IF(AND($D$4='DATA ENTRY'!CV68),'DATA ENTRY'!I68,""))))</f>
        <v/>
      </c>
      <c r="F69" s="4" t="str">
        <f>IF('DATA ENTRY'!CV68="","",IF('DATA ENTRY'!CV68="","",IF($D$4="All Post",'DATA ENTRY'!CV68,IF(AND($D$4='DATA ENTRY'!CV68),'DATA ENTRY'!CV68,""))))</f>
        <v/>
      </c>
      <c r="G69" s="3" t="str">
        <f>IF('DATA ENTRY'!CV68="","",IF('DATA ENTRY'!N68="","",IF($D$4="All Post",'DATA ENTRY'!N68,IF(AND($D$4='DATA ENTRY'!CV68),'DATA ENTRY'!N68,""))))</f>
        <v/>
      </c>
      <c r="H69" s="132" t="str">
        <f>IF('DATA ENTRY'!CV68="","",IF('DATA ENTRY'!O68="","",IF($D$4="All Post",'DATA ENTRY'!O68,IF(AND($D$4='DATA ENTRY'!CV68),'DATA ENTRY'!O68,""))))</f>
        <v/>
      </c>
      <c r="I69" s="3" t="str">
        <f>IF('DATA ENTRY'!CV68="","",IF('DATA ENTRY'!P68="","",IF($D$4="All Post",'DATA ENTRY'!P68,IF(AND($D$4='DATA ENTRY'!CV68),'DATA ENTRY'!P68,""))))</f>
        <v/>
      </c>
      <c r="J69" s="132" t="str">
        <f>IF('DATA ENTRY'!CV68="","",IF('DATA ENTRY'!Q68="","",IF($D$4="All Post",'DATA ENTRY'!Q68,IF(AND($D$4='DATA ENTRY'!CV68),'DATA ENTRY'!Q68,""))))</f>
        <v/>
      </c>
      <c r="K69" s="3" t="str">
        <f>IF('DATA ENTRY'!CV68="","",IF('DATA ENTRY'!R68="","",IF($D$4="All Post",'DATA ENTRY'!R68,IF(AND($D$4='DATA ENTRY'!CV68),'DATA ENTRY'!R68,""))))</f>
        <v/>
      </c>
      <c r="L69" s="3" t="str">
        <f>IF('DATA ENTRY'!CV68="","",IF('DATA ENTRY'!S68="","",IF($D$4="All Post",'DATA ENTRY'!S68,IF(AND($D$4='DATA ENTRY'!CV68),'DATA ENTRY'!S68,""))))</f>
        <v/>
      </c>
      <c r="M69" s="3" t="str">
        <f>IF('DATA ENTRY'!CV68="","",IF('DATA ENTRY'!E68="","",IF($D$4="All Post",'DATA ENTRY'!E68,IF(AND($D$4='DATA ENTRY'!CV68),'DATA ENTRY'!E68,""))))</f>
        <v/>
      </c>
      <c r="N69" s="3" t="str">
        <f>IF('DATA ENTRY'!CV68="","",IF('DATA ENTRY'!W68="","",IF($D$4="All Post",'DATA ENTRY'!W68,IF(AND($D$4='DATA ENTRY'!CV68),'DATA ENTRY'!W68,""))))</f>
        <v/>
      </c>
      <c r="O69" s="3" t="str">
        <f>IF('DATA ENTRY'!CV68="","",IF('DATA ENTRY'!X68="","",IF($D$4="All Post",'DATA ENTRY'!X68,IF(AND($D$4='DATA ENTRY'!CV68),'DATA ENTRY'!X68,""))))</f>
        <v/>
      </c>
      <c r="P69" s="3" t="str">
        <f>IF('DATA ENTRY'!CV68="","",IF('DATA ENTRY'!G68="","",IF($D$4="All Post",'DATA ENTRY'!G68,IF(AND($D$4='DATA ENTRY'!CV68),'DATA ENTRY'!G68,""))))</f>
        <v/>
      </c>
      <c r="S69">
        <f t="shared" si="0"/>
        <v>0</v>
      </c>
      <c r="T69" t="str">
        <f t="shared" si="1"/>
        <v/>
      </c>
      <c r="BZ69" t="str">
        <f t="shared" si="2"/>
        <v/>
      </c>
      <c r="CA69" t="str">
        <f>IF(CW69=0,"",1+(MAX($CA$7:CA68)))</f>
        <v/>
      </c>
      <c r="CB69" s="141">
        <v>63</v>
      </c>
      <c r="CC69" s="3" t="str">
        <f>IF('DATA ENTRY'!CV68="","",IF('DATA ENTRY'!B68="","",IF(AND($CD$4='DATA ENTRY'!CV68),'DATA ENTRY'!B68,"")))</f>
        <v/>
      </c>
      <c r="CD69" s="3" t="str">
        <f>IF('DATA ENTRY'!CV68="","",IF('DATA ENTRY'!C68="","",IF(AND($CD$4='DATA ENTRY'!CV68),'DATA ENTRY'!C68,"")))</f>
        <v/>
      </c>
      <c r="CE69" s="4" t="str">
        <f>IF('DATA ENTRY'!CV68="","",IF('DATA ENTRY'!I68="","",IF(AND($CD$4='DATA ENTRY'!CV68),'DATA ENTRY'!I68,"")))</f>
        <v/>
      </c>
      <c r="CF69" s="4" t="str">
        <f>IF('DATA ENTRY'!CV68="","",IF('DATA ENTRY'!CV68="","",IF(AND($CD$4='DATA ENTRY'!CV68),'DATA ENTRY'!CV68,"")))</f>
        <v/>
      </c>
      <c r="CG69" s="3" t="str">
        <f>IF('DATA ENTRY'!CV68="","",IF('DATA ENTRY'!N68="","",IF(AND($CD$4='DATA ENTRY'!CV68),'DATA ENTRY'!N68,"")))</f>
        <v/>
      </c>
      <c r="CH69" s="132" t="str">
        <f>IF('DATA ENTRY'!CV68="","",IF('DATA ENTRY'!O68="","",IF(AND($CD$4='DATA ENTRY'!CV68),'DATA ENTRY'!O68,"")))</f>
        <v/>
      </c>
      <c r="CI69" s="3" t="str">
        <f>IF('DATA ENTRY'!CV68="","",IF('DATA ENTRY'!P68="","",IF(AND($CD$4='DATA ENTRY'!CV68),'DATA ENTRY'!P68,"")))</f>
        <v/>
      </c>
      <c r="CJ69" s="132" t="str">
        <f>IF('DATA ENTRY'!CV68="","",IF('DATA ENTRY'!Q68="","",IF(AND($CD$4='DATA ENTRY'!CV68),'DATA ENTRY'!Q68,"")))</f>
        <v/>
      </c>
      <c r="CK69" s="3" t="str">
        <f>IF('DATA ENTRY'!CV68="","",IF('DATA ENTRY'!R68="","",IF(AND($CD$4='DATA ENTRY'!CV68),'DATA ENTRY'!R68,"")))</f>
        <v/>
      </c>
      <c r="CL69" s="3" t="str">
        <f>IF('DATA ENTRY'!CV68="","",IF('DATA ENTRY'!S68="","",IF(AND($CD$4='DATA ENTRY'!CV68),'DATA ENTRY'!S68,"")))</f>
        <v/>
      </c>
      <c r="CM69" s="3" t="str">
        <f>IF('DATA ENTRY'!CV68="","",IF('DATA ENTRY'!E68="","",IF(AND($CD$4='DATA ENTRY'!CV68),'DATA ENTRY'!E68,"")))</f>
        <v/>
      </c>
      <c r="CN69" s="3" t="str">
        <f>IF('DATA ENTRY'!CV68="","",IF('DATA ENTRY'!W68="","",IF(AND($CD$4='DATA ENTRY'!CV68),'DATA ENTRY'!W68,"")))</f>
        <v/>
      </c>
      <c r="CO69" s="3" t="str">
        <f>IF('DATA ENTRY'!CV68="","",IF('DATA ENTRY'!X68="","",IF(AND($CD$4='DATA ENTRY'!CV68),'DATA ENTRY'!X68,"")))</f>
        <v/>
      </c>
      <c r="CP69" s="133" t="str">
        <f t="shared" si="3"/>
        <v/>
      </c>
      <c r="CQ69" s="133" t="str">
        <f>IF('DATA ENTRY'!CV68="","",IF('DATA ENTRY'!G68="","",IF(AND($CD$4='DATA ENTRY'!CV68),'DATA ENTRY'!G68,"")))</f>
        <v/>
      </c>
      <c r="CR69">
        <f t="shared" si="4"/>
        <v>0</v>
      </c>
      <c r="CS69">
        <f t="shared" si="5"/>
        <v>0</v>
      </c>
      <c r="CW69">
        <f t="shared" si="12"/>
        <v>0</v>
      </c>
      <c r="DA69" t="str">
        <f t="shared" si="6"/>
        <v/>
      </c>
      <c r="DB69" t="str">
        <f>IF(DX69=0,"",1+(MAX($DB$7:DB68)))</f>
        <v/>
      </c>
      <c r="DC69" s="170">
        <v>63</v>
      </c>
      <c r="DD69" s="3" t="str">
        <f>IF('DATA ENTRY'!CV68="","",IF('DATA ENTRY'!B68="","",IF(AND($DE$4='DATA ENTRY'!D68),'DATA ENTRY'!B68,"")))</f>
        <v/>
      </c>
      <c r="DE69" s="3" t="str">
        <f>IF('DATA ENTRY'!CV68="","",IF('DATA ENTRY'!C68="","",IF(AND($DE$4='DATA ENTRY'!D68),'DATA ENTRY'!C68,"")))</f>
        <v/>
      </c>
      <c r="DF69" s="4" t="str">
        <f>IF('DATA ENTRY'!CV68="","",IF('DATA ENTRY'!I68="","",IF(AND($DE$4='DATA ENTRY'!D68),'DATA ENTRY'!I68,"")))</f>
        <v/>
      </c>
      <c r="DG69" s="4" t="str">
        <f>IF('DATA ENTRY'!CV68="","",IF('DATA ENTRY'!CV68="","",IF(AND($DE$4='DATA ENTRY'!D68),'DATA ENTRY'!CV68,"")))</f>
        <v/>
      </c>
      <c r="DH69" s="3" t="str">
        <f>IF('DATA ENTRY'!CV68="","",IF('DATA ENTRY'!N68="","",IF(AND($DE$4='DATA ENTRY'!D68),'DATA ENTRY'!N68,"")))</f>
        <v/>
      </c>
      <c r="DI69" s="132" t="str">
        <f>IF('DATA ENTRY'!CV68="","",IF('DATA ENTRY'!O68="","",IF(AND($DE$4='DATA ENTRY'!D68),'DATA ENTRY'!O68,"")))</f>
        <v/>
      </c>
      <c r="DJ69" s="3" t="str">
        <f>IF('DATA ENTRY'!CV68="","",IF('DATA ENTRY'!P68="","",IF(AND($DE$4='DATA ENTRY'!D68),'DATA ENTRY'!P68,"")))</f>
        <v/>
      </c>
      <c r="DK69" s="132" t="str">
        <f>IF('DATA ENTRY'!CV68="","",IF('DATA ENTRY'!Q68="","",IF(AND($DE$4='DATA ENTRY'!D68),'DATA ENTRY'!Q68,"")))</f>
        <v/>
      </c>
      <c r="DL69" s="3" t="str">
        <f>IF('DATA ENTRY'!CV68="","",IF('DATA ENTRY'!R68="","",IF(AND($DE$4='DATA ENTRY'!D68),'DATA ENTRY'!R68,"")))</f>
        <v/>
      </c>
      <c r="DM69" s="132" t="str">
        <f>IF('DATA ENTRY'!CV68="","",IF('DATA ENTRY'!S68="","",IF(AND($DE$4='DATA ENTRY'!D68),'DATA ENTRY'!S68,"")))</f>
        <v/>
      </c>
      <c r="DN69" s="3" t="str">
        <f>IF('DATA ENTRY'!CV68="","",IF('DATA ENTRY'!E68="","",IF(AND($DE$4='DATA ENTRY'!D68),'DATA ENTRY'!E68,"")))</f>
        <v/>
      </c>
      <c r="DO69" s="3" t="str">
        <f>IF('DATA ENTRY'!CV68="","",IF('DATA ENTRY'!D68="","",IF(AND($DE$4='DATA ENTRY'!D68),'DATA ENTRY'!D68,"")))</f>
        <v/>
      </c>
      <c r="DP69" s="3" t="str">
        <f>IF('DATA ENTRY'!CV68="","",IF('DATA ENTRY'!W68="","",IF(AND($DE$4='DATA ENTRY'!D68),'DATA ENTRY'!W68,"")))</f>
        <v/>
      </c>
      <c r="DQ69" s="3" t="str">
        <f>IF('DATA ENTRY'!CV68="","",IF('DATA ENTRY'!X68="","",IF(AND($DE$4='DATA ENTRY'!D68),'DATA ENTRY'!X68,"")))</f>
        <v/>
      </c>
      <c r="DR69" s="133" t="str">
        <f t="shared" si="7"/>
        <v/>
      </c>
      <c r="DS69" s="133" t="str">
        <f>IF('DATA ENTRY'!CV68="","",IF('DATA ENTRY'!D68="","",IF(AND($DE$4='DATA ENTRY'!D68),'DATA ENTRY'!G68,"")))</f>
        <v/>
      </c>
      <c r="DX69">
        <f t="shared" si="8"/>
        <v>0</v>
      </c>
      <c r="EA69" t="str">
        <f t="shared" si="9"/>
        <v/>
      </c>
      <c r="EB69" t="str">
        <f>IF(EX69=0,"",1+(MAX($EB$7:EB68)))</f>
        <v/>
      </c>
      <c r="EC69" s="192">
        <v>63</v>
      </c>
      <c r="ED69" s="3" t="str">
        <f>IF('DATA ENTRY'!CV68="","",IF('DATA ENTRY'!B68="","",IF(AND($EE$4='DATA ENTRY'!G68,$EG$4='DATA ENTRY'!F68),'DATA ENTRY'!B68,"")))</f>
        <v/>
      </c>
      <c r="EE69" s="3" t="str">
        <f>IF('DATA ENTRY'!CV68="","",IF('DATA ENTRY'!C68="","",IF(AND($EE$4='DATA ENTRY'!G68,$EG$4='DATA ENTRY'!F68),'DATA ENTRY'!C68,"")))</f>
        <v/>
      </c>
      <c r="EF69" s="4" t="str">
        <f>IF('DATA ENTRY'!CV68="","",IF('DATA ENTRY'!I68="","",IF(AND($EE$4='DATA ENTRY'!G68,$EG$4='DATA ENTRY'!F68),'DATA ENTRY'!I68,"")))</f>
        <v/>
      </c>
      <c r="EG69" s="4" t="str">
        <f>IF('DATA ENTRY'!CV68="","",IF('DATA ENTRY'!CV68="","",IF(AND($EE$4='DATA ENTRY'!G68,$EG$4='DATA ENTRY'!F68),'DATA ENTRY'!CV68,"")))</f>
        <v/>
      </c>
      <c r="EH69" s="3" t="str">
        <f>IF('DATA ENTRY'!CV68="","",IF('DATA ENTRY'!N68="","",IF(AND($EE$4='DATA ENTRY'!G68,$EG$4='DATA ENTRY'!F68),'DATA ENTRY'!N68,"")))</f>
        <v/>
      </c>
      <c r="EI69" s="132" t="str">
        <f>IF('DATA ENTRY'!CV68="","",IF('DATA ENTRY'!O68="","",IF(AND($EE$4='DATA ENTRY'!G68,$EG$4='DATA ENTRY'!F68),'DATA ENTRY'!O68,"")))</f>
        <v/>
      </c>
      <c r="EJ69" s="3" t="str">
        <f>IF('DATA ENTRY'!CV68="","",IF('DATA ENTRY'!P68="","",IF(AND($EE$4='DATA ENTRY'!G68,$EG$4='DATA ENTRY'!F68),'DATA ENTRY'!P68,"")))</f>
        <v/>
      </c>
      <c r="EK69" s="132" t="str">
        <f>IF('DATA ENTRY'!CV68="","",IF('DATA ENTRY'!Q68="","",IF(AND($EE$4='DATA ENTRY'!G68,$EG$4='DATA ENTRY'!F68),'DATA ENTRY'!Q68,"")))</f>
        <v/>
      </c>
      <c r="EL69" s="3" t="str">
        <f>IF('DATA ENTRY'!CV68="","",IF('DATA ENTRY'!R68="","",IF(AND($EE$4='DATA ENTRY'!G68,$EG$4='DATA ENTRY'!F68),'DATA ENTRY'!R68,"")))</f>
        <v/>
      </c>
      <c r="EM69" s="132" t="str">
        <f>IF('DATA ENTRY'!CV68="","",IF('DATA ENTRY'!S68="","",IF(AND($EE$4='DATA ENTRY'!G68,$EG$4='DATA ENTRY'!F68),'DATA ENTRY'!S68,"")))</f>
        <v/>
      </c>
      <c r="EN69" s="3" t="str">
        <f>IF('DATA ENTRY'!CV68="","",IF('DATA ENTRY'!E68="","",IF(AND($EE$4='DATA ENTRY'!G68,$EG$4='DATA ENTRY'!F68),'DATA ENTRY'!E68,"")))</f>
        <v/>
      </c>
      <c r="EO69" s="3" t="str">
        <f>IF('DATA ENTRY'!CV68="","",IF('DATA ENTRY'!D6="","",IF(AND($EE$4='DATA ENTRY'!G68,$EG$4='DATA ENTRY'!F68),'DATA ENTRY'!D6,"")))</f>
        <v/>
      </c>
      <c r="EP69" s="3" t="str">
        <f>IF('DATA ENTRY'!CV68="","",IF('DATA ENTRY'!W68="","",IF(AND($EE$4='DATA ENTRY'!G68,$EG$4='DATA ENTRY'!F68),'DATA ENTRY'!W68,"")))</f>
        <v/>
      </c>
      <c r="EQ69" s="3" t="str">
        <f>IF('DATA ENTRY'!CV68="","",IF('DATA ENTRY'!X68="","",IF(AND($EE$4='DATA ENTRY'!G68,$EG$4='DATA ENTRY'!F68),'DATA ENTRY'!X68,"")))</f>
        <v/>
      </c>
      <c r="ER69" s="133" t="str">
        <f t="shared" si="10"/>
        <v/>
      </c>
      <c r="ES69" s="133" t="str">
        <f>IF('DATA ENTRY'!CV68="","",IF('DATA ENTRY'!D6="","",IF(AND($EE$4='DATA ENTRY'!G68,$EG$4='DATA ENTRY'!F68),'DATA ENTRY'!G68,"")))</f>
        <v/>
      </c>
      <c r="EX69">
        <f t="shared" si="11"/>
        <v>0</v>
      </c>
    </row>
    <row r="70" spans="1:154">
      <c r="A70" t="str">
        <f>IF(S70=0,"",1+(MAX($A$7:A69)))</f>
        <v/>
      </c>
      <c r="B70" s="2">
        <v>64</v>
      </c>
      <c r="C70" s="3" t="str">
        <f>IF('DATA ENTRY'!CV69="","",IF('DATA ENTRY'!B69="","",IF($D$4="All Post",'DATA ENTRY'!B69,IF(AND($D$4='DATA ENTRY'!CV69),'DATA ENTRY'!B69,""))))</f>
        <v/>
      </c>
      <c r="D70" s="3" t="str">
        <f>IF('DATA ENTRY'!CV69="","",IF('DATA ENTRY'!C69="","",IF($D$4="All Post",'DATA ENTRY'!C69,IF(AND($D$4='DATA ENTRY'!CV69),'DATA ENTRY'!C69,""))))</f>
        <v/>
      </c>
      <c r="E70" s="4" t="str">
        <f>IF('DATA ENTRY'!CV69="","",IF('DATA ENTRY'!I69="","",IF($D$4="All Post",'DATA ENTRY'!I69,IF(AND($D$4='DATA ENTRY'!CV69),'DATA ENTRY'!I69,""))))</f>
        <v/>
      </c>
      <c r="F70" s="4" t="str">
        <f>IF('DATA ENTRY'!CV69="","",IF('DATA ENTRY'!CV69="","",IF($D$4="All Post",'DATA ENTRY'!CV69,IF(AND($D$4='DATA ENTRY'!CV69),'DATA ENTRY'!CV69,""))))</f>
        <v/>
      </c>
      <c r="G70" s="3" t="str">
        <f>IF('DATA ENTRY'!CV69="","",IF('DATA ENTRY'!N69="","",IF($D$4="All Post",'DATA ENTRY'!N69,IF(AND($D$4='DATA ENTRY'!CV69),'DATA ENTRY'!N69,""))))</f>
        <v/>
      </c>
      <c r="H70" s="132" t="str">
        <f>IF('DATA ENTRY'!CV69="","",IF('DATA ENTRY'!O69="","",IF($D$4="All Post",'DATA ENTRY'!O69,IF(AND($D$4='DATA ENTRY'!CV69),'DATA ENTRY'!O69,""))))</f>
        <v/>
      </c>
      <c r="I70" s="3" t="str">
        <f>IF('DATA ENTRY'!CV69="","",IF('DATA ENTRY'!P69="","",IF($D$4="All Post",'DATA ENTRY'!P69,IF(AND($D$4='DATA ENTRY'!CV69),'DATA ENTRY'!P69,""))))</f>
        <v/>
      </c>
      <c r="J70" s="132" t="str">
        <f>IF('DATA ENTRY'!CV69="","",IF('DATA ENTRY'!Q69="","",IF($D$4="All Post",'DATA ENTRY'!Q69,IF(AND($D$4='DATA ENTRY'!CV69),'DATA ENTRY'!Q69,""))))</f>
        <v/>
      </c>
      <c r="K70" s="3" t="str">
        <f>IF('DATA ENTRY'!CV69="","",IF('DATA ENTRY'!R69="","",IF($D$4="All Post",'DATA ENTRY'!R69,IF(AND($D$4='DATA ENTRY'!CV69),'DATA ENTRY'!R69,""))))</f>
        <v/>
      </c>
      <c r="L70" s="3" t="str">
        <f>IF('DATA ENTRY'!CV69="","",IF('DATA ENTRY'!S69="","",IF($D$4="All Post",'DATA ENTRY'!S69,IF(AND($D$4='DATA ENTRY'!CV69),'DATA ENTRY'!S69,""))))</f>
        <v/>
      </c>
      <c r="M70" s="3" t="str">
        <f>IF('DATA ENTRY'!CV69="","",IF('DATA ENTRY'!E69="","",IF($D$4="All Post",'DATA ENTRY'!E69,IF(AND($D$4='DATA ENTRY'!CV69),'DATA ENTRY'!E69,""))))</f>
        <v/>
      </c>
      <c r="N70" s="3" t="str">
        <f>IF('DATA ENTRY'!CV69="","",IF('DATA ENTRY'!W69="","",IF($D$4="All Post",'DATA ENTRY'!W69,IF(AND($D$4='DATA ENTRY'!CV69),'DATA ENTRY'!W69,""))))</f>
        <v/>
      </c>
      <c r="O70" s="3" t="str">
        <f>IF('DATA ENTRY'!CV69="","",IF('DATA ENTRY'!X69="","",IF($D$4="All Post",'DATA ENTRY'!X69,IF(AND($D$4='DATA ENTRY'!CV69),'DATA ENTRY'!X69,""))))</f>
        <v/>
      </c>
      <c r="P70" s="3" t="str">
        <f>IF('DATA ENTRY'!CV69="","",IF('DATA ENTRY'!G69="","",IF($D$4="All Post",'DATA ENTRY'!G69,IF(AND($D$4='DATA ENTRY'!CV69),'DATA ENTRY'!G69,""))))</f>
        <v/>
      </c>
      <c r="S70">
        <f t="shared" si="0"/>
        <v>0</v>
      </c>
      <c r="T70" t="str">
        <f t="shared" si="1"/>
        <v/>
      </c>
      <c r="BZ70" t="str">
        <f t="shared" si="2"/>
        <v/>
      </c>
      <c r="CA70" t="str">
        <f>IF(CW70=0,"",1+(MAX($CA$7:CA69)))</f>
        <v/>
      </c>
      <c r="CB70" s="141">
        <v>64</v>
      </c>
      <c r="CC70" s="3" t="str">
        <f>IF('DATA ENTRY'!CV69="","",IF('DATA ENTRY'!B69="","",IF(AND($CD$4='DATA ENTRY'!CV69),'DATA ENTRY'!B69,"")))</f>
        <v/>
      </c>
      <c r="CD70" s="3" t="str">
        <f>IF('DATA ENTRY'!CV69="","",IF('DATA ENTRY'!C69="","",IF(AND($CD$4='DATA ENTRY'!CV69),'DATA ENTRY'!C69,"")))</f>
        <v/>
      </c>
      <c r="CE70" s="4" t="str">
        <f>IF('DATA ENTRY'!CV69="","",IF('DATA ENTRY'!I69="","",IF(AND($CD$4='DATA ENTRY'!CV69),'DATA ENTRY'!I69,"")))</f>
        <v/>
      </c>
      <c r="CF70" s="4" t="str">
        <f>IF('DATA ENTRY'!CV69="","",IF('DATA ENTRY'!CV69="","",IF(AND($CD$4='DATA ENTRY'!CV69),'DATA ENTRY'!CV69,"")))</f>
        <v/>
      </c>
      <c r="CG70" s="3" t="str">
        <f>IF('DATA ENTRY'!CV69="","",IF('DATA ENTRY'!N69="","",IF(AND($CD$4='DATA ENTRY'!CV69),'DATA ENTRY'!N69,"")))</f>
        <v/>
      </c>
      <c r="CH70" s="132" t="str">
        <f>IF('DATA ENTRY'!CV69="","",IF('DATA ENTRY'!O69="","",IF(AND($CD$4='DATA ENTRY'!CV69),'DATA ENTRY'!O69,"")))</f>
        <v/>
      </c>
      <c r="CI70" s="3" t="str">
        <f>IF('DATA ENTRY'!CV69="","",IF('DATA ENTRY'!P69="","",IF(AND($CD$4='DATA ENTRY'!CV69),'DATA ENTRY'!P69,"")))</f>
        <v/>
      </c>
      <c r="CJ70" s="132" t="str">
        <f>IF('DATA ENTRY'!CV69="","",IF('DATA ENTRY'!Q69="","",IF(AND($CD$4='DATA ENTRY'!CV69),'DATA ENTRY'!Q69,"")))</f>
        <v/>
      </c>
      <c r="CK70" s="3" t="str">
        <f>IF('DATA ENTRY'!CV69="","",IF('DATA ENTRY'!R69="","",IF(AND($CD$4='DATA ENTRY'!CV69),'DATA ENTRY'!R69,"")))</f>
        <v/>
      </c>
      <c r="CL70" s="3" t="str">
        <f>IF('DATA ENTRY'!CV69="","",IF('DATA ENTRY'!S69="","",IF(AND($CD$4='DATA ENTRY'!CV69),'DATA ENTRY'!S69,"")))</f>
        <v/>
      </c>
      <c r="CM70" s="3" t="str">
        <f>IF('DATA ENTRY'!CV69="","",IF('DATA ENTRY'!E69="","",IF(AND($CD$4='DATA ENTRY'!CV69),'DATA ENTRY'!E69,"")))</f>
        <v/>
      </c>
      <c r="CN70" s="3" t="str">
        <f>IF('DATA ENTRY'!CV69="","",IF('DATA ENTRY'!W69="","",IF(AND($CD$4='DATA ENTRY'!CV69),'DATA ENTRY'!W69,"")))</f>
        <v/>
      </c>
      <c r="CO70" s="3" t="str">
        <f>IF('DATA ENTRY'!CV69="","",IF('DATA ENTRY'!X69="","",IF(AND($CD$4='DATA ENTRY'!CV69),'DATA ENTRY'!X69,"")))</f>
        <v/>
      </c>
      <c r="CP70" s="133" t="str">
        <f t="shared" si="3"/>
        <v/>
      </c>
      <c r="CQ70" s="133" t="str">
        <f>IF('DATA ENTRY'!CV69="","",IF('DATA ENTRY'!G69="","",IF(AND($CD$4='DATA ENTRY'!CV69),'DATA ENTRY'!G69,"")))</f>
        <v/>
      </c>
      <c r="CR70">
        <f t="shared" si="4"/>
        <v>0</v>
      </c>
      <c r="CS70">
        <f t="shared" si="5"/>
        <v>0</v>
      </c>
      <c r="CW70">
        <f t="shared" si="12"/>
        <v>0</v>
      </c>
      <c r="DA70" t="str">
        <f t="shared" si="6"/>
        <v/>
      </c>
      <c r="DB70" t="str">
        <f>IF(DX70=0,"",1+(MAX($DB$7:DB69)))</f>
        <v/>
      </c>
      <c r="DC70" s="170">
        <v>64</v>
      </c>
      <c r="DD70" s="3" t="str">
        <f>IF('DATA ENTRY'!CV69="","",IF('DATA ENTRY'!B69="","",IF(AND($DE$4='DATA ENTRY'!D69),'DATA ENTRY'!B69,"")))</f>
        <v/>
      </c>
      <c r="DE70" s="3" t="str">
        <f>IF('DATA ENTRY'!CV69="","",IF('DATA ENTRY'!C69="","",IF(AND($DE$4='DATA ENTRY'!D69),'DATA ENTRY'!C69,"")))</f>
        <v/>
      </c>
      <c r="DF70" s="4" t="str">
        <f>IF('DATA ENTRY'!CV69="","",IF('DATA ENTRY'!I69="","",IF(AND($DE$4='DATA ENTRY'!D69),'DATA ENTRY'!I69,"")))</f>
        <v/>
      </c>
      <c r="DG70" s="4" t="str">
        <f>IF('DATA ENTRY'!CV69="","",IF('DATA ENTRY'!CV69="","",IF(AND($DE$4='DATA ENTRY'!D69),'DATA ENTRY'!CV69,"")))</f>
        <v/>
      </c>
      <c r="DH70" s="3" t="str">
        <f>IF('DATA ENTRY'!CV69="","",IF('DATA ENTRY'!N69="","",IF(AND($DE$4='DATA ENTRY'!D69),'DATA ENTRY'!N69,"")))</f>
        <v/>
      </c>
      <c r="DI70" s="132" t="str">
        <f>IF('DATA ENTRY'!CV69="","",IF('DATA ENTRY'!O69="","",IF(AND($DE$4='DATA ENTRY'!D69),'DATA ENTRY'!O69,"")))</f>
        <v/>
      </c>
      <c r="DJ70" s="3" t="str">
        <f>IF('DATA ENTRY'!CV69="","",IF('DATA ENTRY'!P69="","",IF(AND($DE$4='DATA ENTRY'!D69),'DATA ENTRY'!P69,"")))</f>
        <v/>
      </c>
      <c r="DK70" s="132" t="str">
        <f>IF('DATA ENTRY'!CV69="","",IF('DATA ENTRY'!Q69="","",IF(AND($DE$4='DATA ENTRY'!D69),'DATA ENTRY'!Q69,"")))</f>
        <v/>
      </c>
      <c r="DL70" s="3" t="str">
        <f>IF('DATA ENTRY'!CV69="","",IF('DATA ENTRY'!R69="","",IF(AND($DE$4='DATA ENTRY'!D69),'DATA ENTRY'!R69,"")))</f>
        <v/>
      </c>
      <c r="DM70" s="132" t="str">
        <f>IF('DATA ENTRY'!CV69="","",IF('DATA ENTRY'!S69="","",IF(AND($DE$4='DATA ENTRY'!D69),'DATA ENTRY'!S69,"")))</f>
        <v/>
      </c>
      <c r="DN70" s="3" t="str">
        <f>IF('DATA ENTRY'!CV69="","",IF('DATA ENTRY'!E69="","",IF(AND($DE$4='DATA ENTRY'!D69),'DATA ENTRY'!E69,"")))</f>
        <v/>
      </c>
      <c r="DO70" s="3" t="str">
        <f>IF('DATA ENTRY'!CV69="","",IF('DATA ENTRY'!D69="","",IF(AND($DE$4='DATA ENTRY'!D69),'DATA ENTRY'!D69,"")))</f>
        <v/>
      </c>
      <c r="DP70" s="3" t="str">
        <f>IF('DATA ENTRY'!CV69="","",IF('DATA ENTRY'!W69="","",IF(AND($DE$4='DATA ENTRY'!D69),'DATA ENTRY'!W69,"")))</f>
        <v/>
      </c>
      <c r="DQ70" s="3" t="str">
        <f>IF('DATA ENTRY'!CV69="","",IF('DATA ENTRY'!X69="","",IF(AND($DE$4='DATA ENTRY'!D69),'DATA ENTRY'!X69,"")))</f>
        <v/>
      </c>
      <c r="DR70" s="133" t="str">
        <f t="shared" si="7"/>
        <v/>
      </c>
      <c r="DS70" s="133" t="str">
        <f>IF('DATA ENTRY'!CV69="","",IF('DATA ENTRY'!D69="","",IF(AND($DE$4='DATA ENTRY'!D69),'DATA ENTRY'!G69,"")))</f>
        <v/>
      </c>
      <c r="DX70">
        <f t="shared" si="8"/>
        <v>0</v>
      </c>
      <c r="EA70" t="str">
        <f t="shared" si="9"/>
        <v/>
      </c>
      <c r="EB70" t="str">
        <f>IF(EX70=0,"",1+(MAX($EB$7:EB69)))</f>
        <v/>
      </c>
      <c r="EC70" s="192">
        <v>64</v>
      </c>
      <c r="ED70" s="3" t="str">
        <f>IF('DATA ENTRY'!CV69="","",IF('DATA ENTRY'!B69="","",IF(AND($EE$4='DATA ENTRY'!G69,$EG$4='DATA ENTRY'!F69),'DATA ENTRY'!B69,"")))</f>
        <v/>
      </c>
      <c r="EE70" s="3" t="str">
        <f>IF('DATA ENTRY'!CV69="","",IF('DATA ENTRY'!C69="","",IF(AND($EE$4='DATA ENTRY'!G69,$EG$4='DATA ENTRY'!F69),'DATA ENTRY'!C69,"")))</f>
        <v/>
      </c>
      <c r="EF70" s="4" t="str">
        <f>IF('DATA ENTRY'!CV69="","",IF('DATA ENTRY'!I69="","",IF(AND($EE$4='DATA ENTRY'!G69,$EG$4='DATA ENTRY'!F69),'DATA ENTRY'!I69,"")))</f>
        <v/>
      </c>
      <c r="EG70" s="4" t="str">
        <f>IF('DATA ENTRY'!CV69="","",IF('DATA ENTRY'!CV69="","",IF(AND($EE$4='DATA ENTRY'!G69,$EG$4='DATA ENTRY'!F69),'DATA ENTRY'!CV69,"")))</f>
        <v/>
      </c>
      <c r="EH70" s="3" t="str">
        <f>IF('DATA ENTRY'!CV69="","",IF('DATA ENTRY'!N69="","",IF(AND($EE$4='DATA ENTRY'!G69,$EG$4='DATA ENTRY'!F69),'DATA ENTRY'!N69,"")))</f>
        <v/>
      </c>
      <c r="EI70" s="132" t="str">
        <f>IF('DATA ENTRY'!CV69="","",IF('DATA ENTRY'!O69="","",IF(AND($EE$4='DATA ENTRY'!G69,$EG$4='DATA ENTRY'!F69),'DATA ENTRY'!O69,"")))</f>
        <v/>
      </c>
      <c r="EJ70" s="3" t="str">
        <f>IF('DATA ENTRY'!CV69="","",IF('DATA ENTRY'!P69="","",IF(AND($EE$4='DATA ENTRY'!G69,$EG$4='DATA ENTRY'!F69),'DATA ENTRY'!P69,"")))</f>
        <v/>
      </c>
      <c r="EK70" s="132" t="str">
        <f>IF('DATA ENTRY'!CV69="","",IF('DATA ENTRY'!Q69="","",IF(AND($EE$4='DATA ENTRY'!G69,$EG$4='DATA ENTRY'!F69),'DATA ENTRY'!Q69,"")))</f>
        <v/>
      </c>
      <c r="EL70" s="3" t="str">
        <f>IF('DATA ENTRY'!CV69="","",IF('DATA ENTRY'!R69="","",IF(AND($EE$4='DATA ENTRY'!G69,$EG$4='DATA ENTRY'!F69),'DATA ENTRY'!R69,"")))</f>
        <v/>
      </c>
      <c r="EM70" s="132" t="str">
        <f>IF('DATA ENTRY'!CV69="","",IF('DATA ENTRY'!S69="","",IF(AND($EE$4='DATA ENTRY'!G69,$EG$4='DATA ENTRY'!F69),'DATA ENTRY'!S69,"")))</f>
        <v/>
      </c>
      <c r="EN70" s="3" t="str">
        <f>IF('DATA ENTRY'!CV69="","",IF('DATA ENTRY'!E69="","",IF(AND($EE$4='DATA ENTRY'!G69,$EG$4='DATA ENTRY'!F69),'DATA ENTRY'!E69,"")))</f>
        <v/>
      </c>
      <c r="EO70" s="3" t="str">
        <f>IF('DATA ENTRY'!CV69="","",IF('DATA ENTRY'!D6="","",IF(AND($EE$4='DATA ENTRY'!G69,$EG$4='DATA ENTRY'!F69),'DATA ENTRY'!D6,"")))</f>
        <v/>
      </c>
      <c r="EP70" s="3" t="str">
        <f>IF('DATA ENTRY'!CV69="","",IF('DATA ENTRY'!W69="","",IF(AND($EE$4='DATA ENTRY'!G69,$EG$4='DATA ENTRY'!F69),'DATA ENTRY'!W69,"")))</f>
        <v/>
      </c>
      <c r="EQ70" s="3" t="str">
        <f>IF('DATA ENTRY'!CV69="","",IF('DATA ENTRY'!X69="","",IF(AND($EE$4='DATA ENTRY'!G69,$EG$4='DATA ENTRY'!F69),'DATA ENTRY'!X69,"")))</f>
        <v/>
      </c>
      <c r="ER70" s="133" t="str">
        <f t="shared" si="10"/>
        <v/>
      </c>
      <c r="ES70" s="133" t="str">
        <f>IF('DATA ENTRY'!CV69="","",IF('DATA ENTRY'!D6="","",IF(AND($EE$4='DATA ENTRY'!G69,$EG$4='DATA ENTRY'!F69),'DATA ENTRY'!G69,"")))</f>
        <v/>
      </c>
      <c r="EX70">
        <f t="shared" si="11"/>
        <v>0</v>
      </c>
    </row>
    <row r="71" spans="1:154">
      <c r="A71" t="str">
        <f>IF(S71=0,"",1+(MAX($A$7:A70)))</f>
        <v/>
      </c>
      <c r="B71" s="2">
        <v>65</v>
      </c>
      <c r="C71" s="3" t="str">
        <f>IF('DATA ENTRY'!CV70="","",IF('DATA ENTRY'!B70="","",IF($D$4="All Post",'DATA ENTRY'!B70,IF(AND($D$4='DATA ENTRY'!CV70),'DATA ENTRY'!B70,""))))</f>
        <v/>
      </c>
      <c r="D71" s="3" t="str">
        <f>IF('DATA ENTRY'!CV70="","",IF('DATA ENTRY'!C70="","",IF($D$4="All Post",'DATA ENTRY'!C70,IF(AND($D$4='DATA ENTRY'!CV70),'DATA ENTRY'!C70,""))))</f>
        <v/>
      </c>
      <c r="E71" s="4" t="str">
        <f>IF('DATA ENTRY'!CV70="","",IF('DATA ENTRY'!I70="","",IF($D$4="All Post",'DATA ENTRY'!I70,IF(AND($D$4='DATA ENTRY'!CV70),'DATA ENTRY'!I70,""))))</f>
        <v/>
      </c>
      <c r="F71" s="4" t="str">
        <f>IF('DATA ENTRY'!CV70="","",IF('DATA ENTRY'!CV70="","",IF($D$4="All Post",'DATA ENTRY'!CV70,IF(AND($D$4='DATA ENTRY'!CV70),'DATA ENTRY'!CV70,""))))</f>
        <v/>
      </c>
      <c r="G71" s="3" t="str">
        <f>IF('DATA ENTRY'!CV70="","",IF('DATA ENTRY'!N70="","",IF($D$4="All Post",'DATA ENTRY'!N70,IF(AND($D$4='DATA ENTRY'!CV70),'DATA ENTRY'!N70,""))))</f>
        <v/>
      </c>
      <c r="H71" s="132" t="str">
        <f>IF('DATA ENTRY'!CV70="","",IF('DATA ENTRY'!O70="","",IF($D$4="All Post",'DATA ENTRY'!O70,IF(AND($D$4='DATA ENTRY'!CV70),'DATA ENTRY'!O70,""))))</f>
        <v/>
      </c>
      <c r="I71" s="3" t="str">
        <f>IF('DATA ENTRY'!CV70="","",IF('DATA ENTRY'!P70="","",IF($D$4="All Post",'DATA ENTRY'!P70,IF(AND($D$4='DATA ENTRY'!CV70),'DATA ENTRY'!P70,""))))</f>
        <v/>
      </c>
      <c r="J71" s="132" t="str">
        <f>IF('DATA ENTRY'!CV70="","",IF('DATA ENTRY'!Q70="","",IF($D$4="All Post",'DATA ENTRY'!Q70,IF(AND($D$4='DATA ENTRY'!CV70),'DATA ENTRY'!Q70,""))))</f>
        <v/>
      </c>
      <c r="K71" s="3" t="str">
        <f>IF('DATA ENTRY'!CV70="","",IF('DATA ENTRY'!R70="","",IF($D$4="All Post",'DATA ENTRY'!R70,IF(AND($D$4='DATA ENTRY'!CV70),'DATA ENTRY'!R70,""))))</f>
        <v/>
      </c>
      <c r="L71" s="3" t="str">
        <f>IF('DATA ENTRY'!CV70="","",IF('DATA ENTRY'!S70="","",IF($D$4="All Post",'DATA ENTRY'!S70,IF(AND($D$4='DATA ENTRY'!CV70),'DATA ENTRY'!S70,""))))</f>
        <v/>
      </c>
      <c r="M71" s="3" t="str">
        <f>IF('DATA ENTRY'!CV70="","",IF('DATA ENTRY'!E70="","",IF($D$4="All Post",'DATA ENTRY'!E70,IF(AND($D$4='DATA ENTRY'!CV70),'DATA ENTRY'!E70,""))))</f>
        <v/>
      </c>
      <c r="N71" s="3" t="str">
        <f>IF('DATA ENTRY'!CV70="","",IF('DATA ENTRY'!W70="","",IF($D$4="All Post",'DATA ENTRY'!W70,IF(AND($D$4='DATA ENTRY'!CV70),'DATA ENTRY'!W70,""))))</f>
        <v/>
      </c>
      <c r="O71" s="3" t="str">
        <f>IF('DATA ENTRY'!CV70="","",IF('DATA ENTRY'!X70="","",IF($D$4="All Post",'DATA ENTRY'!X70,IF(AND($D$4='DATA ENTRY'!CV70),'DATA ENTRY'!X70,""))))</f>
        <v/>
      </c>
      <c r="P71" s="3" t="str">
        <f>IF('DATA ENTRY'!CV70="","",IF('DATA ENTRY'!G70="","",IF($D$4="All Post",'DATA ENTRY'!G70,IF(AND($D$4='DATA ENTRY'!CV70),'DATA ENTRY'!G70,""))))</f>
        <v/>
      </c>
      <c r="S71">
        <f t="shared" si="0"/>
        <v>0</v>
      </c>
      <c r="T71" t="str">
        <f t="shared" si="1"/>
        <v/>
      </c>
      <c r="BZ71" t="str">
        <f t="shared" si="2"/>
        <v/>
      </c>
      <c r="CA71" t="str">
        <f>IF(CW71=0,"",1+(MAX($CA$7:CA70)))</f>
        <v/>
      </c>
      <c r="CB71" s="141">
        <v>65</v>
      </c>
      <c r="CC71" s="3" t="str">
        <f>IF('DATA ENTRY'!CV70="","",IF('DATA ENTRY'!B70="","",IF(AND($CD$4='DATA ENTRY'!CV70),'DATA ENTRY'!B70,"")))</f>
        <v/>
      </c>
      <c r="CD71" s="3" t="str">
        <f>IF('DATA ENTRY'!CV70="","",IF('DATA ENTRY'!C70="","",IF(AND($CD$4='DATA ENTRY'!CV70),'DATA ENTRY'!C70,"")))</f>
        <v/>
      </c>
      <c r="CE71" s="4" t="str">
        <f>IF('DATA ENTRY'!CV70="","",IF('DATA ENTRY'!I70="","",IF(AND($CD$4='DATA ENTRY'!CV70),'DATA ENTRY'!I70,"")))</f>
        <v/>
      </c>
      <c r="CF71" s="4" t="str">
        <f>IF('DATA ENTRY'!CV70="","",IF('DATA ENTRY'!CV70="","",IF(AND($CD$4='DATA ENTRY'!CV70),'DATA ENTRY'!CV70,"")))</f>
        <v/>
      </c>
      <c r="CG71" s="3" t="str">
        <f>IF('DATA ENTRY'!CV70="","",IF('DATA ENTRY'!N70="","",IF(AND($CD$4='DATA ENTRY'!CV70),'DATA ENTRY'!N70,"")))</f>
        <v/>
      </c>
      <c r="CH71" s="132" t="str">
        <f>IF('DATA ENTRY'!CV70="","",IF('DATA ENTRY'!O70="","",IF(AND($CD$4='DATA ENTRY'!CV70),'DATA ENTRY'!O70,"")))</f>
        <v/>
      </c>
      <c r="CI71" s="3" t="str">
        <f>IF('DATA ENTRY'!CV70="","",IF('DATA ENTRY'!P70="","",IF(AND($CD$4='DATA ENTRY'!CV70),'DATA ENTRY'!P70,"")))</f>
        <v/>
      </c>
      <c r="CJ71" s="132" t="str">
        <f>IF('DATA ENTRY'!CV70="","",IF('DATA ENTRY'!Q70="","",IF(AND($CD$4='DATA ENTRY'!CV70),'DATA ENTRY'!Q70,"")))</f>
        <v/>
      </c>
      <c r="CK71" s="3" t="str">
        <f>IF('DATA ENTRY'!CV70="","",IF('DATA ENTRY'!R70="","",IF(AND($CD$4='DATA ENTRY'!CV70),'DATA ENTRY'!R70,"")))</f>
        <v/>
      </c>
      <c r="CL71" s="3" t="str">
        <f>IF('DATA ENTRY'!CV70="","",IF('DATA ENTRY'!S70="","",IF(AND($CD$4='DATA ENTRY'!CV70),'DATA ENTRY'!S70,"")))</f>
        <v/>
      </c>
      <c r="CM71" s="3" t="str">
        <f>IF('DATA ENTRY'!CV70="","",IF('DATA ENTRY'!E70="","",IF(AND($CD$4='DATA ENTRY'!CV70),'DATA ENTRY'!E70,"")))</f>
        <v/>
      </c>
      <c r="CN71" s="3" t="str">
        <f>IF('DATA ENTRY'!CV70="","",IF('DATA ENTRY'!W70="","",IF(AND($CD$4='DATA ENTRY'!CV70),'DATA ENTRY'!W70,"")))</f>
        <v/>
      </c>
      <c r="CO71" s="3" t="str">
        <f>IF('DATA ENTRY'!CV70="","",IF('DATA ENTRY'!X70="","",IF(AND($CD$4='DATA ENTRY'!CV70),'DATA ENTRY'!X70,"")))</f>
        <v/>
      </c>
      <c r="CP71" s="133" t="str">
        <f t="shared" si="3"/>
        <v/>
      </c>
      <c r="CQ71" s="133" t="str">
        <f>IF('DATA ENTRY'!CV70="","",IF('DATA ENTRY'!G70="","",IF(AND($CD$4='DATA ENTRY'!CV70),'DATA ENTRY'!G70,"")))</f>
        <v/>
      </c>
      <c r="CR71">
        <f t="shared" si="4"/>
        <v>0</v>
      </c>
      <c r="CS71">
        <f t="shared" si="5"/>
        <v>0</v>
      </c>
      <c r="CW71">
        <f t="shared" si="12"/>
        <v>0</v>
      </c>
      <c r="DA71" t="str">
        <f t="shared" si="6"/>
        <v/>
      </c>
      <c r="DB71" t="str">
        <f>IF(DX71=0,"",1+(MAX($DB$7:DB70)))</f>
        <v/>
      </c>
      <c r="DC71" s="170">
        <v>65</v>
      </c>
      <c r="DD71" s="3" t="str">
        <f>IF('DATA ENTRY'!CV70="","",IF('DATA ENTRY'!B70="","",IF(AND($DE$4='DATA ENTRY'!D70),'DATA ENTRY'!B70,"")))</f>
        <v/>
      </c>
      <c r="DE71" s="3" t="str">
        <f>IF('DATA ENTRY'!CV70="","",IF('DATA ENTRY'!C70="","",IF(AND($DE$4='DATA ENTRY'!D70),'DATA ENTRY'!C70,"")))</f>
        <v/>
      </c>
      <c r="DF71" s="4" t="str">
        <f>IF('DATA ENTRY'!CV70="","",IF('DATA ENTRY'!I70="","",IF(AND($DE$4='DATA ENTRY'!D70),'DATA ENTRY'!I70,"")))</f>
        <v/>
      </c>
      <c r="DG71" s="4" t="str">
        <f>IF('DATA ENTRY'!CV70="","",IF('DATA ENTRY'!CV70="","",IF(AND($DE$4='DATA ENTRY'!D70),'DATA ENTRY'!CV70,"")))</f>
        <v/>
      </c>
      <c r="DH71" s="3" t="str">
        <f>IF('DATA ENTRY'!CV70="","",IF('DATA ENTRY'!N70="","",IF(AND($DE$4='DATA ENTRY'!D70),'DATA ENTRY'!N70,"")))</f>
        <v/>
      </c>
      <c r="DI71" s="132" t="str">
        <f>IF('DATA ENTRY'!CV70="","",IF('DATA ENTRY'!O70="","",IF(AND($DE$4='DATA ENTRY'!D70),'DATA ENTRY'!O70,"")))</f>
        <v/>
      </c>
      <c r="DJ71" s="3" t="str">
        <f>IF('DATA ENTRY'!CV70="","",IF('DATA ENTRY'!P70="","",IF(AND($DE$4='DATA ENTRY'!D70),'DATA ENTRY'!P70,"")))</f>
        <v/>
      </c>
      <c r="DK71" s="132" t="str">
        <f>IF('DATA ENTRY'!CV70="","",IF('DATA ENTRY'!Q70="","",IF(AND($DE$4='DATA ENTRY'!D70),'DATA ENTRY'!Q70,"")))</f>
        <v/>
      </c>
      <c r="DL71" s="3" t="str">
        <f>IF('DATA ENTRY'!CV70="","",IF('DATA ENTRY'!R70="","",IF(AND($DE$4='DATA ENTRY'!D70),'DATA ENTRY'!R70,"")))</f>
        <v/>
      </c>
      <c r="DM71" s="132" t="str">
        <f>IF('DATA ENTRY'!CV70="","",IF('DATA ENTRY'!S70="","",IF(AND($DE$4='DATA ENTRY'!D70),'DATA ENTRY'!S70,"")))</f>
        <v/>
      </c>
      <c r="DN71" s="3" t="str">
        <f>IF('DATA ENTRY'!CV70="","",IF('DATA ENTRY'!E70="","",IF(AND($DE$4='DATA ENTRY'!D70),'DATA ENTRY'!E70,"")))</f>
        <v/>
      </c>
      <c r="DO71" s="3" t="str">
        <f>IF('DATA ENTRY'!CV70="","",IF('DATA ENTRY'!D70="","",IF(AND($DE$4='DATA ENTRY'!D70),'DATA ENTRY'!D70,"")))</f>
        <v/>
      </c>
      <c r="DP71" s="3" t="str">
        <f>IF('DATA ENTRY'!CV70="","",IF('DATA ENTRY'!W70="","",IF(AND($DE$4='DATA ENTRY'!D70),'DATA ENTRY'!W70,"")))</f>
        <v/>
      </c>
      <c r="DQ71" s="3" t="str">
        <f>IF('DATA ENTRY'!CV70="","",IF('DATA ENTRY'!X70="","",IF(AND($DE$4='DATA ENTRY'!D70),'DATA ENTRY'!X70,"")))</f>
        <v/>
      </c>
      <c r="DR71" s="133" t="str">
        <f t="shared" si="7"/>
        <v/>
      </c>
      <c r="DS71" s="133" t="str">
        <f>IF('DATA ENTRY'!CV70="","",IF('DATA ENTRY'!D70="","",IF(AND($DE$4='DATA ENTRY'!D70),'DATA ENTRY'!G70,"")))</f>
        <v/>
      </c>
      <c r="DX71">
        <f t="shared" si="8"/>
        <v>0</v>
      </c>
      <c r="EA71" t="str">
        <f t="shared" si="9"/>
        <v/>
      </c>
      <c r="EB71" t="str">
        <f>IF(EX71=0,"",1+(MAX($EB$7:EB70)))</f>
        <v/>
      </c>
      <c r="EC71" s="192">
        <v>65</v>
      </c>
      <c r="ED71" s="3" t="str">
        <f>IF('DATA ENTRY'!CV70="","",IF('DATA ENTRY'!B70="","",IF(AND($EE$4='DATA ENTRY'!G70,$EG$4='DATA ENTRY'!F70),'DATA ENTRY'!B70,"")))</f>
        <v/>
      </c>
      <c r="EE71" s="3" t="str">
        <f>IF('DATA ENTRY'!CV70="","",IF('DATA ENTRY'!C70="","",IF(AND($EE$4='DATA ENTRY'!G70,$EG$4='DATA ENTRY'!F70),'DATA ENTRY'!C70,"")))</f>
        <v/>
      </c>
      <c r="EF71" s="4" t="str">
        <f>IF('DATA ENTRY'!CV70="","",IF('DATA ENTRY'!I70="","",IF(AND($EE$4='DATA ENTRY'!G70,$EG$4='DATA ENTRY'!F70),'DATA ENTRY'!I70,"")))</f>
        <v/>
      </c>
      <c r="EG71" s="4" t="str">
        <f>IF('DATA ENTRY'!CV70="","",IF('DATA ENTRY'!CV70="","",IF(AND($EE$4='DATA ENTRY'!G70,$EG$4='DATA ENTRY'!F70),'DATA ENTRY'!CV70,"")))</f>
        <v/>
      </c>
      <c r="EH71" s="3" t="str">
        <f>IF('DATA ENTRY'!CV70="","",IF('DATA ENTRY'!N70="","",IF(AND($EE$4='DATA ENTRY'!G70,$EG$4='DATA ENTRY'!F70),'DATA ENTRY'!N70,"")))</f>
        <v/>
      </c>
      <c r="EI71" s="132" t="str">
        <f>IF('DATA ENTRY'!CV70="","",IF('DATA ENTRY'!O70="","",IF(AND($EE$4='DATA ENTRY'!G70,$EG$4='DATA ENTRY'!F70),'DATA ENTRY'!O70,"")))</f>
        <v/>
      </c>
      <c r="EJ71" s="3" t="str">
        <f>IF('DATA ENTRY'!CV70="","",IF('DATA ENTRY'!P70="","",IF(AND($EE$4='DATA ENTRY'!G70,$EG$4='DATA ENTRY'!F70),'DATA ENTRY'!P70,"")))</f>
        <v/>
      </c>
      <c r="EK71" s="132" t="str">
        <f>IF('DATA ENTRY'!CV70="","",IF('DATA ENTRY'!Q70="","",IF(AND($EE$4='DATA ENTRY'!G70,$EG$4='DATA ENTRY'!F70),'DATA ENTRY'!Q70,"")))</f>
        <v/>
      </c>
      <c r="EL71" s="3" t="str">
        <f>IF('DATA ENTRY'!CV70="","",IF('DATA ENTRY'!R70="","",IF(AND($EE$4='DATA ENTRY'!G70,$EG$4='DATA ENTRY'!F70),'DATA ENTRY'!R70,"")))</f>
        <v/>
      </c>
      <c r="EM71" s="132" t="str">
        <f>IF('DATA ENTRY'!CV70="","",IF('DATA ENTRY'!S70="","",IF(AND($EE$4='DATA ENTRY'!G70,$EG$4='DATA ENTRY'!F70),'DATA ENTRY'!S70,"")))</f>
        <v/>
      </c>
      <c r="EN71" s="3" t="str">
        <f>IF('DATA ENTRY'!CV70="","",IF('DATA ENTRY'!E70="","",IF(AND($EE$4='DATA ENTRY'!G70,$EG$4='DATA ENTRY'!F70),'DATA ENTRY'!E70,"")))</f>
        <v/>
      </c>
      <c r="EO71" s="3" t="str">
        <f>IF('DATA ENTRY'!CV70="","",IF('DATA ENTRY'!D6="","",IF(AND($EE$4='DATA ENTRY'!G70,$EG$4='DATA ENTRY'!F70),'DATA ENTRY'!D6,"")))</f>
        <v/>
      </c>
      <c r="EP71" s="3" t="str">
        <f>IF('DATA ENTRY'!CV70="","",IF('DATA ENTRY'!W70="","",IF(AND($EE$4='DATA ENTRY'!G70,$EG$4='DATA ENTRY'!F70),'DATA ENTRY'!W70,"")))</f>
        <v/>
      </c>
      <c r="EQ71" s="3" t="str">
        <f>IF('DATA ENTRY'!CV70="","",IF('DATA ENTRY'!X70="","",IF(AND($EE$4='DATA ENTRY'!G70,$EG$4='DATA ENTRY'!F70),'DATA ENTRY'!X70,"")))</f>
        <v/>
      </c>
      <c r="ER71" s="133" t="str">
        <f t="shared" si="10"/>
        <v/>
      </c>
      <c r="ES71" s="133" t="str">
        <f>IF('DATA ENTRY'!CV70="","",IF('DATA ENTRY'!D6="","",IF(AND($EE$4='DATA ENTRY'!G70,$EG$4='DATA ENTRY'!F70),'DATA ENTRY'!G70,"")))</f>
        <v/>
      </c>
      <c r="EX71">
        <f t="shared" si="11"/>
        <v>0</v>
      </c>
    </row>
    <row r="72" spans="1:154">
      <c r="A72" t="str">
        <f>IF(S72=0,"",1+(MAX($A$7:A71)))</f>
        <v/>
      </c>
      <c r="B72" s="2">
        <v>66</v>
      </c>
      <c r="C72" s="3" t="str">
        <f>IF('DATA ENTRY'!CV71="","",IF('DATA ENTRY'!B71="","",IF($D$4="All Post",'DATA ENTRY'!B71,IF(AND($D$4='DATA ENTRY'!CV71),'DATA ENTRY'!B71,""))))</f>
        <v/>
      </c>
      <c r="D72" s="3" t="str">
        <f>IF('DATA ENTRY'!CV71="","",IF('DATA ENTRY'!C71="","",IF($D$4="All Post",'DATA ENTRY'!C71,IF(AND($D$4='DATA ENTRY'!CV71),'DATA ENTRY'!C71,""))))</f>
        <v/>
      </c>
      <c r="E72" s="4" t="str">
        <f>IF('DATA ENTRY'!CV71="","",IF('DATA ENTRY'!I71="","",IF($D$4="All Post",'DATA ENTRY'!I71,IF(AND($D$4='DATA ENTRY'!CV71),'DATA ENTRY'!I71,""))))</f>
        <v/>
      </c>
      <c r="F72" s="4" t="str">
        <f>IF('DATA ENTRY'!CV71="","",IF('DATA ENTRY'!CV71="","",IF($D$4="All Post",'DATA ENTRY'!CV71,IF(AND($D$4='DATA ENTRY'!CV71),'DATA ENTRY'!CV71,""))))</f>
        <v/>
      </c>
      <c r="G72" s="3" t="str">
        <f>IF('DATA ENTRY'!CV71="","",IF('DATA ENTRY'!N71="","",IF($D$4="All Post",'DATA ENTRY'!N71,IF(AND($D$4='DATA ENTRY'!CV71),'DATA ENTRY'!N71,""))))</f>
        <v/>
      </c>
      <c r="H72" s="132" t="str">
        <f>IF('DATA ENTRY'!CV71="","",IF('DATA ENTRY'!O71="","",IF($D$4="All Post",'DATA ENTRY'!O71,IF(AND($D$4='DATA ENTRY'!CV71),'DATA ENTRY'!O71,""))))</f>
        <v/>
      </c>
      <c r="I72" s="3" t="str">
        <f>IF('DATA ENTRY'!CV71="","",IF('DATA ENTRY'!P71="","",IF($D$4="All Post",'DATA ENTRY'!P71,IF(AND($D$4='DATA ENTRY'!CV71),'DATA ENTRY'!P71,""))))</f>
        <v/>
      </c>
      <c r="J72" s="132" t="str">
        <f>IF('DATA ENTRY'!CV71="","",IF('DATA ENTRY'!Q71="","",IF($D$4="All Post",'DATA ENTRY'!Q71,IF(AND($D$4='DATA ENTRY'!CV71),'DATA ENTRY'!Q71,""))))</f>
        <v/>
      </c>
      <c r="K72" s="3" t="str">
        <f>IF('DATA ENTRY'!CV71="","",IF('DATA ENTRY'!R71="","",IF($D$4="All Post",'DATA ENTRY'!R71,IF(AND($D$4='DATA ENTRY'!CV71),'DATA ENTRY'!R71,""))))</f>
        <v/>
      </c>
      <c r="L72" s="3" t="str">
        <f>IF('DATA ENTRY'!CV71="","",IF('DATA ENTRY'!S71="","",IF($D$4="All Post",'DATA ENTRY'!S71,IF(AND($D$4='DATA ENTRY'!CV71),'DATA ENTRY'!S71,""))))</f>
        <v/>
      </c>
      <c r="M72" s="3" t="str">
        <f>IF('DATA ENTRY'!CV71="","",IF('DATA ENTRY'!E71="","",IF($D$4="All Post",'DATA ENTRY'!E71,IF(AND($D$4='DATA ENTRY'!CV71),'DATA ENTRY'!E71,""))))</f>
        <v/>
      </c>
      <c r="N72" s="3" t="str">
        <f>IF('DATA ENTRY'!CV71="","",IF('DATA ENTRY'!W71="","",IF($D$4="All Post",'DATA ENTRY'!W71,IF(AND($D$4='DATA ENTRY'!CV71),'DATA ENTRY'!W71,""))))</f>
        <v/>
      </c>
      <c r="O72" s="3" t="str">
        <f>IF('DATA ENTRY'!CV71="","",IF('DATA ENTRY'!X71="","",IF($D$4="All Post",'DATA ENTRY'!X71,IF(AND($D$4='DATA ENTRY'!CV71),'DATA ENTRY'!X71,""))))</f>
        <v/>
      </c>
      <c r="P72" s="3" t="str">
        <f>IF('DATA ENTRY'!CV71="","",IF('DATA ENTRY'!G71="","",IF($D$4="All Post",'DATA ENTRY'!G71,IF(AND($D$4='DATA ENTRY'!CV71),'DATA ENTRY'!G71,""))))</f>
        <v/>
      </c>
      <c r="S72">
        <f t="shared" ref="S72:S135" si="14">IF($D$4=F72,1,IF(T72="All Post",1,0))</f>
        <v>0</v>
      </c>
      <c r="T72" t="str">
        <f t="shared" ref="T72:T135" si="15">IF(AND(C72="",F72=""),"","All Post")</f>
        <v/>
      </c>
      <c r="BZ72" t="str">
        <f t="shared" ref="BZ72:BZ135" si="16">IF(CE72="","",RANK(CE72,$CE$7:$CE$211,1))</f>
        <v/>
      </c>
      <c r="CA72" t="str">
        <f>IF(CW72=0,"",1+(MAX($CA$7:CA71)))</f>
        <v/>
      </c>
      <c r="CB72" s="141">
        <v>66</v>
      </c>
      <c r="CC72" s="3" t="str">
        <f>IF('DATA ENTRY'!CV71="","",IF('DATA ENTRY'!B71="","",IF(AND($CD$4='DATA ENTRY'!CV71),'DATA ENTRY'!B71,"")))</f>
        <v/>
      </c>
      <c r="CD72" s="3" t="str">
        <f>IF('DATA ENTRY'!CV71="","",IF('DATA ENTRY'!C71="","",IF(AND($CD$4='DATA ENTRY'!CV71),'DATA ENTRY'!C71,"")))</f>
        <v/>
      </c>
      <c r="CE72" s="4" t="str">
        <f>IF('DATA ENTRY'!CV71="","",IF('DATA ENTRY'!I71="","",IF(AND($CD$4='DATA ENTRY'!CV71),'DATA ENTRY'!I71,"")))</f>
        <v/>
      </c>
      <c r="CF72" s="4" t="str">
        <f>IF('DATA ENTRY'!CV71="","",IF('DATA ENTRY'!CV71="","",IF(AND($CD$4='DATA ENTRY'!CV71),'DATA ENTRY'!CV71,"")))</f>
        <v/>
      </c>
      <c r="CG72" s="3" t="str">
        <f>IF('DATA ENTRY'!CV71="","",IF('DATA ENTRY'!N71="","",IF(AND($CD$4='DATA ENTRY'!CV71),'DATA ENTRY'!N71,"")))</f>
        <v/>
      </c>
      <c r="CH72" s="132" t="str">
        <f>IF('DATA ENTRY'!CV71="","",IF('DATA ENTRY'!O71="","",IF(AND($CD$4='DATA ENTRY'!CV71),'DATA ENTRY'!O71,"")))</f>
        <v/>
      </c>
      <c r="CI72" s="3" t="str">
        <f>IF('DATA ENTRY'!CV71="","",IF('DATA ENTRY'!P71="","",IF(AND($CD$4='DATA ENTRY'!CV71),'DATA ENTRY'!P71,"")))</f>
        <v/>
      </c>
      <c r="CJ72" s="132" t="str">
        <f>IF('DATA ENTRY'!CV71="","",IF('DATA ENTRY'!Q71="","",IF(AND($CD$4='DATA ENTRY'!CV71),'DATA ENTRY'!Q71,"")))</f>
        <v/>
      </c>
      <c r="CK72" s="3" t="str">
        <f>IF('DATA ENTRY'!CV71="","",IF('DATA ENTRY'!R71="","",IF(AND($CD$4='DATA ENTRY'!CV71),'DATA ENTRY'!R71,"")))</f>
        <v/>
      </c>
      <c r="CL72" s="3" t="str">
        <f>IF('DATA ENTRY'!CV71="","",IF('DATA ENTRY'!S71="","",IF(AND($CD$4='DATA ENTRY'!CV71),'DATA ENTRY'!S71,"")))</f>
        <v/>
      </c>
      <c r="CM72" s="3" t="str">
        <f>IF('DATA ENTRY'!CV71="","",IF('DATA ENTRY'!E71="","",IF(AND($CD$4='DATA ENTRY'!CV71),'DATA ENTRY'!E71,"")))</f>
        <v/>
      </c>
      <c r="CN72" s="3" t="str">
        <f>IF('DATA ENTRY'!CV71="","",IF('DATA ENTRY'!W71="","",IF(AND($CD$4='DATA ENTRY'!CV71),'DATA ENTRY'!W71,"")))</f>
        <v/>
      </c>
      <c r="CO72" s="3" t="str">
        <f>IF('DATA ENTRY'!CV71="","",IF('DATA ENTRY'!X71="","",IF(AND($CD$4='DATA ENTRY'!CV71),'DATA ENTRY'!X71,"")))</f>
        <v/>
      </c>
      <c r="CP72" s="133" t="str">
        <f t="shared" ref="CP72:CP135" si="17">IFERROR(IF(CF72="","",SUM(CH72*75%+CJ72*25%)),"")</f>
        <v/>
      </c>
      <c r="CQ72" s="133" t="str">
        <f>IF('DATA ENTRY'!CV71="","",IF('DATA ENTRY'!G71="","",IF(AND($CD$4='DATA ENTRY'!CV71),'DATA ENTRY'!G71,"")))</f>
        <v/>
      </c>
      <c r="CR72">
        <f t="shared" ref="CR72:CR135" si="18">SUMPRODUCT((CP72&lt;$CP$7:$CP$211)/COUNTIF($CP$7:$CP$211,$CP$7:$CP$211))</f>
        <v>0</v>
      </c>
      <c r="CS72">
        <f t="shared" ref="CS72:CS135" si="19">SUMPRODUCT((CE72&lt;$CE$7:$CE$211)/COUNTIF($CE$7:$CE$211,$CE$7:$CE$211))</f>
        <v>0</v>
      </c>
      <c r="CW72">
        <f t="shared" si="12"/>
        <v>0</v>
      </c>
      <c r="DA72" t="str">
        <f t="shared" ref="DA72:DA135" si="20">IF(DF72="","",RANK(DF72,$DF$7:$DF$211,1))</f>
        <v/>
      </c>
      <c r="DB72" t="str">
        <f>IF(DX72=0,"",1+(MAX($DB$7:DB71)))</f>
        <v/>
      </c>
      <c r="DC72" s="170">
        <v>66</v>
      </c>
      <c r="DD72" s="3" t="str">
        <f>IF('DATA ENTRY'!CV71="","",IF('DATA ENTRY'!B71="","",IF(AND($DE$4='DATA ENTRY'!D71),'DATA ENTRY'!B71,"")))</f>
        <v/>
      </c>
      <c r="DE72" s="3" t="str">
        <f>IF('DATA ENTRY'!CV71="","",IF('DATA ENTRY'!C71="","",IF(AND($DE$4='DATA ENTRY'!D71),'DATA ENTRY'!C71,"")))</f>
        <v/>
      </c>
      <c r="DF72" s="4" t="str">
        <f>IF('DATA ENTRY'!CV71="","",IF('DATA ENTRY'!I71="","",IF(AND($DE$4='DATA ENTRY'!D71),'DATA ENTRY'!I71,"")))</f>
        <v/>
      </c>
      <c r="DG72" s="4" t="str">
        <f>IF('DATA ENTRY'!CV71="","",IF('DATA ENTRY'!CV71="","",IF(AND($DE$4='DATA ENTRY'!D71),'DATA ENTRY'!CV71,"")))</f>
        <v/>
      </c>
      <c r="DH72" s="3" t="str">
        <f>IF('DATA ENTRY'!CV71="","",IF('DATA ENTRY'!N71="","",IF(AND($DE$4='DATA ENTRY'!D71),'DATA ENTRY'!N71,"")))</f>
        <v/>
      </c>
      <c r="DI72" s="132" t="str">
        <f>IF('DATA ENTRY'!CV71="","",IF('DATA ENTRY'!O71="","",IF(AND($DE$4='DATA ENTRY'!D71),'DATA ENTRY'!O71,"")))</f>
        <v/>
      </c>
      <c r="DJ72" s="3" t="str">
        <f>IF('DATA ENTRY'!CV71="","",IF('DATA ENTRY'!P71="","",IF(AND($DE$4='DATA ENTRY'!D71),'DATA ENTRY'!P71,"")))</f>
        <v/>
      </c>
      <c r="DK72" s="132" t="str">
        <f>IF('DATA ENTRY'!CV71="","",IF('DATA ENTRY'!Q71="","",IF(AND($DE$4='DATA ENTRY'!D71),'DATA ENTRY'!Q71,"")))</f>
        <v/>
      </c>
      <c r="DL72" s="3" t="str">
        <f>IF('DATA ENTRY'!CV71="","",IF('DATA ENTRY'!R71="","",IF(AND($DE$4='DATA ENTRY'!D71),'DATA ENTRY'!R71,"")))</f>
        <v/>
      </c>
      <c r="DM72" s="132" t="str">
        <f>IF('DATA ENTRY'!CV71="","",IF('DATA ENTRY'!S71="","",IF(AND($DE$4='DATA ENTRY'!D71),'DATA ENTRY'!S71,"")))</f>
        <v/>
      </c>
      <c r="DN72" s="3" t="str">
        <f>IF('DATA ENTRY'!CV71="","",IF('DATA ENTRY'!E71="","",IF(AND($DE$4='DATA ENTRY'!D71),'DATA ENTRY'!E71,"")))</f>
        <v/>
      </c>
      <c r="DO72" s="3" t="str">
        <f>IF('DATA ENTRY'!CV71="","",IF('DATA ENTRY'!D71="","",IF(AND($DE$4='DATA ENTRY'!D71),'DATA ENTRY'!D71,"")))</f>
        <v/>
      </c>
      <c r="DP72" s="3" t="str">
        <f>IF('DATA ENTRY'!CV71="","",IF('DATA ENTRY'!W71="","",IF(AND($DE$4='DATA ENTRY'!D71),'DATA ENTRY'!W71,"")))</f>
        <v/>
      </c>
      <c r="DQ72" s="3" t="str">
        <f>IF('DATA ENTRY'!CV71="","",IF('DATA ENTRY'!X71="","",IF(AND($DE$4='DATA ENTRY'!D71),'DATA ENTRY'!X71,"")))</f>
        <v/>
      </c>
      <c r="DR72" s="133" t="str">
        <f t="shared" ref="DR72:DR135" si="21">IFERROR(IF(DG72="","",SUM(DI72*75%+DK72*25%)),"")</f>
        <v/>
      </c>
      <c r="DS72" s="133" t="str">
        <f>IF('DATA ENTRY'!CV71="","",IF('DATA ENTRY'!D71="","",IF(AND($DE$4='DATA ENTRY'!D71),'DATA ENTRY'!G71,"")))</f>
        <v/>
      </c>
      <c r="DX72">
        <f t="shared" ref="DX72:DX135" si="22">IF($DE$4="",0,IF($DE$4=DO72,1,0))</f>
        <v>0</v>
      </c>
      <c r="EA72" t="str">
        <f t="shared" ref="EA72:EA135" si="23">IF(EF72="","",RANK(EF72,$EF$7:$EF$211,1))</f>
        <v/>
      </c>
      <c r="EB72" t="str">
        <f>IF(EX72=0,"",1+(MAX($EB$7:EB71)))</f>
        <v/>
      </c>
      <c r="EC72" s="192">
        <v>66</v>
      </c>
      <c r="ED72" s="3" t="str">
        <f>IF('DATA ENTRY'!CV71="","",IF('DATA ENTRY'!B71="","",IF(AND($EE$4='DATA ENTRY'!G71,$EG$4='DATA ENTRY'!F71),'DATA ENTRY'!B71,"")))</f>
        <v/>
      </c>
      <c r="EE72" s="3" t="str">
        <f>IF('DATA ENTRY'!CV71="","",IF('DATA ENTRY'!C71="","",IF(AND($EE$4='DATA ENTRY'!G71,$EG$4='DATA ENTRY'!F71),'DATA ENTRY'!C71,"")))</f>
        <v/>
      </c>
      <c r="EF72" s="4" t="str">
        <f>IF('DATA ENTRY'!CV71="","",IF('DATA ENTRY'!I71="","",IF(AND($EE$4='DATA ENTRY'!G71,$EG$4='DATA ENTRY'!F71),'DATA ENTRY'!I71,"")))</f>
        <v/>
      </c>
      <c r="EG72" s="4" t="str">
        <f>IF('DATA ENTRY'!CV71="","",IF('DATA ENTRY'!CV71="","",IF(AND($EE$4='DATA ENTRY'!G71,$EG$4='DATA ENTRY'!F71),'DATA ENTRY'!CV71,"")))</f>
        <v/>
      </c>
      <c r="EH72" s="3" t="str">
        <f>IF('DATA ENTRY'!CV71="","",IF('DATA ENTRY'!N71="","",IF(AND($EE$4='DATA ENTRY'!G71,$EG$4='DATA ENTRY'!F71),'DATA ENTRY'!N71,"")))</f>
        <v/>
      </c>
      <c r="EI72" s="132" t="str">
        <f>IF('DATA ENTRY'!CV71="","",IF('DATA ENTRY'!O71="","",IF(AND($EE$4='DATA ENTRY'!G71,$EG$4='DATA ENTRY'!F71),'DATA ENTRY'!O71,"")))</f>
        <v/>
      </c>
      <c r="EJ72" s="3" t="str">
        <f>IF('DATA ENTRY'!CV71="","",IF('DATA ENTRY'!P71="","",IF(AND($EE$4='DATA ENTRY'!G71,$EG$4='DATA ENTRY'!F71),'DATA ENTRY'!P71,"")))</f>
        <v/>
      </c>
      <c r="EK72" s="132" t="str">
        <f>IF('DATA ENTRY'!CV71="","",IF('DATA ENTRY'!Q71="","",IF(AND($EE$4='DATA ENTRY'!G71,$EG$4='DATA ENTRY'!F71),'DATA ENTRY'!Q71,"")))</f>
        <v/>
      </c>
      <c r="EL72" s="3" t="str">
        <f>IF('DATA ENTRY'!CV71="","",IF('DATA ENTRY'!R71="","",IF(AND($EE$4='DATA ENTRY'!G71,$EG$4='DATA ENTRY'!F71),'DATA ENTRY'!R71,"")))</f>
        <v/>
      </c>
      <c r="EM72" s="132" t="str">
        <f>IF('DATA ENTRY'!CV71="","",IF('DATA ENTRY'!S71="","",IF(AND($EE$4='DATA ENTRY'!G71,$EG$4='DATA ENTRY'!F71),'DATA ENTRY'!S71,"")))</f>
        <v/>
      </c>
      <c r="EN72" s="3" t="str">
        <f>IF('DATA ENTRY'!CV71="","",IF('DATA ENTRY'!E71="","",IF(AND($EE$4='DATA ENTRY'!G71,$EG$4='DATA ENTRY'!F71),'DATA ENTRY'!E71,"")))</f>
        <v/>
      </c>
      <c r="EO72" s="3" t="str">
        <f>IF('DATA ENTRY'!CV71="","",IF('DATA ENTRY'!D6="","",IF(AND($EE$4='DATA ENTRY'!G71,$EG$4='DATA ENTRY'!F71),'DATA ENTRY'!D6,"")))</f>
        <v/>
      </c>
      <c r="EP72" s="3" t="str">
        <f>IF('DATA ENTRY'!CV71="","",IF('DATA ENTRY'!W71="","",IF(AND($EE$4='DATA ENTRY'!G71,$EG$4='DATA ENTRY'!F71),'DATA ENTRY'!W71,"")))</f>
        <v/>
      </c>
      <c r="EQ72" s="3" t="str">
        <f>IF('DATA ENTRY'!CV71="","",IF('DATA ENTRY'!X71="","",IF(AND($EE$4='DATA ENTRY'!G71,$EG$4='DATA ENTRY'!F71),'DATA ENTRY'!X71,"")))</f>
        <v/>
      </c>
      <c r="ER72" s="133" t="str">
        <f t="shared" ref="ER72:ER135" si="24">IFERROR(IF(EG72="","",SUM(EI72*75%+EK72*25%)),"")</f>
        <v/>
      </c>
      <c r="ES72" s="133" t="str">
        <f>IF('DATA ENTRY'!CV71="","",IF('DATA ENTRY'!D6="","",IF(AND($EE$4='DATA ENTRY'!G71,$EG$4='DATA ENTRY'!F71),'DATA ENTRY'!G71,"")))</f>
        <v/>
      </c>
      <c r="EX72">
        <f t="shared" ref="EX72:EX135" si="25">IF($DE$4="",0,IF($DE$4=EO72,1,0))</f>
        <v>0</v>
      </c>
    </row>
    <row r="73" spans="1:154">
      <c r="A73" t="str">
        <f>IF(S73=0,"",1+(MAX($A$7:A72)))</f>
        <v/>
      </c>
      <c r="B73" s="2">
        <v>67</v>
      </c>
      <c r="C73" s="3" t="str">
        <f>IF('DATA ENTRY'!CV72="","",IF('DATA ENTRY'!B72="","",IF($D$4="All Post",'DATA ENTRY'!B72,IF(AND($D$4='DATA ENTRY'!CV72),'DATA ENTRY'!B72,""))))</f>
        <v/>
      </c>
      <c r="D73" s="3" t="str">
        <f>IF('DATA ENTRY'!CV72="","",IF('DATA ENTRY'!C72="","",IF($D$4="All Post",'DATA ENTRY'!C72,IF(AND($D$4='DATA ENTRY'!CV72),'DATA ENTRY'!C72,""))))</f>
        <v/>
      </c>
      <c r="E73" s="4" t="str">
        <f>IF('DATA ENTRY'!CV72="","",IF('DATA ENTRY'!I72="","",IF($D$4="All Post",'DATA ENTRY'!I72,IF(AND($D$4='DATA ENTRY'!CV72),'DATA ENTRY'!I72,""))))</f>
        <v/>
      </c>
      <c r="F73" s="4" t="str">
        <f>IF('DATA ENTRY'!CV72="","",IF('DATA ENTRY'!CV72="","",IF($D$4="All Post",'DATA ENTRY'!CV72,IF(AND($D$4='DATA ENTRY'!CV72),'DATA ENTRY'!CV72,""))))</f>
        <v/>
      </c>
      <c r="G73" s="3" t="str">
        <f>IF('DATA ENTRY'!CV72="","",IF('DATA ENTRY'!N72="","",IF($D$4="All Post",'DATA ENTRY'!N72,IF(AND($D$4='DATA ENTRY'!CV72),'DATA ENTRY'!N72,""))))</f>
        <v/>
      </c>
      <c r="H73" s="132" t="str">
        <f>IF('DATA ENTRY'!CV72="","",IF('DATA ENTRY'!O72="","",IF($D$4="All Post",'DATA ENTRY'!O72,IF(AND($D$4='DATA ENTRY'!CV72),'DATA ENTRY'!O72,""))))</f>
        <v/>
      </c>
      <c r="I73" s="3" t="str">
        <f>IF('DATA ENTRY'!CV72="","",IF('DATA ENTRY'!P72="","",IF($D$4="All Post",'DATA ENTRY'!P72,IF(AND($D$4='DATA ENTRY'!CV72),'DATA ENTRY'!P72,""))))</f>
        <v/>
      </c>
      <c r="J73" s="132" t="str">
        <f>IF('DATA ENTRY'!CV72="","",IF('DATA ENTRY'!Q72="","",IF($D$4="All Post",'DATA ENTRY'!Q72,IF(AND($D$4='DATA ENTRY'!CV72),'DATA ENTRY'!Q72,""))))</f>
        <v/>
      </c>
      <c r="K73" s="3" t="str">
        <f>IF('DATA ENTRY'!CV72="","",IF('DATA ENTRY'!R72="","",IF($D$4="All Post",'DATA ENTRY'!R72,IF(AND($D$4='DATA ENTRY'!CV72),'DATA ENTRY'!R72,""))))</f>
        <v/>
      </c>
      <c r="L73" s="3" t="str">
        <f>IF('DATA ENTRY'!CV72="","",IF('DATA ENTRY'!S72="","",IF($D$4="All Post",'DATA ENTRY'!S72,IF(AND($D$4='DATA ENTRY'!CV72),'DATA ENTRY'!S72,""))))</f>
        <v/>
      </c>
      <c r="M73" s="3" t="str">
        <f>IF('DATA ENTRY'!CV72="","",IF('DATA ENTRY'!E72="","",IF($D$4="All Post",'DATA ENTRY'!E72,IF(AND($D$4='DATA ENTRY'!CV72),'DATA ENTRY'!E72,""))))</f>
        <v/>
      </c>
      <c r="N73" s="3" t="str">
        <f>IF('DATA ENTRY'!CV72="","",IF('DATA ENTRY'!W72="","",IF($D$4="All Post",'DATA ENTRY'!W72,IF(AND($D$4='DATA ENTRY'!CV72),'DATA ENTRY'!W72,""))))</f>
        <v/>
      </c>
      <c r="O73" s="3" t="str">
        <f>IF('DATA ENTRY'!CV72="","",IF('DATA ENTRY'!X72="","",IF($D$4="All Post",'DATA ENTRY'!X72,IF(AND($D$4='DATA ENTRY'!CV72),'DATA ENTRY'!X72,""))))</f>
        <v/>
      </c>
      <c r="P73" s="3" t="str">
        <f>IF('DATA ENTRY'!CV72="","",IF('DATA ENTRY'!G72="","",IF($D$4="All Post",'DATA ENTRY'!G72,IF(AND($D$4='DATA ENTRY'!CV72),'DATA ENTRY'!G72,""))))</f>
        <v/>
      </c>
      <c r="S73">
        <f t="shared" si="14"/>
        <v>0</v>
      </c>
      <c r="T73" t="str">
        <f t="shared" si="15"/>
        <v/>
      </c>
      <c r="BZ73" t="str">
        <f t="shared" si="16"/>
        <v/>
      </c>
      <c r="CA73" t="str">
        <f>IF(CW73=0,"",1+(MAX($CA$7:CA72)))</f>
        <v/>
      </c>
      <c r="CB73" s="141">
        <v>67</v>
      </c>
      <c r="CC73" s="3" t="str">
        <f>IF('DATA ENTRY'!CV72="","",IF('DATA ENTRY'!B72="","",IF(AND($CD$4='DATA ENTRY'!CV72),'DATA ENTRY'!B72,"")))</f>
        <v/>
      </c>
      <c r="CD73" s="3" t="str">
        <f>IF('DATA ENTRY'!CV72="","",IF('DATA ENTRY'!C72="","",IF(AND($CD$4='DATA ENTRY'!CV72),'DATA ENTRY'!C72,"")))</f>
        <v/>
      </c>
      <c r="CE73" s="4" t="str">
        <f>IF('DATA ENTRY'!CV72="","",IF('DATA ENTRY'!I72="","",IF(AND($CD$4='DATA ENTRY'!CV72),'DATA ENTRY'!I72,"")))</f>
        <v/>
      </c>
      <c r="CF73" s="4" t="str">
        <f>IF('DATA ENTRY'!CV72="","",IF('DATA ENTRY'!CV72="","",IF(AND($CD$4='DATA ENTRY'!CV72),'DATA ENTRY'!CV72,"")))</f>
        <v/>
      </c>
      <c r="CG73" s="3" t="str">
        <f>IF('DATA ENTRY'!CV72="","",IF('DATA ENTRY'!N72="","",IF(AND($CD$4='DATA ENTRY'!CV72),'DATA ENTRY'!N72,"")))</f>
        <v/>
      </c>
      <c r="CH73" s="132" t="str">
        <f>IF('DATA ENTRY'!CV72="","",IF('DATA ENTRY'!O72="","",IF(AND($CD$4='DATA ENTRY'!CV72),'DATA ENTRY'!O72,"")))</f>
        <v/>
      </c>
      <c r="CI73" s="3" t="str">
        <f>IF('DATA ENTRY'!CV72="","",IF('DATA ENTRY'!P72="","",IF(AND($CD$4='DATA ENTRY'!CV72),'DATA ENTRY'!P72,"")))</f>
        <v/>
      </c>
      <c r="CJ73" s="132" t="str">
        <f>IF('DATA ENTRY'!CV72="","",IF('DATA ENTRY'!Q72="","",IF(AND($CD$4='DATA ENTRY'!CV72),'DATA ENTRY'!Q72,"")))</f>
        <v/>
      </c>
      <c r="CK73" s="3" t="str">
        <f>IF('DATA ENTRY'!CV72="","",IF('DATA ENTRY'!R72="","",IF(AND($CD$4='DATA ENTRY'!CV72),'DATA ENTRY'!R72,"")))</f>
        <v/>
      </c>
      <c r="CL73" s="3" t="str">
        <f>IF('DATA ENTRY'!CV72="","",IF('DATA ENTRY'!S72="","",IF(AND($CD$4='DATA ENTRY'!CV72),'DATA ENTRY'!S72,"")))</f>
        <v/>
      </c>
      <c r="CM73" s="3" t="str">
        <f>IF('DATA ENTRY'!CV72="","",IF('DATA ENTRY'!E72="","",IF(AND($CD$4='DATA ENTRY'!CV72),'DATA ENTRY'!E72,"")))</f>
        <v/>
      </c>
      <c r="CN73" s="3" t="str">
        <f>IF('DATA ENTRY'!CV72="","",IF('DATA ENTRY'!W72="","",IF(AND($CD$4='DATA ENTRY'!CV72),'DATA ENTRY'!W72,"")))</f>
        <v/>
      </c>
      <c r="CO73" s="3" t="str">
        <f>IF('DATA ENTRY'!CV72="","",IF('DATA ENTRY'!X72="","",IF(AND($CD$4='DATA ENTRY'!CV72),'DATA ENTRY'!X72,"")))</f>
        <v/>
      </c>
      <c r="CP73" s="133" t="str">
        <f t="shared" si="17"/>
        <v/>
      </c>
      <c r="CQ73" s="133" t="str">
        <f>IF('DATA ENTRY'!CV72="","",IF('DATA ENTRY'!G72="","",IF(AND($CD$4='DATA ENTRY'!CV72),'DATA ENTRY'!G72,"")))</f>
        <v/>
      </c>
      <c r="CR73">
        <f t="shared" si="18"/>
        <v>0</v>
      </c>
      <c r="CS73">
        <f t="shared" si="19"/>
        <v>0</v>
      </c>
      <c r="CW73">
        <f t="shared" ref="CW73:CW136" si="26">IF($CD$4=CF73,1,0)</f>
        <v>0</v>
      </c>
      <c r="DA73" t="str">
        <f t="shared" si="20"/>
        <v/>
      </c>
      <c r="DB73" t="str">
        <f>IF(DX73=0,"",1+(MAX($DB$7:DB72)))</f>
        <v/>
      </c>
      <c r="DC73" s="170">
        <v>67</v>
      </c>
      <c r="DD73" s="3" t="str">
        <f>IF('DATA ENTRY'!CV72="","",IF('DATA ENTRY'!B72="","",IF(AND($DE$4='DATA ENTRY'!D72),'DATA ENTRY'!B72,"")))</f>
        <v/>
      </c>
      <c r="DE73" s="3" t="str">
        <f>IF('DATA ENTRY'!CV72="","",IF('DATA ENTRY'!C72="","",IF(AND($DE$4='DATA ENTRY'!D72),'DATA ENTRY'!C72,"")))</f>
        <v/>
      </c>
      <c r="DF73" s="4" t="str">
        <f>IF('DATA ENTRY'!CV72="","",IF('DATA ENTRY'!I72="","",IF(AND($DE$4='DATA ENTRY'!D72),'DATA ENTRY'!I72,"")))</f>
        <v/>
      </c>
      <c r="DG73" s="4" t="str">
        <f>IF('DATA ENTRY'!CV72="","",IF('DATA ENTRY'!CV72="","",IF(AND($DE$4='DATA ENTRY'!D72),'DATA ENTRY'!CV72,"")))</f>
        <v/>
      </c>
      <c r="DH73" s="3" t="str">
        <f>IF('DATA ENTRY'!CV72="","",IF('DATA ENTRY'!N72="","",IF(AND($DE$4='DATA ENTRY'!D72),'DATA ENTRY'!N72,"")))</f>
        <v/>
      </c>
      <c r="DI73" s="132" t="str">
        <f>IF('DATA ENTRY'!CV72="","",IF('DATA ENTRY'!O72="","",IF(AND($DE$4='DATA ENTRY'!D72),'DATA ENTRY'!O72,"")))</f>
        <v/>
      </c>
      <c r="DJ73" s="3" t="str">
        <f>IF('DATA ENTRY'!CV72="","",IF('DATA ENTRY'!P72="","",IF(AND($DE$4='DATA ENTRY'!D72),'DATA ENTRY'!P72,"")))</f>
        <v/>
      </c>
      <c r="DK73" s="132" t="str">
        <f>IF('DATA ENTRY'!CV72="","",IF('DATA ENTRY'!Q72="","",IF(AND($DE$4='DATA ENTRY'!D72),'DATA ENTRY'!Q72,"")))</f>
        <v/>
      </c>
      <c r="DL73" s="3" t="str">
        <f>IF('DATA ENTRY'!CV72="","",IF('DATA ENTRY'!R72="","",IF(AND($DE$4='DATA ENTRY'!D72),'DATA ENTRY'!R72,"")))</f>
        <v/>
      </c>
      <c r="DM73" s="132" t="str">
        <f>IF('DATA ENTRY'!CV72="","",IF('DATA ENTRY'!S72="","",IF(AND($DE$4='DATA ENTRY'!D72),'DATA ENTRY'!S72,"")))</f>
        <v/>
      </c>
      <c r="DN73" s="3" t="str">
        <f>IF('DATA ENTRY'!CV72="","",IF('DATA ENTRY'!E72="","",IF(AND($DE$4='DATA ENTRY'!D72),'DATA ENTRY'!E72,"")))</f>
        <v/>
      </c>
      <c r="DO73" s="3" t="str">
        <f>IF('DATA ENTRY'!CV72="","",IF('DATA ENTRY'!D72="","",IF(AND($DE$4='DATA ENTRY'!D72),'DATA ENTRY'!D72,"")))</f>
        <v/>
      </c>
      <c r="DP73" s="3" t="str">
        <f>IF('DATA ENTRY'!CV72="","",IF('DATA ENTRY'!W72="","",IF(AND($DE$4='DATA ENTRY'!D72),'DATA ENTRY'!W72,"")))</f>
        <v/>
      </c>
      <c r="DQ73" s="3" t="str">
        <f>IF('DATA ENTRY'!CV72="","",IF('DATA ENTRY'!X72="","",IF(AND($DE$4='DATA ENTRY'!D72),'DATA ENTRY'!X72,"")))</f>
        <v/>
      </c>
      <c r="DR73" s="133" t="str">
        <f t="shared" si="21"/>
        <v/>
      </c>
      <c r="DS73" s="133" t="str">
        <f>IF('DATA ENTRY'!CV72="","",IF('DATA ENTRY'!D72="","",IF(AND($DE$4='DATA ENTRY'!D72),'DATA ENTRY'!G72,"")))</f>
        <v/>
      </c>
      <c r="DX73">
        <f t="shared" si="22"/>
        <v>0</v>
      </c>
      <c r="EA73" t="str">
        <f t="shared" si="23"/>
        <v/>
      </c>
      <c r="EB73" t="str">
        <f>IF(EX73=0,"",1+(MAX($EB$7:EB72)))</f>
        <v/>
      </c>
      <c r="EC73" s="192">
        <v>67</v>
      </c>
      <c r="ED73" s="3" t="str">
        <f>IF('DATA ENTRY'!CV72="","",IF('DATA ENTRY'!B72="","",IF(AND($EE$4='DATA ENTRY'!G72,$EG$4='DATA ENTRY'!F72),'DATA ENTRY'!B72,"")))</f>
        <v/>
      </c>
      <c r="EE73" s="3" t="str">
        <f>IF('DATA ENTRY'!CV72="","",IF('DATA ENTRY'!C72="","",IF(AND($EE$4='DATA ENTRY'!G72,$EG$4='DATA ENTRY'!F72),'DATA ENTRY'!C72,"")))</f>
        <v/>
      </c>
      <c r="EF73" s="4" t="str">
        <f>IF('DATA ENTRY'!CV72="","",IF('DATA ENTRY'!I72="","",IF(AND($EE$4='DATA ENTRY'!G72,$EG$4='DATA ENTRY'!F72),'DATA ENTRY'!I72,"")))</f>
        <v/>
      </c>
      <c r="EG73" s="4" t="str">
        <f>IF('DATA ENTRY'!CV72="","",IF('DATA ENTRY'!CV72="","",IF(AND($EE$4='DATA ENTRY'!G72,$EG$4='DATA ENTRY'!F72),'DATA ENTRY'!CV72,"")))</f>
        <v/>
      </c>
      <c r="EH73" s="3" t="str">
        <f>IF('DATA ENTRY'!CV72="","",IF('DATA ENTRY'!N72="","",IF(AND($EE$4='DATA ENTRY'!G72,$EG$4='DATA ENTRY'!F72),'DATA ENTRY'!N72,"")))</f>
        <v/>
      </c>
      <c r="EI73" s="132" t="str">
        <f>IF('DATA ENTRY'!CV72="","",IF('DATA ENTRY'!O72="","",IF(AND($EE$4='DATA ENTRY'!G72,$EG$4='DATA ENTRY'!F72),'DATA ENTRY'!O72,"")))</f>
        <v/>
      </c>
      <c r="EJ73" s="3" t="str">
        <f>IF('DATA ENTRY'!CV72="","",IF('DATA ENTRY'!P72="","",IF(AND($EE$4='DATA ENTRY'!G72,$EG$4='DATA ENTRY'!F72),'DATA ENTRY'!P72,"")))</f>
        <v/>
      </c>
      <c r="EK73" s="132" t="str">
        <f>IF('DATA ENTRY'!CV72="","",IF('DATA ENTRY'!Q72="","",IF(AND($EE$4='DATA ENTRY'!G72,$EG$4='DATA ENTRY'!F72),'DATA ENTRY'!Q72,"")))</f>
        <v/>
      </c>
      <c r="EL73" s="3" t="str">
        <f>IF('DATA ENTRY'!CV72="","",IF('DATA ENTRY'!R72="","",IF(AND($EE$4='DATA ENTRY'!G72,$EG$4='DATA ENTRY'!F72),'DATA ENTRY'!R72,"")))</f>
        <v/>
      </c>
      <c r="EM73" s="132" t="str">
        <f>IF('DATA ENTRY'!CV72="","",IF('DATA ENTRY'!S72="","",IF(AND($EE$4='DATA ENTRY'!G72,$EG$4='DATA ENTRY'!F72),'DATA ENTRY'!S72,"")))</f>
        <v/>
      </c>
      <c r="EN73" s="3" t="str">
        <f>IF('DATA ENTRY'!CV72="","",IF('DATA ENTRY'!E72="","",IF(AND($EE$4='DATA ENTRY'!G72,$EG$4='DATA ENTRY'!F72),'DATA ENTRY'!E72,"")))</f>
        <v/>
      </c>
      <c r="EO73" s="3" t="str">
        <f>IF('DATA ENTRY'!CV72="","",IF('DATA ENTRY'!D6="","",IF(AND($EE$4='DATA ENTRY'!G72,$EG$4='DATA ENTRY'!F72),'DATA ENTRY'!D6,"")))</f>
        <v/>
      </c>
      <c r="EP73" s="3" t="str">
        <f>IF('DATA ENTRY'!CV72="","",IF('DATA ENTRY'!W72="","",IF(AND($EE$4='DATA ENTRY'!G72,$EG$4='DATA ENTRY'!F72),'DATA ENTRY'!W72,"")))</f>
        <v/>
      </c>
      <c r="EQ73" s="3" t="str">
        <f>IF('DATA ENTRY'!CV72="","",IF('DATA ENTRY'!X72="","",IF(AND($EE$4='DATA ENTRY'!G72,$EG$4='DATA ENTRY'!F72),'DATA ENTRY'!X72,"")))</f>
        <v/>
      </c>
      <c r="ER73" s="133" t="str">
        <f t="shared" si="24"/>
        <v/>
      </c>
      <c r="ES73" s="133" t="str">
        <f>IF('DATA ENTRY'!CV72="","",IF('DATA ENTRY'!D6="","",IF(AND($EE$4='DATA ENTRY'!G72,$EG$4='DATA ENTRY'!F72),'DATA ENTRY'!G72,"")))</f>
        <v/>
      </c>
      <c r="EX73">
        <f t="shared" si="25"/>
        <v>0</v>
      </c>
    </row>
    <row r="74" spans="1:154">
      <c r="A74" t="str">
        <f>IF(S74=0,"",1+(MAX($A$7:A73)))</f>
        <v/>
      </c>
      <c r="B74" s="2">
        <v>68</v>
      </c>
      <c r="C74" s="3" t="str">
        <f>IF('DATA ENTRY'!CV73="","",IF('DATA ENTRY'!B73="","",IF($D$4="All Post",'DATA ENTRY'!B73,IF(AND($D$4='DATA ENTRY'!CV73),'DATA ENTRY'!B73,""))))</f>
        <v/>
      </c>
      <c r="D74" s="3" t="str">
        <f>IF('DATA ENTRY'!CV73="","",IF('DATA ENTRY'!C73="","",IF($D$4="All Post",'DATA ENTRY'!C73,IF(AND($D$4='DATA ENTRY'!CV73),'DATA ENTRY'!C73,""))))</f>
        <v/>
      </c>
      <c r="E74" s="4" t="str">
        <f>IF('DATA ENTRY'!CV73="","",IF('DATA ENTRY'!I73="","",IF($D$4="All Post",'DATA ENTRY'!I73,IF(AND($D$4='DATA ENTRY'!CV73),'DATA ENTRY'!I73,""))))</f>
        <v/>
      </c>
      <c r="F74" s="4" t="str">
        <f>IF('DATA ENTRY'!CV73="","",IF('DATA ENTRY'!CV73="","",IF($D$4="All Post",'DATA ENTRY'!CV73,IF(AND($D$4='DATA ENTRY'!CV73),'DATA ENTRY'!CV73,""))))</f>
        <v/>
      </c>
      <c r="G74" s="3" t="str">
        <f>IF('DATA ENTRY'!CV73="","",IF('DATA ENTRY'!N73="","",IF($D$4="All Post",'DATA ENTRY'!N73,IF(AND($D$4='DATA ENTRY'!CV73),'DATA ENTRY'!N73,""))))</f>
        <v/>
      </c>
      <c r="H74" s="132" t="str">
        <f>IF('DATA ENTRY'!CV73="","",IF('DATA ENTRY'!O73="","",IF($D$4="All Post",'DATA ENTRY'!O73,IF(AND($D$4='DATA ENTRY'!CV73),'DATA ENTRY'!O73,""))))</f>
        <v/>
      </c>
      <c r="I74" s="3" t="str">
        <f>IF('DATA ENTRY'!CV73="","",IF('DATA ENTRY'!P73="","",IF($D$4="All Post",'DATA ENTRY'!P73,IF(AND($D$4='DATA ENTRY'!CV73),'DATA ENTRY'!P73,""))))</f>
        <v/>
      </c>
      <c r="J74" s="132" t="str">
        <f>IF('DATA ENTRY'!CV73="","",IF('DATA ENTRY'!Q73="","",IF($D$4="All Post",'DATA ENTRY'!Q73,IF(AND($D$4='DATA ENTRY'!CV73),'DATA ENTRY'!Q73,""))))</f>
        <v/>
      </c>
      <c r="K74" s="3" t="str">
        <f>IF('DATA ENTRY'!CV73="","",IF('DATA ENTRY'!R73="","",IF($D$4="All Post",'DATA ENTRY'!R73,IF(AND($D$4='DATA ENTRY'!CV73),'DATA ENTRY'!R73,""))))</f>
        <v/>
      </c>
      <c r="L74" s="3" t="str">
        <f>IF('DATA ENTRY'!CV73="","",IF('DATA ENTRY'!S73="","",IF($D$4="All Post",'DATA ENTRY'!S73,IF(AND($D$4='DATA ENTRY'!CV73),'DATA ENTRY'!S73,""))))</f>
        <v/>
      </c>
      <c r="M74" s="3" t="str">
        <f>IF('DATA ENTRY'!CV73="","",IF('DATA ENTRY'!E73="","",IF($D$4="All Post",'DATA ENTRY'!E73,IF(AND($D$4='DATA ENTRY'!CV73),'DATA ENTRY'!E73,""))))</f>
        <v/>
      </c>
      <c r="N74" s="3" t="str">
        <f>IF('DATA ENTRY'!CV73="","",IF('DATA ENTRY'!W73="","",IF($D$4="All Post",'DATA ENTRY'!W73,IF(AND($D$4='DATA ENTRY'!CV73),'DATA ENTRY'!W73,""))))</f>
        <v/>
      </c>
      <c r="O74" s="3" t="str">
        <f>IF('DATA ENTRY'!CV73="","",IF('DATA ENTRY'!X73="","",IF($D$4="All Post",'DATA ENTRY'!X73,IF(AND($D$4='DATA ENTRY'!CV73),'DATA ENTRY'!X73,""))))</f>
        <v/>
      </c>
      <c r="P74" s="3" t="str">
        <f>IF('DATA ENTRY'!CV73="","",IF('DATA ENTRY'!G73="","",IF($D$4="All Post",'DATA ENTRY'!G73,IF(AND($D$4='DATA ENTRY'!CV73),'DATA ENTRY'!G73,""))))</f>
        <v/>
      </c>
      <c r="S74">
        <f t="shared" si="14"/>
        <v>0</v>
      </c>
      <c r="T74" t="str">
        <f t="shared" si="15"/>
        <v/>
      </c>
      <c r="BZ74" t="str">
        <f t="shared" si="16"/>
        <v/>
      </c>
      <c r="CA74" t="str">
        <f>IF(CW74=0,"",1+(MAX($CA$7:CA73)))</f>
        <v/>
      </c>
      <c r="CB74" s="141">
        <v>68</v>
      </c>
      <c r="CC74" s="3" t="str">
        <f>IF('DATA ENTRY'!CV73="","",IF('DATA ENTRY'!B73="","",IF(AND($CD$4='DATA ENTRY'!CV73),'DATA ENTRY'!B73,"")))</f>
        <v/>
      </c>
      <c r="CD74" s="3" t="str">
        <f>IF('DATA ENTRY'!CV73="","",IF('DATA ENTRY'!C73="","",IF(AND($CD$4='DATA ENTRY'!CV73),'DATA ENTRY'!C73,"")))</f>
        <v/>
      </c>
      <c r="CE74" s="4" t="str">
        <f>IF('DATA ENTRY'!CV73="","",IF('DATA ENTRY'!I73="","",IF(AND($CD$4='DATA ENTRY'!CV73),'DATA ENTRY'!I73,"")))</f>
        <v/>
      </c>
      <c r="CF74" s="4" t="str">
        <f>IF('DATA ENTRY'!CV73="","",IF('DATA ENTRY'!CV73="","",IF(AND($CD$4='DATA ENTRY'!CV73),'DATA ENTRY'!CV73,"")))</f>
        <v/>
      </c>
      <c r="CG74" s="3" t="str">
        <f>IF('DATA ENTRY'!CV73="","",IF('DATA ENTRY'!N73="","",IF(AND($CD$4='DATA ENTRY'!CV73),'DATA ENTRY'!N73,"")))</f>
        <v/>
      </c>
      <c r="CH74" s="132" t="str">
        <f>IF('DATA ENTRY'!CV73="","",IF('DATA ENTRY'!O73="","",IF(AND($CD$4='DATA ENTRY'!CV73),'DATA ENTRY'!O73,"")))</f>
        <v/>
      </c>
      <c r="CI74" s="3" t="str">
        <f>IF('DATA ENTRY'!CV73="","",IF('DATA ENTRY'!P73="","",IF(AND($CD$4='DATA ENTRY'!CV73),'DATA ENTRY'!P73,"")))</f>
        <v/>
      </c>
      <c r="CJ74" s="132" t="str">
        <f>IF('DATA ENTRY'!CV73="","",IF('DATA ENTRY'!Q73="","",IF(AND($CD$4='DATA ENTRY'!CV73),'DATA ENTRY'!Q73,"")))</f>
        <v/>
      </c>
      <c r="CK74" s="3" t="str">
        <f>IF('DATA ENTRY'!CV73="","",IF('DATA ENTRY'!R73="","",IF(AND($CD$4='DATA ENTRY'!CV73),'DATA ENTRY'!R73,"")))</f>
        <v/>
      </c>
      <c r="CL74" s="3" t="str">
        <f>IF('DATA ENTRY'!CV73="","",IF('DATA ENTRY'!S73="","",IF(AND($CD$4='DATA ENTRY'!CV73),'DATA ENTRY'!S73,"")))</f>
        <v/>
      </c>
      <c r="CM74" s="3" t="str">
        <f>IF('DATA ENTRY'!CV73="","",IF('DATA ENTRY'!E73="","",IF(AND($CD$4='DATA ENTRY'!CV73),'DATA ENTRY'!E73,"")))</f>
        <v/>
      </c>
      <c r="CN74" s="3" t="str">
        <f>IF('DATA ENTRY'!CV73="","",IF('DATA ENTRY'!W73="","",IF(AND($CD$4='DATA ENTRY'!CV73),'DATA ENTRY'!W73,"")))</f>
        <v/>
      </c>
      <c r="CO74" s="3" t="str">
        <f>IF('DATA ENTRY'!CV73="","",IF('DATA ENTRY'!X73="","",IF(AND($CD$4='DATA ENTRY'!CV73),'DATA ENTRY'!X73,"")))</f>
        <v/>
      </c>
      <c r="CP74" s="133" t="str">
        <f t="shared" si="17"/>
        <v/>
      </c>
      <c r="CQ74" s="133" t="str">
        <f>IF('DATA ENTRY'!CV73="","",IF('DATA ENTRY'!G73="","",IF(AND($CD$4='DATA ENTRY'!CV73),'DATA ENTRY'!G73,"")))</f>
        <v/>
      </c>
      <c r="CR74">
        <f t="shared" si="18"/>
        <v>0</v>
      </c>
      <c r="CS74">
        <f t="shared" si="19"/>
        <v>0</v>
      </c>
      <c r="CW74">
        <f t="shared" si="26"/>
        <v>0</v>
      </c>
      <c r="DA74" t="str">
        <f t="shared" si="20"/>
        <v/>
      </c>
      <c r="DB74" t="str">
        <f>IF(DX74=0,"",1+(MAX($DB$7:DB73)))</f>
        <v/>
      </c>
      <c r="DC74" s="170">
        <v>68</v>
      </c>
      <c r="DD74" s="3" t="str">
        <f>IF('DATA ENTRY'!CV73="","",IF('DATA ENTRY'!B73="","",IF(AND($DE$4='DATA ENTRY'!D73),'DATA ENTRY'!B73,"")))</f>
        <v/>
      </c>
      <c r="DE74" s="3" t="str">
        <f>IF('DATA ENTRY'!CV73="","",IF('DATA ENTRY'!C73="","",IF(AND($DE$4='DATA ENTRY'!D73),'DATA ENTRY'!C73,"")))</f>
        <v/>
      </c>
      <c r="DF74" s="4" t="str">
        <f>IF('DATA ENTRY'!CV73="","",IF('DATA ENTRY'!I73="","",IF(AND($DE$4='DATA ENTRY'!D73),'DATA ENTRY'!I73,"")))</f>
        <v/>
      </c>
      <c r="DG74" s="4" t="str">
        <f>IF('DATA ENTRY'!CV73="","",IF('DATA ENTRY'!CV73="","",IF(AND($DE$4='DATA ENTRY'!D73),'DATA ENTRY'!CV73,"")))</f>
        <v/>
      </c>
      <c r="DH74" s="3" t="str">
        <f>IF('DATA ENTRY'!CV73="","",IF('DATA ENTRY'!N73="","",IF(AND($DE$4='DATA ENTRY'!D73),'DATA ENTRY'!N73,"")))</f>
        <v/>
      </c>
      <c r="DI74" s="132" t="str">
        <f>IF('DATA ENTRY'!CV73="","",IF('DATA ENTRY'!O73="","",IF(AND($DE$4='DATA ENTRY'!D73),'DATA ENTRY'!O73,"")))</f>
        <v/>
      </c>
      <c r="DJ74" s="3" t="str">
        <f>IF('DATA ENTRY'!CV73="","",IF('DATA ENTRY'!P73="","",IF(AND($DE$4='DATA ENTRY'!D73),'DATA ENTRY'!P73,"")))</f>
        <v/>
      </c>
      <c r="DK74" s="132" t="str">
        <f>IF('DATA ENTRY'!CV73="","",IF('DATA ENTRY'!Q73="","",IF(AND($DE$4='DATA ENTRY'!D73),'DATA ENTRY'!Q73,"")))</f>
        <v/>
      </c>
      <c r="DL74" s="3" t="str">
        <f>IF('DATA ENTRY'!CV73="","",IF('DATA ENTRY'!R73="","",IF(AND($DE$4='DATA ENTRY'!D73),'DATA ENTRY'!R73,"")))</f>
        <v/>
      </c>
      <c r="DM74" s="132" t="str">
        <f>IF('DATA ENTRY'!CV73="","",IF('DATA ENTRY'!S73="","",IF(AND($DE$4='DATA ENTRY'!D73),'DATA ENTRY'!S73,"")))</f>
        <v/>
      </c>
      <c r="DN74" s="3" t="str">
        <f>IF('DATA ENTRY'!CV73="","",IF('DATA ENTRY'!E73="","",IF(AND($DE$4='DATA ENTRY'!D73),'DATA ENTRY'!E73,"")))</f>
        <v/>
      </c>
      <c r="DO74" s="3" t="str">
        <f>IF('DATA ENTRY'!CV73="","",IF('DATA ENTRY'!D73="","",IF(AND($DE$4='DATA ENTRY'!D73),'DATA ENTRY'!D73,"")))</f>
        <v/>
      </c>
      <c r="DP74" s="3" t="str">
        <f>IF('DATA ENTRY'!CV73="","",IF('DATA ENTRY'!W73="","",IF(AND($DE$4='DATA ENTRY'!D73),'DATA ENTRY'!W73,"")))</f>
        <v/>
      </c>
      <c r="DQ74" s="3" t="str">
        <f>IF('DATA ENTRY'!CV73="","",IF('DATA ENTRY'!X73="","",IF(AND($DE$4='DATA ENTRY'!D73),'DATA ENTRY'!X73,"")))</f>
        <v/>
      </c>
      <c r="DR74" s="133" t="str">
        <f t="shared" si="21"/>
        <v/>
      </c>
      <c r="DS74" s="133" t="str">
        <f>IF('DATA ENTRY'!CV73="","",IF('DATA ENTRY'!D73="","",IF(AND($DE$4='DATA ENTRY'!D73),'DATA ENTRY'!G73,"")))</f>
        <v/>
      </c>
      <c r="DX74">
        <f t="shared" si="22"/>
        <v>0</v>
      </c>
      <c r="EA74" t="str">
        <f t="shared" si="23"/>
        <v/>
      </c>
      <c r="EB74" t="str">
        <f>IF(EX74=0,"",1+(MAX($EB$7:EB73)))</f>
        <v/>
      </c>
      <c r="EC74" s="192">
        <v>68</v>
      </c>
      <c r="ED74" s="3" t="str">
        <f>IF('DATA ENTRY'!CV73="","",IF('DATA ENTRY'!B73="","",IF(AND($EE$4='DATA ENTRY'!G73,$EG$4='DATA ENTRY'!F73),'DATA ENTRY'!B73,"")))</f>
        <v/>
      </c>
      <c r="EE74" s="3" t="str">
        <f>IF('DATA ENTRY'!CV73="","",IF('DATA ENTRY'!C73="","",IF(AND($EE$4='DATA ENTRY'!G73,$EG$4='DATA ENTRY'!F73),'DATA ENTRY'!C73,"")))</f>
        <v/>
      </c>
      <c r="EF74" s="4" t="str">
        <f>IF('DATA ENTRY'!CV73="","",IF('DATA ENTRY'!I73="","",IF(AND($EE$4='DATA ENTRY'!G73,$EG$4='DATA ENTRY'!F73),'DATA ENTRY'!I73,"")))</f>
        <v/>
      </c>
      <c r="EG74" s="4" t="str">
        <f>IF('DATA ENTRY'!CV73="","",IF('DATA ENTRY'!CV73="","",IF(AND($EE$4='DATA ENTRY'!G73,$EG$4='DATA ENTRY'!F73),'DATA ENTRY'!CV73,"")))</f>
        <v/>
      </c>
      <c r="EH74" s="3" t="str">
        <f>IF('DATA ENTRY'!CV73="","",IF('DATA ENTRY'!N73="","",IF(AND($EE$4='DATA ENTRY'!G73,$EG$4='DATA ENTRY'!F73),'DATA ENTRY'!N73,"")))</f>
        <v/>
      </c>
      <c r="EI74" s="132" t="str">
        <f>IF('DATA ENTRY'!CV73="","",IF('DATA ENTRY'!O73="","",IF(AND($EE$4='DATA ENTRY'!G73,$EG$4='DATA ENTRY'!F73),'DATA ENTRY'!O73,"")))</f>
        <v/>
      </c>
      <c r="EJ74" s="3" t="str">
        <f>IF('DATA ENTRY'!CV73="","",IF('DATA ENTRY'!P73="","",IF(AND($EE$4='DATA ENTRY'!G73,$EG$4='DATA ENTRY'!F73),'DATA ENTRY'!P73,"")))</f>
        <v/>
      </c>
      <c r="EK74" s="132" t="str">
        <f>IF('DATA ENTRY'!CV73="","",IF('DATA ENTRY'!Q73="","",IF(AND($EE$4='DATA ENTRY'!G73,$EG$4='DATA ENTRY'!F73),'DATA ENTRY'!Q73,"")))</f>
        <v/>
      </c>
      <c r="EL74" s="3" t="str">
        <f>IF('DATA ENTRY'!CV73="","",IF('DATA ENTRY'!R73="","",IF(AND($EE$4='DATA ENTRY'!G73,$EG$4='DATA ENTRY'!F73),'DATA ENTRY'!R73,"")))</f>
        <v/>
      </c>
      <c r="EM74" s="132" t="str">
        <f>IF('DATA ENTRY'!CV73="","",IF('DATA ENTRY'!S73="","",IF(AND($EE$4='DATA ENTRY'!G73,$EG$4='DATA ENTRY'!F73),'DATA ENTRY'!S73,"")))</f>
        <v/>
      </c>
      <c r="EN74" s="3" t="str">
        <f>IF('DATA ENTRY'!CV73="","",IF('DATA ENTRY'!E73="","",IF(AND($EE$4='DATA ENTRY'!G73,$EG$4='DATA ENTRY'!F73),'DATA ENTRY'!E73,"")))</f>
        <v/>
      </c>
      <c r="EO74" s="3" t="str">
        <f>IF('DATA ENTRY'!CV73="","",IF('DATA ENTRY'!D6="","",IF(AND($EE$4='DATA ENTRY'!G73,$EG$4='DATA ENTRY'!F73),'DATA ENTRY'!D6,"")))</f>
        <v/>
      </c>
      <c r="EP74" s="3" t="str">
        <f>IF('DATA ENTRY'!CV73="","",IF('DATA ENTRY'!W73="","",IF(AND($EE$4='DATA ENTRY'!G73,$EG$4='DATA ENTRY'!F73),'DATA ENTRY'!W73,"")))</f>
        <v/>
      </c>
      <c r="EQ74" s="3" t="str">
        <f>IF('DATA ENTRY'!CV73="","",IF('DATA ENTRY'!X73="","",IF(AND($EE$4='DATA ENTRY'!G73,$EG$4='DATA ENTRY'!F73),'DATA ENTRY'!X73,"")))</f>
        <v/>
      </c>
      <c r="ER74" s="133" t="str">
        <f t="shared" si="24"/>
        <v/>
      </c>
      <c r="ES74" s="133" t="str">
        <f>IF('DATA ENTRY'!CV73="","",IF('DATA ENTRY'!D6="","",IF(AND($EE$4='DATA ENTRY'!G73,$EG$4='DATA ENTRY'!F73),'DATA ENTRY'!G73,"")))</f>
        <v/>
      </c>
      <c r="EX74">
        <f t="shared" si="25"/>
        <v>0</v>
      </c>
    </row>
    <row r="75" spans="1:154">
      <c r="A75" t="str">
        <f>IF(S75=0,"",1+(MAX($A$7:A74)))</f>
        <v/>
      </c>
      <c r="B75" s="2">
        <v>69</v>
      </c>
      <c r="C75" s="3" t="str">
        <f>IF('DATA ENTRY'!CV74="","",IF('DATA ENTRY'!B74="","",IF($D$4="All Post",'DATA ENTRY'!B74,IF(AND($D$4='DATA ENTRY'!CV74),'DATA ENTRY'!B74,""))))</f>
        <v/>
      </c>
      <c r="D75" s="3" t="str">
        <f>IF('DATA ENTRY'!CV74="","",IF('DATA ENTRY'!C74="","",IF($D$4="All Post",'DATA ENTRY'!C74,IF(AND($D$4='DATA ENTRY'!CV74),'DATA ENTRY'!C74,""))))</f>
        <v/>
      </c>
      <c r="E75" s="4" t="str">
        <f>IF('DATA ENTRY'!CV74="","",IF('DATA ENTRY'!I74="","",IF($D$4="All Post",'DATA ENTRY'!I74,IF(AND($D$4='DATA ENTRY'!CV74),'DATA ENTRY'!I74,""))))</f>
        <v/>
      </c>
      <c r="F75" s="4" t="str">
        <f>IF('DATA ENTRY'!CV74="","",IF('DATA ENTRY'!CV74="","",IF($D$4="All Post",'DATA ENTRY'!CV74,IF(AND($D$4='DATA ENTRY'!CV74),'DATA ENTRY'!CV74,""))))</f>
        <v/>
      </c>
      <c r="G75" s="3" t="str">
        <f>IF('DATA ENTRY'!CV74="","",IF('DATA ENTRY'!N74="","",IF($D$4="All Post",'DATA ENTRY'!N74,IF(AND($D$4='DATA ENTRY'!CV74),'DATA ENTRY'!N74,""))))</f>
        <v/>
      </c>
      <c r="H75" s="132" t="str">
        <f>IF('DATA ENTRY'!CV74="","",IF('DATA ENTRY'!O74="","",IF($D$4="All Post",'DATA ENTRY'!O74,IF(AND($D$4='DATA ENTRY'!CV74),'DATA ENTRY'!O74,""))))</f>
        <v/>
      </c>
      <c r="I75" s="3" t="str">
        <f>IF('DATA ENTRY'!CV74="","",IF('DATA ENTRY'!P74="","",IF($D$4="All Post",'DATA ENTRY'!P74,IF(AND($D$4='DATA ENTRY'!CV74),'DATA ENTRY'!P74,""))))</f>
        <v/>
      </c>
      <c r="J75" s="132" t="str">
        <f>IF('DATA ENTRY'!CV74="","",IF('DATA ENTRY'!Q74="","",IF($D$4="All Post",'DATA ENTRY'!Q74,IF(AND($D$4='DATA ENTRY'!CV74),'DATA ENTRY'!Q74,""))))</f>
        <v/>
      </c>
      <c r="K75" s="3" t="str">
        <f>IF('DATA ENTRY'!CV74="","",IF('DATA ENTRY'!R74="","",IF($D$4="All Post",'DATA ENTRY'!R74,IF(AND($D$4='DATA ENTRY'!CV74),'DATA ENTRY'!R74,""))))</f>
        <v/>
      </c>
      <c r="L75" s="3" t="str">
        <f>IF('DATA ENTRY'!CV74="","",IF('DATA ENTRY'!S74="","",IF($D$4="All Post",'DATA ENTRY'!S74,IF(AND($D$4='DATA ENTRY'!CV74),'DATA ENTRY'!S74,""))))</f>
        <v/>
      </c>
      <c r="M75" s="3" t="str">
        <f>IF('DATA ENTRY'!CV74="","",IF('DATA ENTRY'!E74="","",IF($D$4="All Post",'DATA ENTRY'!E74,IF(AND($D$4='DATA ENTRY'!CV74),'DATA ENTRY'!E74,""))))</f>
        <v/>
      </c>
      <c r="N75" s="3" t="str">
        <f>IF('DATA ENTRY'!CV74="","",IF('DATA ENTRY'!W74="","",IF($D$4="All Post",'DATA ENTRY'!W74,IF(AND($D$4='DATA ENTRY'!CV74),'DATA ENTRY'!W74,""))))</f>
        <v/>
      </c>
      <c r="O75" s="3" t="str">
        <f>IF('DATA ENTRY'!CV74="","",IF('DATA ENTRY'!X74="","",IF($D$4="All Post",'DATA ENTRY'!X74,IF(AND($D$4='DATA ENTRY'!CV74),'DATA ENTRY'!X74,""))))</f>
        <v/>
      </c>
      <c r="P75" s="3" t="str">
        <f>IF('DATA ENTRY'!CV74="","",IF('DATA ENTRY'!G74="","",IF($D$4="All Post",'DATA ENTRY'!G74,IF(AND($D$4='DATA ENTRY'!CV74),'DATA ENTRY'!G74,""))))</f>
        <v/>
      </c>
      <c r="S75">
        <f t="shared" si="14"/>
        <v>0</v>
      </c>
      <c r="T75" t="str">
        <f t="shared" si="15"/>
        <v/>
      </c>
      <c r="BZ75" t="str">
        <f t="shared" si="16"/>
        <v/>
      </c>
      <c r="CA75" t="str">
        <f>IF(CW75=0,"",1+(MAX($CA$7:CA74)))</f>
        <v/>
      </c>
      <c r="CB75" s="141">
        <v>69</v>
      </c>
      <c r="CC75" s="3" t="str">
        <f>IF('DATA ENTRY'!CV74="","",IF('DATA ENTRY'!B74="","",IF(AND($CD$4='DATA ENTRY'!CV74),'DATA ENTRY'!B74,"")))</f>
        <v/>
      </c>
      <c r="CD75" s="3" t="str">
        <f>IF('DATA ENTRY'!CV74="","",IF('DATA ENTRY'!C74="","",IF(AND($CD$4='DATA ENTRY'!CV74),'DATA ENTRY'!C74,"")))</f>
        <v/>
      </c>
      <c r="CE75" s="4" t="str">
        <f>IF('DATA ENTRY'!CV74="","",IF('DATA ENTRY'!I74="","",IF(AND($CD$4='DATA ENTRY'!CV74),'DATA ENTRY'!I74,"")))</f>
        <v/>
      </c>
      <c r="CF75" s="4" t="str">
        <f>IF('DATA ENTRY'!CV74="","",IF('DATA ENTRY'!CV74="","",IF(AND($CD$4='DATA ENTRY'!CV74),'DATA ENTRY'!CV74,"")))</f>
        <v/>
      </c>
      <c r="CG75" s="3" t="str">
        <f>IF('DATA ENTRY'!CV74="","",IF('DATA ENTRY'!N74="","",IF(AND($CD$4='DATA ENTRY'!CV74),'DATA ENTRY'!N74,"")))</f>
        <v/>
      </c>
      <c r="CH75" s="132" t="str">
        <f>IF('DATA ENTRY'!CV74="","",IF('DATA ENTRY'!O74="","",IF(AND($CD$4='DATA ENTRY'!CV74),'DATA ENTRY'!O74,"")))</f>
        <v/>
      </c>
      <c r="CI75" s="3" t="str">
        <f>IF('DATA ENTRY'!CV74="","",IF('DATA ENTRY'!P74="","",IF(AND($CD$4='DATA ENTRY'!CV74),'DATA ENTRY'!P74,"")))</f>
        <v/>
      </c>
      <c r="CJ75" s="132" t="str">
        <f>IF('DATA ENTRY'!CV74="","",IF('DATA ENTRY'!Q74="","",IF(AND($CD$4='DATA ENTRY'!CV74),'DATA ENTRY'!Q74,"")))</f>
        <v/>
      </c>
      <c r="CK75" s="3" t="str">
        <f>IF('DATA ENTRY'!CV74="","",IF('DATA ENTRY'!R74="","",IF(AND($CD$4='DATA ENTRY'!CV74),'DATA ENTRY'!R74,"")))</f>
        <v/>
      </c>
      <c r="CL75" s="3" t="str">
        <f>IF('DATA ENTRY'!CV74="","",IF('DATA ENTRY'!S74="","",IF(AND($CD$4='DATA ENTRY'!CV74),'DATA ENTRY'!S74,"")))</f>
        <v/>
      </c>
      <c r="CM75" s="3" t="str">
        <f>IF('DATA ENTRY'!CV74="","",IF('DATA ENTRY'!E74="","",IF(AND($CD$4='DATA ENTRY'!CV74),'DATA ENTRY'!E74,"")))</f>
        <v/>
      </c>
      <c r="CN75" s="3" t="str">
        <f>IF('DATA ENTRY'!CV74="","",IF('DATA ENTRY'!W74="","",IF(AND($CD$4='DATA ENTRY'!CV74),'DATA ENTRY'!W74,"")))</f>
        <v/>
      </c>
      <c r="CO75" s="3" t="str">
        <f>IF('DATA ENTRY'!CV74="","",IF('DATA ENTRY'!X74="","",IF(AND($CD$4='DATA ENTRY'!CV74),'DATA ENTRY'!X74,"")))</f>
        <v/>
      </c>
      <c r="CP75" s="133" t="str">
        <f t="shared" si="17"/>
        <v/>
      </c>
      <c r="CQ75" s="133" t="str">
        <f>IF('DATA ENTRY'!CV74="","",IF('DATA ENTRY'!G74="","",IF(AND($CD$4='DATA ENTRY'!CV74),'DATA ENTRY'!G74,"")))</f>
        <v/>
      </c>
      <c r="CR75">
        <f t="shared" si="18"/>
        <v>0</v>
      </c>
      <c r="CS75">
        <f t="shared" si="19"/>
        <v>0</v>
      </c>
      <c r="CW75">
        <f t="shared" si="26"/>
        <v>0</v>
      </c>
      <c r="DA75" t="str">
        <f t="shared" si="20"/>
        <v/>
      </c>
      <c r="DB75" t="str">
        <f>IF(DX75=0,"",1+(MAX($DB$7:DB74)))</f>
        <v/>
      </c>
      <c r="DC75" s="170">
        <v>69</v>
      </c>
      <c r="DD75" s="3" t="str">
        <f>IF('DATA ENTRY'!CV74="","",IF('DATA ENTRY'!B74="","",IF(AND($DE$4='DATA ENTRY'!D74),'DATA ENTRY'!B74,"")))</f>
        <v/>
      </c>
      <c r="DE75" s="3" t="str">
        <f>IF('DATA ENTRY'!CV74="","",IF('DATA ENTRY'!C74="","",IF(AND($DE$4='DATA ENTRY'!D74),'DATA ENTRY'!C74,"")))</f>
        <v/>
      </c>
      <c r="DF75" s="4" t="str">
        <f>IF('DATA ENTRY'!CV74="","",IF('DATA ENTRY'!I74="","",IF(AND($DE$4='DATA ENTRY'!D74),'DATA ENTRY'!I74,"")))</f>
        <v/>
      </c>
      <c r="DG75" s="4" t="str">
        <f>IF('DATA ENTRY'!CV74="","",IF('DATA ENTRY'!CV74="","",IF(AND($DE$4='DATA ENTRY'!D74),'DATA ENTRY'!CV74,"")))</f>
        <v/>
      </c>
      <c r="DH75" s="3" t="str">
        <f>IF('DATA ENTRY'!CV74="","",IF('DATA ENTRY'!N74="","",IF(AND($DE$4='DATA ENTRY'!D74),'DATA ENTRY'!N74,"")))</f>
        <v/>
      </c>
      <c r="DI75" s="132" t="str">
        <f>IF('DATA ENTRY'!CV74="","",IF('DATA ENTRY'!O74="","",IF(AND($DE$4='DATA ENTRY'!D74),'DATA ENTRY'!O74,"")))</f>
        <v/>
      </c>
      <c r="DJ75" s="3" t="str">
        <f>IF('DATA ENTRY'!CV74="","",IF('DATA ENTRY'!P74="","",IF(AND($DE$4='DATA ENTRY'!D74),'DATA ENTRY'!P74,"")))</f>
        <v/>
      </c>
      <c r="DK75" s="132" t="str">
        <f>IF('DATA ENTRY'!CV74="","",IF('DATA ENTRY'!Q74="","",IF(AND($DE$4='DATA ENTRY'!D74),'DATA ENTRY'!Q74,"")))</f>
        <v/>
      </c>
      <c r="DL75" s="3" t="str">
        <f>IF('DATA ENTRY'!CV74="","",IF('DATA ENTRY'!R74="","",IF(AND($DE$4='DATA ENTRY'!D74),'DATA ENTRY'!R74,"")))</f>
        <v/>
      </c>
      <c r="DM75" s="132" t="str">
        <f>IF('DATA ENTRY'!CV74="","",IF('DATA ENTRY'!S74="","",IF(AND($DE$4='DATA ENTRY'!D74),'DATA ENTRY'!S74,"")))</f>
        <v/>
      </c>
      <c r="DN75" s="3" t="str">
        <f>IF('DATA ENTRY'!CV74="","",IF('DATA ENTRY'!E74="","",IF(AND($DE$4='DATA ENTRY'!D74),'DATA ENTRY'!E74,"")))</f>
        <v/>
      </c>
      <c r="DO75" s="3" t="str">
        <f>IF('DATA ENTRY'!CV74="","",IF('DATA ENTRY'!D74="","",IF(AND($DE$4='DATA ENTRY'!D74),'DATA ENTRY'!D74,"")))</f>
        <v/>
      </c>
      <c r="DP75" s="3" t="str">
        <f>IF('DATA ENTRY'!CV74="","",IF('DATA ENTRY'!W74="","",IF(AND($DE$4='DATA ENTRY'!D74),'DATA ENTRY'!W74,"")))</f>
        <v/>
      </c>
      <c r="DQ75" s="3" t="str">
        <f>IF('DATA ENTRY'!CV74="","",IF('DATA ENTRY'!X74="","",IF(AND($DE$4='DATA ENTRY'!D74),'DATA ENTRY'!X74,"")))</f>
        <v/>
      </c>
      <c r="DR75" s="133" t="str">
        <f t="shared" si="21"/>
        <v/>
      </c>
      <c r="DS75" s="133" t="str">
        <f>IF('DATA ENTRY'!CV74="","",IF('DATA ENTRY'!D74="","",IF(AND($DE$4='DATA ENTRY'!D74),'DATA ENTRY'!G74,"")))</f>
        <v/>
      </c>
      <c r="DX75">
        <f t="shared" si="22"/>
        <v>0</v>
      </c>
      <c r="EA75" t="str">
        <f t="shared" si="23"/>
        <v/>
      </c>
      <c r="EB75" t="str">
        <f>IF(EX75=0,"",1+(MAX($EB$7:EB74)))</f>
        <v/>
      </c>
      <c r="EC75" s="192">
        <v>69</v>
      </c>
      <c r="ED75" s="3" t="str">
        <f>IF('DATA ENTRY'!CV74="","",IF('DATA ENTRY'!B74="","",IF(AND($EE$4='DATA ENTRY'!G74,$EG$4='DATA ENTRY'!F74),'DATA ENTRY'!B74,"")))</f>
        <v/>
      </c>
      <c r="EE75" s="3" t="str">
        <f>IF('DATA ENTRY'!CV74="","",IF('DATA ENTRY'!C74="","",IF(AND($EE$4='DATA ENTRY'!G74,$EG$4='DATA ENTRY'!F74),'DATA ENTRY'!C74,"")))</f>
        <v/>
      </c>
      <c r="EF75" s="4" t="str">
        <f>IF('DATA ENTRY'!CV74="","",IF('DATA ENTRY'!I74="","",IF(AND($EE$4='DATA ENTRY'!G74,$EG$4='DATA ENTRY'!F74),'DATA ENTRY'!I74,"")))</f>
        <v/>
      </c>
      <c r="EG75" s="4" t="str">
        <f>IF('DATA ENTRY'!CV74="","",IF('DATA ENTRY'!CV74="","",IF(AND($EE$4='DATA ENTRY'!G74,$EG$4='DATA ENTRY'!F74),'DATA ENTRY'!CV74,"")))</f>
        <v/>
      </c>
      <c r="EH75" s="3" t="str">
        <f>IF('DATA ENTRY'!CV74="","",IF('DATA ENTRY'!N74="","",IF(AND($EE$4='DATA ENTRY'!G74,$EG$4='DATA ENTRY'!F74),'DATA ENTRY'!N74,"")))</f>
        <v/>
      </c>
      <c r="EI75" s="132" t="str">
        <f>IF('DATA ENTRY'!CV74="","",IF('DATA ENTRY'!O74="","",IF(AND($EE$4='DATA ENTRY'!G74,$EG$4='DATA ENTRY'!F74),'DATA ENTRY'!O74,"")))</f>
        <v/>
      </c>
      <c r="EJ75" s="3" t="str">
        <f>IF('DATA ENTRY'!CV74="","",IF('DATA ENTRY'!P74="","",IF(AND($EE$4='DATA ENTRY'!G74,$EG$4='DATA ENTRY'!F74),'DATA ENTRY'!P74,"")))</f>
        <v/>
      </c>
      <c r="EK75" s="132" t="str">
        <f>IF('DATA ENTRY'!CV74="","",IF('DATA ENTRY'!Q74="","",IF(AND($EE$4='DATA ENTRY'!G74,$EG$4='DATA ENTRY'!F74),'DATA ENTRY'!Q74,"")))</f>
        <v/>
      </c>
      <c r="EL75" s="3" t="str">
        <f>IF('DATA ENTRY'!CV74="","",IF('DATA ENTRY'!R74="","",IF(AND($EE$4='DATA ENTRY'!G74,$EG$4='DATA ENTRY'!F74),'DATA ENTRY'!R74,"")))</f>
        <v/>
      </c>
      <c r="EM75" s="132" t="str">
        <f>IF('DATA ENTRY'!CV74="","",IF('DATA ENTRY'!S74="","",IF(AND($EE$4='DATA ENTRY'!G74,$EG$4='DATA ENTRY'!F74),'DATA ENTRY'!S74,"")))</f>
        <v/>
      </c>
      <c r="EN75" s="3" t="str">
        <f>IF('DATA ENTRY'!CV74="","",IF('DATA ENTRY'!E74="","",IF(AND($EE$4='DATA ENTRY'!G74,$EG$4='DATA ENTRY'!F74),'DATA ENTRY'!E74,"")))</f>
        <v/>
      </c>
      <c r="EO75" s="3" t="str">
        <f>IF('DATA ENTRY'!CV74="","",IF('DATA ENTRY'!D6="","",IF(AND($EE$4='DATA ENTRY'!G74,$EG$4='DATA ENTRY'!F74),'DATA ENTRY'!D6,"")))</f>
        <v/>
      </c>
      <c r="EP75" s="3" t="str">
        <f>IF('DATA ENTRY'!CV74="","",IF('DATA ENTRY'!W74="","",IF(AND($EE$4='DATA ENTRY'!G74,$EG$4='DATA ENTRY'!F74),'DATA ENTRY'!W74,"")))</f>
        <v/>
      </c>
      <c r="EQ75" s="3" t="str">
        <f>IF('DATA ENTRY'!CV74="","",IF('DATA ENTRY'!X74="","",IF(AND($EE$4='DATA ENTRY'!G74,$EG$4='DATA ENTRY'!F74),'DATA ENTRY'!X74,"")))</f>
        <v/>
      </c>
      <c r="ER75" s="133" t="str">
        <f t="shared" si="24"/>
        <v/>
      </c>
      <c r="ES75" s="133" t="str">
        <f>IF('DATA ENTRY'!CV74="","",IF('DATA ENTRY'!D6="","",IF(AND($EE$4='DATA ENTRY'!G74,$EG$4='DATA ENTRY'!F74),'DATA ENTRY'!G74,"")))</f>
        <v/>
      </c>
      <c r="EX75">
        <f t="shared" si="25"/>
        <v>0</v>
      </c>
    </row>
    <row r="76" spans="1:154">
      <c r="A76" t="str">
        <f>IF(S76=0,"",1+(MAX($A$7:A75)))</f>
        <v/>
      </c>
      <c r="B76" s="2">
        <v>70</v>
      </c>
      <c r="C76" s="3" t="str">
        <f>IF('DATA ENTRY'!CV75="","",IF('DATA ENTRY'!B75="","",IF($D$4="All Post",'DATA ENTRY'!B75,IF(AND($D$4='DATA ENTRY'!CV75),'DATA ENTRY'!B75,""))))</f>
        <v/>
      </c>
      <c r="D76" s="3" t="str">
        <f>IF('DATA ENTRY'!CV75="","",IF('DATA ENTRY'!C75="","",IF($D$4="All Post",'DATA ENTRY'!C75,IF(AND($D$4='DATA ENTRY'!CV75),'DATA ENTRY'!C75,""))))</f>
        <v/>
      </c>
      <c r="E76" s="4" t="str">
        <f>IF('DATA ENTRY'!CV75="","",IF('DATA ENTRY'!I75="","",IF($D$4="All Post",'DATA ENTRY'!I75,IF(AND($D$4='DATA ENTRY'!CV75),'DATA ENTRY'!I75,""))))</f>
        <v/>
      </c>
      <c r="F76" s="4" t="str">
        <f>IF('DATA ENTRY'!CV75="","",IF('DATA ENTRY'!CV75="","",IF($D$4="All Post",'DATA ENTRY'!CV75,IF(AND($D$4='DATA ENTRY'!CV75),'DATA ENTRY'!CV75,""))))</f>
        <v/>
      </c>
      <c r="G76" s="3" t="str">
        <f>IF('DATA ENTRY'!CV75="","",IF('DATA ENTRY'!N75="","",IF($D$4="All Post",'DATA ENTRY'!N75,IF(AND($D$4='DATA ENTRY'!CV75),'DATA ENTRY'!N75,""))))</f>
        <v/>
      </c>
      <c r="H76" s="132" t="str">
        <f>IF('DATA ENTRY'!CV75="","",IF('DATA ENTRY'!O75="","",IF($D$4="All Post",'DATA ENTRY'!O75,IF(AND($D$4='DATA ENTRY'!CV75),'DATA ENTRY'!O75,""))))</f>
        <v/>
      </c>
      <c r="I76" s="3" t="str">
        <f>IF('DATA ENTRY'!CV75="","",IF('DATA ENTRY'!P75="","",IF($D$4="All Post",'DATA ENTRY'!P75,IF(AND($D$4='DATA ENTRY'!CV75),'DATA ENTRY'!P75,""))))</f>
        <v/>
      </c>
      <c r="J76" s="132" t="str">
        <f>IF('DATA ENTRY'!CV75="","",IF('DATA ENTRY'!Q75="","",IF($D$4="All Post",'DATA ENTRY'!Q75,IF(AND($D$4='DATA ENTRY'!CV75),'DATA ENTRY'!Q75,""))))</f>
        <v/>
      </c>
      <c r="K76" s="3" t="str">
        <f>IF('DATA ENTRY'!CV75="","",IF('DATA ENTRY'!R75="","",IF($D$4="All Post",'DATA ENTRY'!R75,IF(AND($D$4='DATA ENTRY'!CV75),'DATA ENTRY'!R75,""))))</f>
        <v/>
      </c>
      <c r="L76" s="3" t="str">
        <f>IF('DATA ENTRY'!CV75="","",IF('DATA ENTRY'!S75="","",IF($D$4="All Post",'DATA ENTRY'!S75,IF(AND($D$4='DATA ENTRY'!CV75),'DATA ENTRY'!S75,""))))</f>
        <v/>
      </c>
      <c r="M76" s="3" t="str">
        <f>IF('DATA ENTRY'!CV75="","",IF('DATA ENTRY'!E75="","",IF($D$4="All Post",'DATA ENTRY'!E75,IF(AND($D$4='DATA ENTRY'!CV75),'DATA ENTRY'!E75,""))))</f>
        <v/>
      </c>
      <c r="N76" s="3" t="str">
        <f>IF('DATA ENTRY'!CV75="","",IF('DATA ENTRY'!W75="","",IF($D$4="All Post",'DATA ENTRY'!W75,IF(AND($D$4='DATA ENTRY'!CV75),'DATA ENTRY'!W75,""))))</f>
        <v/>
      </c>
      <c r="O76" s="3" t="str">
        <f>IF('DATA ENTRY'!CV75="","",IF('DATA ENTRY'!X75="","",IF($D$4="All Post",'DATA ENTRY'!X75,IF(AND($D$4='DATA ENTRY'!CV75),'DATA ENTRY'!X75,""))))</f>
        <v/>
      </c>
      <c r="P76" s="3" t="str">
        <f>IF('DATA ENTRY'!CV75="","",IF('DATA ENTRY'!G75="","",IF($D$4="All Post",'DATA ENTRY'!G75,IF(AND($D$4='DATA ENTRY'!CV75),'DATA ENTRY'!G75,""))))</f>
        <v/>
      </c>
      <c r="S76">
        <f t="shared" si="14"/>
        <v>0</v>
      </c>
      <c r="T76" t="str">
        <f t="shared" si="15"/>
        <v/>
      </c>
      <c r="BZ76" t="str">
        <f t="shared" si="16"/>
        <v/>
      </c>
      <c r="CA76" t="str">
        <f>IF(CW76=0,"",1+(MAX($CA$7:CA75)))</f>
        <v/>
      </c>
      <c r="CB76" s="141">
        <v>70</v>
      </c>
      <c r="CC76" s="3" t="str">
        <f>IF('DATA ENTRY'!CV75="","",IF('DATA ENTRY'!B75="","",IF(AND($CD$4='DATA ENTRY'!CV75),'DATA ENTRY'!B75,"")))</f>
        <v/>
      </c>
      <c r="CD76" s="3" t="str">
        <f>IF('DATA ENTRY'!CV75="","",IF('DATA ENTRY'!C75="","",IF(AND($CD$4='DATA ENTRY'!CV75),'DATA ENTRY'!C75,"")))</f>
        <v/>
      </c>
      <c r="CE76" s="4" t="str">
        <f>IF('DATA ENTRY'!CV75="","",IF('DATA ENTRY'!I75="","",IF(AND($CD$4='DATA ENTRY'!CV75),'DATA ENTRY'!I75,"")))</f>
        <v/>
      </c>
      <c r="CF76" s="4" t="str">
        <f>IF('DATA ENTRY'!CV75="","",IF('DATA ENTRY'!CV75="","",IF(AND($CD$4='DATA ENTRY'!CV75),'DATA ENTRY'!CV75,"")))</f>
        <v/>
      </c>
      <c r="CG76" s="3" t="str">
        <f>IF('DATA ENTRY'!CV75="","",IF('DATA ENTRY'!N75="","",IF(AND($CD$4='DATA ENTRY'!CV75),'DATA ENTRY'!N75,"")))</f>
        <v/>
      </c>
      <c r="CH76" s="132" t="str">
        <f>IF('DATA ENTRY'!CV75="","",IF('DATA ENTRY'!O75="","",IF(AND($CD$4='DATA ENTRY'!CV75),'DATA ENTRY'!O75,"")))</f>
        <v/>
      </c>
      <c r="CI76" s="3" t="str">
        <f>IF('DATA ENTRY'!CV75="","",IF('DATA ENTRY'!P75="","",IF(AND($CD$4='DATA ENTRY'!CV75),'DATA ENTRY'!P75,"")))</f>
        <v/>
      </c>
      <c r="CJ76" s="132" t="str">
        <f>IF('DATA ENTRY'!CV75="","",IF('DATA ENTRY'!Q75="","",IF(AND($CD$4='DATA ENTRY'!CV75),'DATA ENTRY'!Q75,"")))</f>
        <v/>
      </c>
      <c r="CK76" s="3" t="str">
        <f>IF('DATA ENTRY'!CV75="","",IF('DATA ENTRY'!R75="","",IF(AND($CD$4='DATA ENTRY'!CV75),'DATA ENTRY'!R75,"")))</f>
        <v/>
      </c>
      <c r="CL76" s="3" t="str">
        <f>IF('DATA ENTRY'!CV75="","",IF('DATA ENTRY'!S75="","",IF(AND($CD$4='DATA ENTRY'!CV75),'DATA ENTRY'!S75,"")))</f>
        <v/>
      </c>
      <c r="CM76" s="3" t="str">
        <f>IF('DATA ENTRY'!CV75="","",IF('DATA ENTRY'!E75="","",IF(AND($CD$4='DATA ENTRY'!CV75),'DATA ENTRY'!E75,"")))</f>
        <v/>
      </c>
      <c r="CN76" s="3" t="str">
        <f>IF('DATA ENTRY'!CV75="","",IF('DATA ENTRY'!W75="","",IF(AND($CD$4='DATA ENTRY'!CV75),'DATA ENTRY'!W75,"")))</f>
        <v/>
      </c>
      <c r="CO76" s="3" t="str">
        <f>IF('DATA ENTRY'!CV75="","",IF('DATA ENTRY'!X75="","",IF(AND($CD$4='DATA ENTRY'!CV75),'DATA ENTRY'!X75,"")))</f>
        <v/>
      </c>
      <c r="CP76" s="133" t="str">
        <f t="shared" si="17"/>
        <v/>
      </c>
      <c r="CQ76" s="133" t="str">
        <f>IF('DATA ENTRY'!CV75="","",IF('DATA ENTRY'!G75="","",IF(AND($CD$4='DATA ENTRY'!CV75),'DATA ENTRY'!G75,"")))</f>
        <v/>
      </c>
      <c r="CR76">
        <f t="shared" si="18"/>
        <v>0</v>
      </c>
      <c r="CS76">
        <f t="shared" si="19"/>
        <v>0</v>
      </c>
      <c r="CW76">
        <f t="shared" si="26"/>
        <v>0</v>
      </c>
      <c r="DA76" t="str">
        <f t="shared" si="20"/>
        <v/>
      </c>
      <c r="DB76" t="str">
        <f>IF(DX76=0,"",1+(MAX($DB$7:DB75)))</f>
        <v/>
      </c>
      <c r="DC76" s="170">
        <v>70</v>
      </c>
      <c r="DD76" s="3" t="str">
        <f>IF('DATA ENTRY'!CV75="","",IF('DATA ENTRY'!B75="","",IF(AND($DE$4='DATA ENTRY'!D75),'DATA ENTRY'!B75,"")))</f>
        <v/>
      </c>
      <c r="DE76" s="3" t="str">
        <f>IF('DATA ENTRY'!CV75="","",IF('DATA ENTRY'!C75="","",IF(AND($DE$4='DATA ENTRY'!D75),'DATA ENTRY'!C75,"")))</f>
        <v/>
      </c>
      <c r="DF76" s="4" t="str">
        <f>IF('DATA ENTRY'!CV75="","",IF('DATA ENTRY'!I75="","",IF(AND($DE$4='DATA ENTRY'!D75),'DATA ENTRY'!I75,"")))</f>
        <v/>
      </c>
      <c r="DG76" s="4" t="str">
        <f>IF('DATA ENTRY'!CV75="","",IF('DATA ENTRY'!CV75="","",IF(AND($DE$4='DATA ENTRY'!D75),'DATA ENTRY'!CV75,"")))</f>
        <v/>
      </c>
      <c r="DH76" s="3" t="str">
        <f>IF('DATA ENTRY'!CV75="","",IF('DATA ENTRY'!N75="","",IF(AND($DE$4='DATA ENTRY'!D75),'DATA ENTRY'!N75,"")))</f>
        <v/>
      </c>
      <c r="DI76" s="132" t="str">
        <f>IF('DATA ENTRY'!CV75="","",IF('DATA ENTRY'!O75="","",IF(AND($DE$4='DATA ENTRY'!D75),'DATA ENTRY'!O75,"")))</f>
        <v/>
      </c>
      <c r="DJ76" s="3" t="str">
        <f>IF('DATA ENTRY'!CV75="","",IF('DATA ENTRY'!P75="","",IF(AND($DE$4='DATA ENTRY'!D75),'DATA ENTRY'!P75,"")))</f>
        <v/>
      </c>
      <c r="DK76" s="132" t="str">
        <f>IF('DATA ENTRY'!CV75="","",IF('DATA ENTRY'!Q75="","",IF(AND($DE$4='DATA ENTRY'!D75),'DATA ENTRY'!Q75,"")))</f>
        <v/>
      </c>
      <c r="DL76" s="3" t="str">
        <f>IF('DATA ENTRY'!CV75="","",IF('DATA ENTRY'!R75="","",IF(AND($DE$4='DATA ENTRY'!D75),'DATA ENTRY'!R75,"")))</f>
        <v/>
      </c>
      <c r="DM76" s="132" t="str">
        <f>IF('DATA ENTRY'!CV75="","",IF('DATA ENTRY'!S75="","",IF(AND($DE$4='DATA ENTRY'!D75),'DATA ENTRY'!S75,"")))</f>
        <v/>
      </c>
      <c r="DN76" s="3" t="str">
        <f>IF('DATA ENTRY'!CV75="","",IF('DATA ENTRY'!E75="","",IF(AND($DE$4='DATA ENTRY'!D75),'DATA ENTRY'!E75,"")))</f>
        <v/>
      </c>
      <c r="DO76" s="3" t="str">
        <f>IF('DATA ENTRY'!CV75="","",IF('DATA ENTRY'!D75="","",IF(AND($DE$4='DATA ENTRY'!D75),'DATA ENTRY'!D75,"")))</f>
        <v/>
      </c>
      <c r="DP76" s="3" t="str">
        <f>IF('DATA ENTRY'!CV75="","",IF('DATA ENTRY'!W75="","",IF(AND($DE$4='DATA ENTRY'!D75),'DATA ENTRY'!W75,"")))</f>
        <v/>
      </c>
      <c r="DQ76" s="3" t="str">
        <f>IF('DATA ENTRY'!CV75="","",IF('DATA ENTRY'!X75="","",IF(AND($DE$4='DATA ENTRY'!D75),'DATA ENTRY'!X75,"")))</f>
        <v/>
      </c>
      <c r="DR76" s="133" t="str">
        <f t="shared" si="21"/>
        <v/>
      </c>
      <c r="DS76" s="133" t="str">
        <f>IF('DATA ENTRY'!CV75="","",IF('DATA ENTRY'!D75="","",IF(AND($DE$4='DATA ENTRY'!D75),'DATA ENTRY'!G75,"")))</f>
        <v/>
      </c>
      <c r="DX76">
        <f t="shared" si="22"/>
        <v>0</v>
      </c>
      <c r="EA76" t="str">
        <f t="shared" si="23"/>
        <v/>
      </c>
      <c r="EB76" t="str">
        <f>IF(EX76=0,"",1+(MAX($EB$7:EB75)))</f>
        <v/>
      </c>
      <c r="EC76" s="192">
        <v>70</v>
      </c>
      <c r="ED76" s="3" t="str">
        <f>IF('DATA ENTRY'!CV75="","",IF('DATA ENTRY'!B75="","",IF(AND($EE$4='DATA ENTRY'!G75,$EG$4='DATA ENTRY'!F75),'DATA ENTRY'!B75,"")))</f>
        <v/>
      </c>
      <c r="EE76" s="3" t="str">
        <f>IF('DATA ENTRY'!CV75="","",IF('DATA ENTRY'!C75="","",IF(AND($EE$4='DATA ENTRY'!G75,$EG$4='DATA ENTRY'!F75),'DATA ENTRY'!C75,"")))</f>
        <v/>
      </c>
      <c r="EF76" s="4" t="str">
        <f>IF('DATA ENTRY'!CV75="","",IF('DATA ENTRY'!I75="","",IF(AND($EE$4='DATA ENTRY'!G75,$EG$4='DATA ENTRY'!F75),'DATA ENTRY'!I75,"")))</f>
        <v/>
      </c>
      <c r="EG76" s="4" t="str">
        <f>IF('DATA ENTRY'!CV75="","",IF('DATA ENTRY'!CV75="","",IF(AND($EE$4='DATA ENTRY'!G75,$EG$4='DATA ENTRY'!F75),'DATA ENTRY'!CV75,"")))</f>
        <v/>
      </c>
      <c r="EH76" s="3" t="str">
        <f>IF('DATA ENTRY'!CV75="","",IF('DATA ENTRY'!N75="","",IF(AND($EE$4='DATA ENTRY'!G75,$EG$4='DATA ENTRY'!F75),'DATA ENTRY'!N75,"")))</f>
        <v/>
      </c>
      <c r="EI76" s="132" t="str">
        <f>IF('DATA ENTRY'!CV75="","",IF('DATA ENTRY'!O75="","",IF(AND($EE$4='DATA ENTRY'!G75,$EG$4='DATA ENTRY'!F75),'DATA ENTRY'!O75,"")))</f>
        <v/>
      </c>
      <c r="EJ76" s="3" t="str">
        <f>IF('DATA ENTRY'!CV75="","",IF('DATA ENTRY'!P75="","",IF(AND($EE$4='DATA ENTRY'!G75,$EG$4='DATA ENTRY'!F75),'DATA ENTRY'!P75,"")))</f>
        <v/>
      </c>
      <c r="EK76" s="132" t="str">
        <f>IF('DATA ENTRY'!CV75="","",IF('DATA ENTRY'!Q75="","",IF(AND($EE$4='DATA ENTRY'!G75,$EG$4='DATA ENTRY'!F75),'DATA ENTRY'!Q75,"")))</f>
        <v/>
      </c>
      <c r="EL76" s="3" t="str">
        <f>IF('DATA ENTRY'!CV75="","",IF('DATA ENTRY'!R75="","",IF(AND($EE$4='DATA ENTRY'!G75,$EG$4='DATA ENTRY'!F75),'DATA ENTRY'!R75,"")))</f>
        <v/>
      </c>
      <c r="EM76" s="132" t="str">
        <f>IF('DATA ENTRY'!CV75="","",IF('DATA ENTRY'!S75="","",IF(AND($EE$4='DATA ENTRY'!G75,$EG$4='DATA ENTRY'!F75),'DATA ENTRY'!S75,"")))</f>
        <v/>
      </c>
      <c r="EN76" s="3" t="str">
        <f>IF('DATA ENTRY'!CV75="","",IF('DATA ENTRY'!E75="","",IF(AND($EE$4='DATA ENTRY'!G75,$EG$4='DATA ENTRY'!F75),'DATA ENTRY'!E75,"")))</f>
        <v/>
      </c>
      <c r="EO76" s="3" t="str">
        <f>IF('DATA ENTRY'!CV75="","",IF('DATA ENTRY'!D6="","",IF(AND($EE$4='DATA ENTRY'!G75,$EG$4='DATA ENTRY'!F75),'DATA ENTRY'!D6,"")))</f>
        <v/>
      </c>
      <c r="EP76" s="3" t="str">
        <f>IF('DATA ENTRY'!CV75="","",IF('DATA ENTRY'!W75="","",IF(AND($EE$4='DATA ENTRY'!G75,$EG$4='DATA ENTRY'!F75),'DATA ENTRY'!W75,"")))</f>
        <v/>
      </c>
      <c r="EQ76" s="3" t="str">
        <f>IF('DATA ENTRY'!CV75="","",IF('DATA ENTRY'!X75="","",IF(AND($EE$4='DATA ENTRY'!G75,$EG$4='DATA ENTRY'!F75),'DATA ENTRY'!X75,"")))</f>
        <v/>
      </c>
      <c r="ER76" s="133" t="str">
        <f t="shared" si="24"/>
        <v/>
      </c>
      <c r="ES76" s="133" t="str">
        <f>IF('DATA ENTRY'!CV75="","",IF('DATA ENTRY'!D6="","",IF(AND($EE$4='DATA ENTRY'!G75,$EG$4='DATA ENTRY'!F75),'DATA ENTRY'!G75,"")))</f>
        <v/>
      </c>
      <c r="EX76">
        <f t="shared" si="25"/>
        <v>0</v>
      </c>
    </row>
    <row r="77" spans="1:154">
      <c r="A77" t="str">
        <f>IF(S77=0,"",1+(MAX($A$7:A76)))</f>
        <v/>
      </c>
      <c r="B77" s="2">
        <v>71</v>
      </c>
      <c r="C77" s="3" t="str">
        <f>IF('DATA ENTRY'!CV76="","",IF('DATA ENTRY'!B76="","",IF($D$4="All Post",'DATA ENTRY'!B76,IF(AND($D$4='DATA ENTRY'!CV76),'DATA ENTRY'!B76,""))))</f>
        <v/>
      </c>
      <c r="D77" s="3" t="str">
        <f>IF('DATA ENTRY'!CV76="","",IF('DATA ENTRY'!C76="","",IF($D$4="All Post",'DATA ENTRY'!C76,IF(AND($D$4='DATA ENTRY'!CV76),'DATA ENTRY'!C76,""))))</f>
        <v/>
      </c>
      <c r="E77" s="4" t="str">
        <f>IF('DATA ENTRY'!CV76="","",IF('DATA ENTRY'!I76="","",IF($D$4="All Post",'DATA ENTRY'!I76,IF(AND($D$4='DATA ENTRY'!CV76),'DATA ENTRY'!I76,""))))</f>
        <v/>
      </c>
      <c r="F77" s="4" t="str">
        <f>IF('DATA ENTRY'!CV76="","",IF('DATA ENTRY'!CV76="","",IF($D$4="All Post",'DATA ENTRY'!CV76,IF(AND($D$4='DATA ENTRY'!CV76),'DATA ENTRY'!CV76,""))))</f>
        <v/>
      </c>
      <c r="G77" s="3" t="str">
        <f>IF('DATA ENTRY'!CV76="","",IF('DATA ENTRY'!N76="","",IF($D$4="All Post",'DATA ENTRY'!N76,IF(AND($D$4='DATA ENTRY'!CV76),'DATA ENTRY'!N76,""))))</f>
        <v/>
      </c>
      <c r="H77" s="132" t="str">
        <f>IF('DATA ENTRY'!CV76="","",IF('DATA ENTRY'!O76="","",IF($D$4="All Post",'DATA ENTRY'!O76,IF(AND($D$4='DATA ENTRY'!CV76),'DATA ENTRY'!O76,""))))</f>
        <v/>
      </c>
      <c r="I77" s="3" t="str">
        <f>IF('DATA ENTRY'!CV76="","",IF('DATA ENTRY'!P76="","",IF($D$4="All Post",'DATA ENTRY'!P76,IF(AND($D$4='DATA ENTRY'!CV76),'DATA ENTRY'!P76,""))))</f>
        <v/>
      </c>
      <c r="J77" s="132" t="str">
        <f>IF('DATA ENTRY'!CV76="","",IF('DATA ENTRY'!Q76="","",IF($D$4="All Post",'DATA ENTRY'!Q76,IF(AND($D$4='DATA ENTRY'!CV76),'DATA ENTRY'!Q76,""))))</f>
        <v/>
      </c>
      <c r="K77" s="3" t="str">
        <f>IF('DATA ENTRY'!CV76="","",IF('DATA ENTRY'!R76="","",IF($D$4="All Post",'DATA ENTRY'!R76,IF(AND($D$4='DATA ENTRY'!CV76),'DATA ENTRY'!R76,""))))</f>
        <v/>
      </c>
      <c r="L77" s="3" t="str">
        <f>IF('DATA ENTRY'!CV76="","",IF('DATA ENTRY'!S76="","",IF($D$4="All Post",'DATA ENTRY'!S76,IF(AND($D$4='DATA ENTRY'!CV76),'DATA ENTRY'!S76,""))))</f>
        <v/>
      </c>
      <c r="M77" s="3" t="str">
        <f>IF('DATA ENTRY'!CV76="","",IF('DATA ENTRY'!E76="","",IF($D$4="All Post",'DATA ENTRY'!E76,IF(AND($D$4='DATA ENTRY'!CV76),'DATA ENTRY'!E76,""))))</f>
        <v/>
      </c>
      <c r="N77" s="3" t="str">
        <f>IF('DATA ENTRY'!CV76="","",IF('DATA ENTRY'!W76="","",IF($D$4="All Post",'DATA ENTRY'!W76,IF(AND($D$4='DATA ENTRY'!CV76),'DATA ENTRY'!W76,""))))</f>
        <v/>
      </c>
      <c r="O77" s="3" t="str">
        <f>IF('DATA ENTRY'!CV76="","",IF('DATA ENTRY'!X76="","",IF($D$4="All Post",'DATA ENTRY'!X76,IF(AND($D$4='DATA ENTRY'!CV76),'DATA ENTRY'!X76,""))))</f>
        <v/>
      </c>
      <c r="P77" s="3" t="str">
        <f>IF('DATA ENTRY'!CV76="","",IF('DATA ENTRY'!G76="","",IF($D$4="All Post",'DATA ENTRY'!G76,IF(AND($D$4='DATA ENTRY'!CV76),'DATA ENTRY'!G76,""))))</f>
        <v/>
      </c>
      <c r="S77">
        <f t="shared" si="14"/>
        <v>0</v>
      </c>
      <c r="T77" t="str">
        <f t="shared" si="15"/>
        <v/>
      </c>
      <c r="BZ77" t="str">
        <f t="shared" si="16"/>
        <v/>
      </c>
      <c r="CA77" t="str">
        <f>IF(CW77=0,"",1+(MAX($CA$7:CA76)))</f>
        <v/>
      </c>
      <c r="CB77" s="141">
        <v>71</v>
      </c>
      <c r="CC77" s="3" t="str">
        <f>IF('DATA ENTRY'!CV76="","",IF('DATA ENTRY'!B76="","",IF(AND($CD$4='DATA ENTRY'!CV76),'DATA ENTRY'!B76,"")))</f>
        <v/>
      </c>
      <c r="CD77" s="3" t="str">
        <f>IF('DATA ENTRY'!CV76="","",IF('DATA ENTRY'!C76="","",IF(AND($CD$4='DATA ENTRY'!CV76),'DATA ENTRY'!C76,"")))</f>
        <v/>
      </c>
      <c r="CE77" s="4" t="str">
        <f>IF('DATA ENTRY'!CV76="","",IF('DATA ENTRY'!I76="","",IF(AND($CD$4='DATA ENTRY'!CV76),'DATA ENTRY'!I76,"")))</f>
        <v/>
      </c>
      <c r="CF77" s="4" t="str">
        <f>IF('DATA ENTRY'!CV76="","",IF('DATA ENTRY'!CV76="","",IF(AND($CD$4='DATA ENTRY'!CV76),'DATA ENTRY'!CV76,"")))</f>
        <v/>
      </c>
      <c r="CG77" s="3" t="str">
        <f>IF('DATA ENTRY'!CV76="","",IF('DATA ENTRY'!N76="","",IF(AND($CD$4='DATA ENTRY'!CV76),'DATA ENTRY'!N76,"")))</f>
        <v/>
      </c>
      <c r="CH77" s="132" t="str">
        <f>IF('DATA ENTRY'!CV76="","",IF('DATA ENTRY'!O76="","",IF(AND($CD$4='DATA ENTRY'!CV76),'DATA ENTRY'!O76,"")))</f>
        <v/>
      </c>
      <c r="CI77" s="3" t="str">
        <f>IF('DATA ENTRY'!CV76="","",IF('DATA ENTRY'!P76="","",IF(AND($CD$4='DATA ENTRY'!CV76),'DATA ENTRY'!P76,"")))</f>
        <v/>
      </c>
      <c r="CJ77" s="132" t="str">
        <f>IF('DATA ENTRY'!CV76="","",IF('DATA ENTRY'!Q76="","",IF(AND($CD$4='DATA ENTRY'!CV76),'DATA ENTRY'!Q76,"")))</f>
        <v/>
      </c>
      <c r="CK77" s="3" t="str">
        <f>IF('DATA ENTRY'!CV76="","",IF('DATA ENTRY'!R76="","",IF(AND($CD$4='DATA ENTRY'!CV76),'DATA ENTRY'!R76,"")))</f>
        <v/>
      </c>
      <c r="CL77" s="3" t="str">
        <f>IF('DATA ENTRY'!CV76="","",IF('DATA ENTRY'!S76="","",IF(AND($CD$4='DATA ENTRY'!CV76),'DATA ENTRY'!S76,"")))</f>
        <v/>
      </c>
      <c r="CM77" s="3" t="str">
        <f>IF('DATA ENTRY'!CV76="","",IF('DATA ENTRY'!E76="","",IF(AND($CD$4='DATA ENTRY'!CV76),'DATA ENTRY'!E76,"")))</f>
        <v/>
      </c>
      <c r="CN77" s="3" t="str">
        <f>IF('DATA ENTRY'!CV76="","",IF('DATA ENTRY'!W76="","",IF(AND($CD$4='DATA ENTRY'!CV76),'DATA ENTRY'!W76,"")))</f>
        <v/>
      </c>
      <c r="CO77" s="3" t="str">
        <f>IF('DATA ENTRY'!CV76="","",IF('DATA ENTRY'!X76="","",IF(AND($CD$4='DATA ENTRY'!CV76),'DATA ENTRY'!X76,"")))</f>
        <v/>
      </c>
      <c r="CP77" s="133" t="str">
        <f t="shared" si="17"/>
        <v/>
      </c>
      <c r="CQ77" s="133" t="str">
        <f>IF('DATA ENTRY'!CV76="","",IF('DATA ENTRY'!G76="","",IF(AND($CD$4='DATA ENTRY'!CV76),'DATA ENTRY'!G76,"")))</f>
        <v/>
      </c>
      <c r="CR77">
        <f t="shared" si="18"/>
        <v>0</v>
      </c>
      <c r="CS77">
        <f t="shared" si="19"/>
        <v>0</v>
      </c>
      <c r="CW77">
        <f t="shared" si="26"/>
        <v>0</v>
      </c>
      <c r="DA77" t="str">
        <f t="shared" si="20"/>
        <v/>
      </c>
      <c r="DB77" t="str">
        <f>IF(DX77=0,"",1+(MAX($DB$7:DB76)))</f>
        <v/>
      </c>
      <c r="DC77" s="170">
        <v>71</v>
      </c>
      <c r="DD77" s="3" t="str">
        <f>IF('DATA ENTRY'!CV76="","",IF('DATA ENTRY'!B76="","",IF(AND($DE$4='DATA ENTRY'!D76),'DATA ENTRY'!B76,"")))</f>
        <v/>
      </c>
      <c r="DE77" s="3" t="str">
        <f>IF('DATA ENTRY'!CV76="","",IF('DATA ENTRY'!C76="","",IF(AND($DE$4='DATA ENTRY'!D76),'DATA ENTRY'!C76,"")))</f>
        <v/>
      </c>
      <c r="DF77" s="4" t="str">
        <f>IF('DATA ENTRY'!CV76="","",IF('DATA ENTRY'!I76="","",IF(AND($DE$4='DATA ENTRY'!D76),'DATA ENTRY'!I76,"")))</f>
        <v/>
      </c>
      <c r="DG77" s="4" t="str">
        <f>IF('DATA ENTRY'!CV76="","",IF('DATA ENTRY'!CV76="","",IF(AND($DE$4='DATA ENTRY'!D76),'DATA ENTRY'!CV76,"")))</f>
        <v/>
      </c>
      <c r="DH77" s="3" t="str">
        <f>IF('DATA ENTRY'!CV76="","",IF('DATA ENTRY'!N76="","",IF(AND($DE$4='DATA ENTRY'!D76),'DATA ENTRY'!N76,"")))</f>
        <v/>
      </c>
      <c r="DI77" s="132" t="str">
        <f>IF('DATA ENTRY'!CV76="","",IF('DATA ENTRY'!O76="","",IF(AND($DE$4='DATA ENTRY'!D76),'DATA ENTRY'!O76,"")))</f>
        <v/>
      </c>
      <c r="DJ77" s="3" t="str">
        <f>IF('DATA ENTRY'!CV76="","",IF('DATA ENTRY'!P76="","",IF(AND($DE$4='DATA ENTRY'!D76),'DATA ENTRY'!P76,"")))</f>
        <v/>
      </c>
      <c r="DK77" s="132" t="str">
        <f>IF('DATA ENTRY'!CV76="","",IF('DATA ENTRY'!Q76="","",IF(AND($DE$4='DATA ENTRY'!D76),'DATA ENTRY'!Q76,"")))</f>
        <v/>
      </c>
      <c r="DL77" s="3" t="str">
        <f>IF('DATA ENTRY'!CV76="","",IF('DATA ENTRY'!R76="","",IF(AND($DE$4='DATA ENTRY'!D76),'DATA ENTRY'!R76,"")))</f>
        <v/>
      </c>
      <c r="DM77" s="132" t="str">
        <f>IF('DATA ENTRY'!CV76="","",IF('DATA ENTRY'!S76="","",IF(AND($DE$4='DATA ENTRY'!D76),'DATA ENTRY'!S76,"")))</f>
        <v/>
      </c>
      <c r="DN77" s="3" t="str">
        <f>IF('DATA ENTRY'!CV76="","",IF('DATA ENTRY'!E76="","",IF(AND($DE$4='DATA ENTRY'!D76),'DATA ENTRY'!E76,"")))</f>
        <v/>
      </c>
      <c r="DO77" s="3" t="str">
        <f>IF('DATA ENTRY'!CV76="","",IF('DATA ENTRY'!D76="","",IF(AND($DE$4='DATA ENTRY'!D76),'DATA ENTRY'!D76,"")))</f>
        <v/>
      </c>
      <c r="DP77" s="3" t="str">
        <f>IF('DATA ENTRY'!CV76="","",IF('DATA ENTRY'!W76="","",IF(AND($DE$4='DATA ENTRY'!D76),'DATA ENTRY'!W76,"")))</f>
        <v/>
      </c>
      <c r="DQ77" s="3" t="str">
        <f>IF('DATA ENTRY'!CV76="","",IF('DATA ENTRY'!X76="","",IF(AND($DE$4='DATA ENTRY'!D76),'DATA ENTRY'!X76,"")))</f>
        <v/>
      </c>
      <c r="DR77" s="133" t="str">
        <f t="shared" si="21"/>
        <v/>
      </c>
      <c r="DS77" s="133" t="str">
        <f>IF('DATA ENTRY'!CV76="","",IF('DATA ENTRY'!D76="","",IF(AND($DE$4='DATA ENTRY'!D76),'DATA ENTRY'!G76,"")))</f>
        <v/>
      </c>
      <c r="DX77">
        <f t="shared" si="22"/>
        <v>0</v>
      </c>
      <c r="EA77" t="str">
        <f t="shared" si="23"/>
        <v/>
      </c>
      <c r="EB77" t="str">
        <f>IF(EX77=0,"",1+(MAX($EB$7:EB76)))</f>
        <v/>
      </c>
      <c r="EC77" s="192">
        <v>71</v>
      </c>
      <c r="ED77" s="3" t="str">
        <f>IF('DATA ENTRY'!CV76="","",IF('DATA ENTRY'!B76="","",IF(AND($EE$4='DATA ENTRY'!G76,$EG$4='DATA ENTRY'!F76),'DATA ENTRY'!B76,"")))</f>
        <v/>
      </c>
      <c r="EE77" s="3" t="str">
        <f>IF('DATA ENTRY'!CV76="","",IF('DATA ENTRY'!C76="","",IF(AND($EE$4='DATA ENTRY'!G76,$EG$4='DATA ENTRY'!F76),'DATA ENTRY'!C76,"")))</f>
        <v/>
      </c>
      <c r="EF77" s="4" t="str">
        <f>IF('DATA ENTRY'!CV76="","",IF('DATA ENTRY'!I76="","",IF(AND($EE$4='DATA ENTRY'!G76,$EG$4='DATA ENTRY'!F76),'DATA ENTRY'!I76,"")))</f>
        <v/>
      </c>
      <c r="EG77" s="4" t="str">
        <f>IF('DATA ENTRY'!CV76="","",IF('DATA ENTRY'!CV76="","",IF(AND($EE$4='DATA ENTRY'!G76,$EG$4='DATA ENTRY'!F76),'DATA ENTRY'!CV76,"")))</f>
        <v/>
      </c>
      <c r="EH77" s="3" t="str">
        <f>IF('DATA ENTRY'!CV76="","",IF('DATA ENTRY'!N76="","",IF(AND($EE$4='DATA ENTRY'!G76,$EG$4='DATA ENTRY'!F76),'DATA ENTRY'!N76,"")))</f>
        <v/>
      </c>
      <c r="EI77" s="132" t="str">
        <f>IF('DATA ENTRY'!CV76="","",IF('DATA ENTRY'!O76="","",IF(AND($EE$4='DATA ENTRY'!G76,$EG$4='DATA ENTRY'!F76),'DATA ENTRY'!O76,"")))</f>
        <v/>
      </c>
      <c r="EJ77" s="3" t="str">
        <f>IF('DATA ENTRY'!CV76="","",IF('DATA ENTRY'!P76="","",IF(AND($EE$4='DATA ENTRY'!G76,$EG$4='DATA ENTRY'!F76),'DATA ENTRY'!P76,"")))</f>
        <v/>
      </c>
      <c r="EK77" s="132" t="str">
        <f>IF('DATA ENTRY'!CV76="","",IF('DATA ENTRY'!Q76="","",IF(AND($EE$4='DATA ENTRY'!G76,$EG$4='DATA ENTRY'!F76),'DATA ENTRY'!Q76,"")))</f>
        <v/>
      </c>
      <c r="EL77" s="3" t="str">
        <f>IF('DATA ENTRY'!CV76="","",IF('DATA ENTRY'!R76="","",IF(AND($EE$4='DATA ENTRY'!G76,$EG$4='DATA ENTRY'!F76),'DATA ENTRY'!R76,"")))</f>
        <v/>
      </c>
      <c r="EM77" s="132" t="str">
        <f>IF('DATA ENTRY'!CV76="","",IF('DATA ENTRY'!S76="","",IF(AND($EE$4='DATA ENTRY'!G76,$EG$4='DATA ENTRY'!F76),'DATA ENTRY'!S76,"")))</f>
        <v/>
      </c>
      <c r="EN77" s="3" t="str">
        <f>IF('DATA ENTRY'!CV76="","",IF('DATA ENTRY'!E76="","",IF(AND($EE$4='DATA ENTRY'!G76,$EG$4='DATA ENTRY'!F76),'DATA ENTRY'!E76,"")))</f>
        <v/>
      </c>
      <c r="EO77" s="3" t="str">
        <f>IF('DATA ENTRY'!CV76="","",IF('DATA ENTRY'!D6="","",IF(AND($EE$4='DATA ENTRY'!G76,$EG$4='DATA ENTRY'!F76),'DATA ENTRY'!D6,"")))</f>
        <v/>
      </c>
      <c r="EP77" s="3" t="str">
        <f>IF('DATA ENTRY'!CV76="","",IF('DATA ENTRY'!W76="","",IF(AND($EE$4='DATA ENTRY'!G76,$EG$4='DATA ENTRY'!F76),'DATA ENTRY'!W76,"")))</f>
        <v/>
      </c>
      <c r="EQ77" s="3" t="str">
        <f>IF('DATA ENTRY'!CV76="","",IF('DATA ENTRY'!X76="","",IF(AND($EE$4='DATA ENTRY'!G76,$EG$4='DATA ENTRY'!F76),'DATA ENTRY'!X76,"")))</f>
        <v/>
      </c>
      <c r="ER77" s="133" t="str">
        <f t="shared" si="24"/>
        <v/>
      </c>
      <c r="ES77" s="133" t="str">
        <f>IF('DATA ENTRY'!CV76="","",IF('DATA ENTRY'!D6="","",IF(AND($EE$4='DATA ENTRY'!G76,$EG$4='DATA ENTRY'!F76),'DATA ENTRY'!G76,"")))</f>
        <v/>
      </c>
      <c r="EX77">
        <f t="shared" si="25"/>
        <v>0</v>
      </c>
    </row>
    <row r="78" spans="1:154">
      <c r="A78" t="str">
        <f>IF(S78=0,"",1+(MAX($A$7:A77)))</f>
        <v/>
      </c>
      <c r="B78" s="2">
        <v>72</v>
      </c>
      <c r="C78" s="3" t="str">
        <f>IF('DATA ENTRY'!CV77="","",IF('DATA ENTRY'!B77="","",IF($D$4="All Post",'DATA ENTRY'!B77,IF(AND($D$4='DATA ENTRY'!CV77),'DATA ENTRY'!B77,""))))</f>
        <v/>
      </c>
      <c r="D78" s="3" t="str">
        <f>IF('DATA ENTRY'!CV77="","",IF('DATA ENTRY'!C77="","",IF($D$4="All Post",'DATA ENTRY'!C77,IF(AND($D$4='DATA ENTRY'!CV77),'DATA ENTRY'!C77,""))))</f>
        <v/>
      </c>
      <c r="E78" s="4" t="str">
        <f>IF('DATA ENTRY'!CV77="","",IF('DATA ENTRY'!I77="","",IF($D$4="All Post",'DATA ENTRY'!I77,IF(AND($D$4='DATA ENTRY'!CV77),'DATA ENTRY'!I77,""))))</f>
        <v/>
      </c>
      <c r="F78" s="4" t="str">
        <f>IF('DATA ENTRY'!CV77="","",IF('DATA ENTRY'!CV77="","",IF($D$4="All Post",'DATA ENTRY'!CV77,IF(AND($D$4='DATA ENTRY'!CV77),'DATA ENTRY'!CV77,""))))</f>
        <v/>
      </c>
      <c r="G78" s="3" t="str">
        <f>IF('DATA ENTRY'!CV77="","",IF('DATA ENTRY'!N77="","",IF($D$4="All Post",'DATA ENTRY'!N77,IF(AND($D$4='DATA ENTRY'!CV77),'DATA ENTRY'!N77,""))))</f>
        <v/>
      </c>
      <c r="H78" s="132" t="str">
        <f>IF('DATA ENTRY'!CV77="","",IF('DATA ENTRY'!O77="","",IF($D$4="All Post",'DATA ENTRY'!O77,IF(AND($D$4='DATA ENTRY'!CV77),'DATA ENTRY'!O77,""))))</f>
        <v/>
      </c>
      <c r="I78" s="3" t="str">
        <f>IF('DATA ENTRY'!CV77="","",IF('DATA ENTRY'!P77="","",IF($D$4="All Post",'DATA ENTRY'!P77,IF(AND($D$4='DATA ENTRY'!CV77),'DATA ENTRY'!P77,""))))</f>
        <v/>
      </c>
      <c r="J78" s="132" t="str">
        <f>IF('DATA ENTRY'!CV77="","",IF('DATA ENTRY'!Q77="","",IF($D$4="All Post",'DATA ENTRY'!Q77,IF(AND($D$4='DATA ENTRY'!CV77),'DATA ENTRY'!Q77,""))))</f>
        <v/>
      </c>
      <c r="K78" s="3" t="str">
        <f>IF('DATA ENTRY'!CV77="","",IF('DATA ENTRY'!R77="","",IF($D$4="All Post",'DATA ENTRY'!R77,IF(AND($D$4='DATA ENTRY'!CV77),'DATA ENTRY'!R77,""))))</f>
        <v/>
      </c>
      <c r="L78" s="3" t="str">
        <f>IF('DATA ENTRY'!CV77="","",IF('DATA ENTRY'!S77="","",IF($D$4="All Post",'DATA ENTRY'!S77,IF(AND($D$4='DATA ENTRY'!CV77),'DATA ENTRY'!S77,""))))</f>
        <v/>
      </c>
      <c r="M78" s="3" t="str">
        <f>IF('DATA ENTRY'!CV77="","",IF('DATA ENTRY'!E77="","",IF($D$4="All Post",'DATA ENTRY'!E77,IF(AND($D$4='DATA ENTRY'!CV77),'DATA ENTRY'!E77,""))))</f>
        <v/>
      </c>
      <c r="N78" s="3" t="str">
        <f>IF('DATA ENTRY'!CV77="","",IF('DATA ENTRY'!W77="","",IF($D$4="All Post",'DATA ENTRY'!W77,IF(AND($D$4='DATA ENTRY'!CV77),'DATA ENTRY'!W77,""))))</f>
        <v/>
      </c>
      <c r="O78" s="3" t="str">
        <f>IF('DATA ENTRY'!CV77="","",IF('DATA ENTRY'!X77="","",IF($D$4="All Post",'DATA ENTRY'!X77,IF(AND($D$4='DATA ENTRY'!CV77),'DATA ENTRY'!X77,""))))</f>
        <v/>
      </c>
      <c r="P78" s="3" t="str">
        <f>IF('DATA ENTRY'!CV77="","",IF('DATA ENTRY'!G77="","",IF($D$4="All Post",'DATA ENTRY'!G77,IF(AND($D$4='DATA ENTRY'!CV77),'DATA ENTRY'!G77,""))))</f>
        <v/>
      </c>
      <c r="S78">
        <f t="shared" si="14"/>
        <v>0</v>
      </c>
      <c r="T78" t="str">
        <f t="shared" si="15"/>
        <v/>
      </c>
      <c r="BZ78" t="str">
        <f t="shared" si="16"/>
        <v/>
      </c>
      <c r="CA78" t="str">
        <f>IF(CW78=0,"",1+(MAX($CA$7:CA77)))</f>
        <v/>
      </c>
      <c r="CB78" s="141">
        <v>72</v>
      </c>
      <c r="CC78" s="3" t="str">
        <f>IF('DATA ENTRY'!CV77="","",IF('DATA ENTRY'!B77="","",IF(AND($CD$4='DATA ENTRY'!CV77),'DATA ENTRY'!B77,"")))</f>
        <v/>
      </c>
      <c r="CD78" s="3" t="str">
        <f>IF('DATA ENTRY'!CV77="","",IF('DATA ENTRY'!C77="","",IF(AND($CD$4='DATA ENTRY'!CV77),'DATA ENTRY'!C77,"")))</f>
        <v/>
      </c>
      <c r="CE78" s="4" t="str">
        <f>IF('DATA ENTRY'!CV77="","",IF('DATA ENTRY'!I77="","",IF(AND($CD$4='DATA ENTRY'!CV77),'DATA ENTRY'!I77,"")))</f>
        <v/>
      </c>
      <c r="CF78" s="4" t="str">
        <f>IF('DATA ENTRY'!CV77="","",IF('DATA ENTRY'!CV77="","",IF(AND($CD$4='DATA ENTRY'!CV77),'DATA ENTRY'!CV77,"")))</f>
        <v/>
      </c>
      <c r="CG78" s="3" t="str">
        <f>IF('DATA ENTRY'!CV77="","",IF('DATA ENTRY'!N77="","",IF(AND($CD$4='DATA ENTRY'!CV77),'DATA ENTRY'!N77,"")))</f>
        <v/>
      </c>
      <c r="CH78" s="132" t="str">
        <f>IF('DATA ENTRY'!CV77="","",IF('DATA ENTRY'!O77="","",IF(AND($CD$4='DATA ENTRY'!CV77),'DATA ENTRY'!O77,"")))</f>
        <v/>
      </c>
      <c r="CI78" s="3" t="str">
        <f>IF('DATA ENTRY'!CV77="","",IF('DATA ENTRY'!P77="","",IF(AND($CD$4='DATA ENTRY'!CV77),'DATA ENTRY'!P77,"")))</f>
        <v/>
      </c>
      <c r="CJ78" s="132" t="str">
        <f>IF('DATA ENTRY'!CV77="","",IF('DATA ENTRY'!Q77="","",IF(AND($CD$4='DATA ENTRY'!CV77),'DATA ENTRY'!Q77,"")))</f>
        <v/>
      </c>
      <c r="CK78" s="3" t="str">
        <f>IF('DATA ENTRY'!CV77="","",IF('DATA ENTRY'!R77="","",IF(AND($CD$4='DATA ENTRY'!CV77),'DATA ENTRY'!R77,"")))</f>
        <v/>
      </c>
      <c r="CL78" s="3" t="str">
        <f>IF('DATA ENTRY'!CV77="","",IF('DATA ENTRY'!S77="","",IF(AND($CD$4='DATA ENTRY'!CV77),'DATA ENTRY'!S77,"")))</f>
        <v/>
      </c>
      <c r="CM78" s="3" t="str">
        <f>IF('DATA ENTRY'!CV77="","",IF('DATA ENTRY'!E77="","",IF(AND($CD$4='DATA ENTRY'!CV77),'DATA ENTRY'!E77,"")))</f>
        <v/>
      </c>
      <c r="CN78" s="3" t="str">
        <f>IF('DATA ENTRY'!CV77="","",IF('DATA ENTRY'!W77="","",IF(AND($CD$4='DATA ENTRY'!CV77),'DATA ENTRY'!W77,"")))</f>
        <v/>
      </c>
      <c r="CO78" s="3" t="str">
        <f>IF('DATA ENTRY'!CV77="","",IF('DATA ENTRY'!X77="","",IF(AND($CD$4='DATA ENTRY'!CV77),'DATA ENTRY'!X77,"")))</f>
        <v/>
      </c>
      <c r="CP78" s="133" t="str">
        <f t="shared" si="17"/>
        <v/>
      </c>
      <c r="CQ78" s="133" t="str">
        <f>IF('DATA ENTRY'!CV77="","",IF('DATA ENTRY'!G77="","",IF(AND($CD$4='DATA ENTRY'!CV77),'DATA ENTRY'!G77,"")))</f>
        <v/>
      </c>
      <c r="CR78">
        <f t="shared" si="18"/>
        <v>0</v>
      </c>
      <c r="CS78">
        <f t="shared" si="19"/>
        <v>0</v>
      </c>
      <c r="CW78">
        <f t="shared" si="26"/>
        <v>0</v>
      </c>
      <c r="DA78" t="str">
        <f t="shared" si="20"/>
        <v/>
      </c>
      <c r="DB78" t="str">
        <f>IF(DX78=0,"",1+(MAX($DB$7:DB77)))</f>
        <v/>
      </c>
      <c r="DC78" s="170">
        <v>72</v>
      </c>
      <c r="DD78" s="3" t="str">
        <f>IF('DATA ENTRY'!CV77="","",IF('DATA ENTRY'!B77="","",IF(AND($DE$4='DATA ENTRY'!D77),'DATA ENTRY'!B77,"")))</f>
        <v/>
      </c>
      <c r="DE78" s="3" t="str">
        <f>IF('DATA ENTRY'!CV77="","",IF('DATA ENTRY'!C77="","",IF(AND($DE$4='DATA ENTRY'!D77),'DATA ENTRY'!C77,"")))</f>
        <v/>
      </c>
      <c r="DF78" s="4" t="str">
        <f>IF('DATA ENTRY'!CV77="","",IF('DATA ENTRY'!I77="","",IF(AND($DE$4='DATA ENTRY'!D77),'DATA ENTRY'!I77,"")))</f>
        <v/>
      </c>
      <c r="DG78" s="4" t="str">
        <f>IF('DATA ENTRY'!CV77="","",IF('DATA ENTRY'!CV77="","",IF(AND($DE$4='DATA ENTRY'!D77),'DATA ENTRY'!CV77,"")))</f>
        <v/>
      </c>
      <c r="DH78" s="3" t="str">
        <f>IF('DATA ENTRY'!CV77="","",IF('DATA ENTRY'!N77="","",IF(AND($DE$4='DATA ENTRY'!D77),'DATA ENTRY'!N77,"")))</f>
        <v/>
      </c>
      <c r="DI78" s="132" t="str">
        <f>IF('DATA ENTRY'!CV77="","",IF('DATA ENTRY'!O77="","",IF(AND($DE$4='DATA ENTRY'!D77),'DATA ENTRY'!O77,"")))</f>
        <v/>
      </c>
      <c r="DJ78" s="3" t="str">
        <f>IF('DATA ENTRY'!CV77="","",IF('DATA ENTRY'!P77="","",IF(AND($DE$4='DATA ENTRY'!D77),'DATA ENTRY'!P77,"")))</f>
        <v/>
      </c>
      <c r="DK78" s="132" t="str">
        <f>IF('DATA ENTRY'!CV77="","",IF('DATA ENTRY'!Q77="","",IF(AND($DE$4='DATA ENTRY'!D77),'DATA ENTRY'!Q77,"")))</f>
        <v/>
      </c>
      <c r="DL78" s="3" t="str">
        <f>IF('DATA ENTRY'!CV77="","",IF('DATA ENTRY'!R77="","",IF(AND($DE$4='DATA ENTRY'!D77),'DATA ENTRY'!R77,"")))</f>
        <v/>
      </c>
      <c r="DM78" s="132" t="str">
        <f>IF('DATA ENTRY'!CV77="","",IF('DATA ENTRY'!S77="","",IF(AND($DE$4='DATA ENTRY'!D77),'DATA ENTRY'!S77,"")))</f>
        <v/>
      </c>
      <c r="DN78" s="3" t="str">
        <f>IF('DATA ENTRY'!CV77="","",IF('DATA ENTRY'!E77="","",IF(AND($DE$4='DATA ENTRY'!D77),'DATA ENTRY'!E77,"")))</f>
        <v/>
      </c>
      <c r="DO78" s="3" t="str">
        <f>IF('DATA ENTRY'!CV77="","",IF('DATA ENTRY'!D77="","",IF(AND($DE$4='DATA ENTRY'!D77),'DATA ENTRY'!D77,"")))</f>
        <v/>
      </c>
      <c r="DP78" s="3" t="str">
        <f>IF('DATA ENTRY'!CV77="","",IF('DATA ENTRY'!W77="","",IF(AND($DE$4='DATA ENTRY'!D77),'DATA ENTRY'!W77,"")))</f>
        <v/>
      </c>
      <c r="DQ78" s="3" t="str">
        <f>IF('DATA ENTRY'!CV77="","",IF('DATA ENTRY'!X77="","",IF(AND($DE$4='DATA ENTRY'!D77),'DATA ENTRY'!X77,"")))</f>
        <v/>
      </c>
      <c r="DR78" s="133" t="str">
        <f t="shared" si="21"/>
        <v/>
      </c>
      <c r="DS78" s="133" t="str">
        <f>IF('DATA ENTRY'!CV77="","",IF('DATA ENTRY'!D77="","",IF(AND($DE$4='DATA ENTRY'!D77),'DATA ENTRY'!G77,"")))</f>
        <v/>
      </c>
      <c r="DX78">
        <f t="shared" si="22"/>
        <v>0</v>
      </c>
      <c r="EA78" t="str">
        <f t="shared" si="23"/>
        <v/>
      </c>
      <c r="EB78" t="str">
        <f>IF(EX78=0,"",1+(MAX($EB$7:EB77)))</f>
        <v/>
      </c>
      <c r="EC78" s="192">
        <v>72</v>
      </c>
      <c r="ED78" s="3" t="str">
        <f>IF('DATA ENTRY'!CV77="","",IF('DATA ENTRY'!B77="","",IF(AND($EE$4='DATA ENTRY'!G77,$EG$4='DATA ENTRY'!F77),'DATA ENTRY'!B77,"")))</f>
        <v/>
      </c>
      <c r="EE78" s="3" t="str">
        <f>IF('DATA ENTRY'!CV77="","",IF('DATA ENTRY'!C77="","",IF(AND($EE$4='DATA ENTRY'!G77,$EG$4='DATA ENTRY'!F77),'DATA ENTRY'!C77,"")))</f>
        <v/>
      </c>
      <c r="EF78" s="4" t="str">
        <f>IF('DATA ENTRY'!CV77="","",IF('DATA ENTRY'!I77="","",IF(AND($EE$4='DATA ENTRY'!G77,$EG$4='DATA ENTRY'!F77),'DATA ENTRY'!I77,"")))</f>
        <v/>
      </c>
      <c r="EG78" s="4" t="str">
        <f>IF('DATA ENTRY'!CV77="","",IF('DATA ENTRY'!CV77="","",IF(AND($EE$4='DATA ENTRY'!G77,$EG$4='DATA ENTRY'!F77),'DATA ENTRY'!CV77,"")))</f>
        <v/>
      </c>
      <c r="EH78" s="3" t="str">
        <f>IF('DATA ENTRY'!CV77="","",IF('DATA ENTRY'!N77="","",IF(AND($EE$4='DATA ENTRY'!G77,$EG$4='DATA ENTRY'!F77),'DATA ENTRY'!N77,"")))</f>
        <v/>
      </c>
      <c r="EI78" s="132" t="str">
        <f>IF('DATA ENTRY'!CV77="","",IF('DATA ENTRY'!O77="","",IF(AND($EE$4='DATA ENTRY'!G77,$EG$4='DATA ENTRY'!F77),'DATA ENTRY'!O77,"")))</f>
        <v/>
      </c>
      <c r="EJ78" s="3" t="str">
        <f>IF('DATA ENTRY'!CV77="","",IF('DATA ENTRY'!P77="","",IF(AND($EE$4='DATA ENTRY'!G77,$EG$4='DATA ENTRY'!F77),'DATA ENTRY'!P77,"")))</f>
        <v/>
      </c>
      <c r="EK78" s="132" t="str">
        <f>IF('DATA ENTRY'!CV77="","",IF('DATA ENTRY'!Q77="","",IF(AND($EE$4='DATA ENTRY'!G77,$EG$4='DATA ENTRY'!F77),'DATA ENTRY'!Q77,"")))</f>
        <v/>
      </c>
      <c r="EL78" s="3" t="str">
        <f>IF('DATA ENTRY'!CV77="","",IF('DATA ENTRY'!R77="","",IF(AND($EE$4='DATA ENTRY'!G77,$EG$4='DATA ENTRY'!F77),'DATA ENTRY'!R77,"")))</f>
        <v/>
      </c>
      <c r="EM78" s="132" t="str">
        <f>IF('DATA ENTRY'!CV77="","",IF('DATA ENTRY'!S77="","",IF(AND($EE$4='DATA ENTRY'!G77,$EG$4='DATA ENTRY'!F77),'DATA ENTRY'!S77,"")))</f>
        <v/>
      </c>
      <c r="EN78" s="3" t="str">
        <f>IF('DATA ENTRY'!CV77="","",IF('DATA ENTRY'!E77="","",IF(AND($EE$4='DATA ENTRY'!G77,$EG$4='DATA ENTRY'!F77),'DATA ENTRY'!E77,"")))</f>
        <v/>
      </c>
      <c r="EO78" s="3" t="str">
        <f>IF('DATA ENTRY'!CV77="","",IF('DATA ENTRY'!D6="","",IF(AND($EE$4='DATA ENTRY'!G77,$EG$4='DATA ENTRY'!F77),'DATA ENTRY'!D6,"")))</f>
        <v/>
      </c>
      <c r="EP78" s="3" t="str">
        <f>IF('DATA ENTRY'!CV77="","",IF('DATA ENTRY'!W77="","",IF(AND($EE$4='DATA ENTRY'!G77,$EG$4='DATA ENTRY'!F77),'DATA ENTRY'!W77,"")))</f>
        <v/>
      </c>
      <c r="EQ78" s="3" t="str">
        <f>IF('DATA ENTRY'!CV77="","",IF('DATA ENTRY'!X77="","",IF(AND($EE$4='DATA ENTRY'!G77,$EG$4='DATA ENTRY'!F77),'DATA ENTRY'!X77,"")))</f>
        <v/>
      </c>
      <c r="ER78" s="133" t="str">
        <f t="shared" si="24"/>
        <v/>
      </c>
      <c r="ES78" s="133" t="str">
        <f>IF('DATA ENTRY'!CV77="","",IF('DATA ENTRY'!D6="","",IF(AND($EE$4='DATA ENTRY'!G77,$EG$4='DATA ENTRY'!F77),'DATA ENTRY'!G77,"")))</f>
        <v/>
      </c>
      <c r="EX78">
        <f t="shared" si="25"/>
        <v>0</v>
      </c>
    </row>
    <row r="79" spans="1:154">
      <c r="A79" t="str">
        <f>IF(S79=0,"",1+(MAX($A$7:A78)))</f>
        <v/>
      </c>
      <c r="B79" s="2">
        <v>73</v>
      </c>
      <c r="C79" s="3" t="str">
        <f>IF('DATA ENTRY'!CV78="","",IF('DATA ENTRY'!B78="","",IF($D$4="All Post",'DATA ENTRY'!B78,IF(AND($D$4='DATA ENTRY'!CV78),'DATA ENTRY'!B78,""))))</f>
        <v/>
      </c>
      <c r="D79" s="3" t="str">
        <f>IF('DATA ENTRY'!CV78="","",IF('DATA ENTRY'!C78="","",IF($D$4="All Post",'DATA ENTRY'!C78,IF(AND($D$4='DATA ENTRY'!CV78),'DATA ENTRY'!C78,""))))</f>
        <v/>
      </c>
      <c r="E79" s="4" t="str">
        <f>IF('DATA ENTRY'!CV78="","",IF('DATA ENTRY'!I78="","",IF($D$4="All Post",'DATA ENTRY'!I78,IF(AND($D$4='DATA ENTRY'!CV78),'DATA ENTRY'!I78,""))))</f>
        <v/>
      </c>
      <c r="F79" s="4" t="str">
        <f>IF('DATA ENTRY'!CV78="","",IF('DATA ENTRY'!CV78="","",IF($D$4="All Post",'DATA ENTRY'!CV78,IF(AND($D$4='DATA ENTRY'!CV78),'DATA ENTRY'!CV78,""))))</f>
        <v/>
      </c>
      <c r="G79" s="3" t="str">
        <f>IF('DATA ENTRY'!CV78="","",IF('DATA ENTRY'!N78="","",IF($D$4="All Post",'DATA ENTRY'!N78,IF(AND($D$4='DATA ENTRY'!CV78),'DATA ENTRY'!N78,""))))</f>
        <v/>
      </c>
      <c r="H79" s="132" t="str">
        <f>IF('DATA ENTRY'!CV78="","",IF('DATA ENTRY'!O78="","",IF($D$4="All Post",'DATA ENTRY'!O78,IF(AND($D$4='DATA ENTRY'!CV78),'DATA ENTRY'!O78,""))))</f>
        <v/>
      </c>
      <c r="I79" s="3" t="str">
        <f>IF('DATA ENTRY'!CV78="","",IF('DATA ENTRY'!P78="","",IF($D$4="All Post",'DATA ENTRY'!P78,IF(AND($D$4='DATA ENTRY'!CV78),'DATA ENTRY'!P78,""))))</f>
        <v/>
      </c>
      <c r="J79" s="132" t="str">
        <f>IF('DATA ENTRY'!CV78="","",IF('DATA ENTRY'!Q78="","",IF($D$4="All Post",'DATA ENTRY'!Q78,IF(AND($D$4='DATA ENTRY'!CV78),'DATA ENTRY'!Q78,""))))</f>
        <v/>
      </c>
      <c r="K79" s="3" t="str">
        <f>IF('DATA ENTRY'!CV78="","",IF('DATA ENTRY'!R78="","",IF($D$4="All Post",'DATA ENTRY'!R78,IF(AND($D$4='DATA ENTRY'!CV78),'DATA ENTRY'!R78,""))))</f>
        <v/>
      </c>
      <c r="L79" s="3" t="str">
        <f>IF('DATA ENTRY'!CV78="","",IF('DATA ENTRY'!S78="","",IF($D$4="All Post",'DATA ENTRY'!S78,IF(AND($D$4='DATA ENTRY'!CV78),'DATA ENTRY'!S78,""))))</f>
        <v/>
      </c>
      <c r="M79" s="3" t="str">
        <f>IF('DATA ENTRY'!CV78="","",IF('DATA ENTRY'!E78="","",IF($D$4="All Post",'DATA ENTRY'!E78,IF(AND($D$4='DATA ENTRY'!CV78),'DATA ENTRY'!E78,""))))</f>
        <v/>
      </c>
      <c r="N79" s="3" t="str">
        <f>IF('DATA ENTRY'!CV78="","",IF('DATA ENTRY'!W78="","",IF($D$4="All Post",'DATA ENTRY'!W78,IF(AND($D$4='DATA ENTRY'!CV78),'DATA ENTRY'!W78,""))))</f>
        <v/>
      </c>
      <c r="O79" s="3" t="str">
        <f>IF('DATA ENTRY'!CV78="","",IF('DATA ENTRY'!X78="","",IF($D$4="All Post",'DATA ENTRY'!X78,IF(AND($D$4='DATA ENTRY'!CV78),'DATA ENTRY'!X78,""))))</f>
        <v/>
      </c>
      <c r="P79" s="3" t="str">
        <f>IF('DATA ENTRY'!CV78="","",IF('DATA ENTRY'!G78="","",IF($D$4="All Post",'DATA ENTRY'!G78,IF(AND($D$4='DATA ENTRY'!CV78),'DATA ENTRY'!G78,""))))</f>
        <v/>
      </c>
      <c r="S79">
        <f t="shared" si="14"/>
        <v>0</v>
      </c>
      <c r="T79" t="str">
        <f t="shared" si="15"/>
        <v/>
      </c>
      <c r="BZ79" t="str">
        <f t="shared" si="16"/>
        <v/>
      </c>
      <c r="CA79" t="str">
        <f>IF(CW79=0,"",1+(MAX($CA$7:CA78)))</f>
        <v/>
      </c>
      <c r="CB79" s="141">
        <v>73</v>
      </c>
      <c r="CC79" s="3" t="str">
        <f>IF('DATA ENTRY'!CV78="","",IF('DATA ENTRY'!B78="","",IF(AND($CD$4='DATA ENTRY'!CV78),'DATA ENTRY'!B78,"")))</f>
        <v/>
      </c>
      <c r="CD79" s="3" t="str">
        <f>IF('DATA ENTRY'!CV78="","",IF('DATA ENTRY'!C78="","",IF(AND($CD$4='DATA ENTRY'!CV78),'DATA ENTRY'!C78,"")))</f>
        <v/>
      </c>
      <c r="CE79" s="4" t="str">
        <f>IF('DATA ENTRY'!CV78="","",IF('DATA ENTRY'!I78="","",IF(AND($CD$4='DATA ENTRY'!CV78),'DATA ENTRY'!I78,"")))</f>
        <v/>
      </c>
      <c r="CF79" s="4" t="str">
        <f>IF('DATA ENTRY'!CV78="","",IF('DATA ENTRY'!CV78="","",IF(AND($CD$4='DATA ENTRY'!CV78),'DATA ENTRY'!CV78,"")))</f>
        <v/>
      </c>
      <c r="CG79" s="3" t="str">
        <f>IF('DATA ENTRY'!CV78="","",IF('DATA ENTRY'!N78="","",IF(AND($CD$4='DATA ENTRY'!CV78),'DATA ENTRY'!N78,"")))</f>
        <v/>
      </c>
      <c r="CH79" s="132" t="str">
        <f>IF('DATA ENTRY'!CV78="","",IF('DATA ENTRY'!O78="","",IF(AND($CD$4='DATA ENTRY'!CV78),'DATA ENTRY'!O78,"")))</f>
        <v/>
      </c>
      <c r="CI79" s="3" t="str">
        <f>IF('DATA ENTRY'!CV78="","",IF('DATA ENTRY'!P78="","",IF(AND($CD$4='DATA ENTRY'!CV78),'DATA ENTRY'!P78,"")))</f>
        <v/>
      </c>
      <c r="CJ79" s="132" t="str">
        <f>IF('DATA ENTRY'!CV78="","",IF('DATA ENTRY'!Q78="","",IF(AND($CD$4='DATA ENTRY'!CV78),'DATA ENTRY'!Q78,"")))</f>
        <v/>
      </c>
      <c r="CK79" s="3" t="str">
        <f>IF('DATA ENTRY'!CV78="","",IF('DATA ENTRY'!R78="","",IF(AND($CD$4='DATA ENTRY'!CV78),'DATA ENTRY'!R78,"")))</f>
        <v/>
      </c>
      <c r="CL79" s="3" t="str">
        <f>IF('DATA ENTRY'!CV78="","",IF('DATA ENTRY'!S78="","",IF(AND($CD$4='DATA ENTRY'!CV78),'DATA ENTRY'!S78,"")))</f>
        <v/>
      </c>
      <c r="CM79" s="3" t="str">
        <f>IF('DATA ENTRY'!CV78="","",IF('DATA ENTRY'!E78="","",IF(AND($CD$4='DATA ENTRY'!CV78),'DATA ENTRY'!E78,"")))</f>
        <v/>
      </c>
      <c r="CN79" s="3" t="str">
        <f>IF('DATA ENTRY'!CV78="","",IF('DATA ENTRY'!W78="","",IF(AND($CD$4='DATA ENTRY'!CV78),'DATA ENTRY'!W78,"")))</f>
        <v/>
      </c>
      <c r="CO79" s="3" t="str">
        <f>IF('DATA ENTRY'!CV78="","",IF('DATA ENTRY'!X78="","",IF(AND($CD$4='DATA ENTRY'!CV78),'DATA ENTRY'!X78,"")))</f>
        <v/>
      </c>
      <c r="CP79" s="133" t="str">
        <f t="shared" si="17"/>
        <v/>
      </c>
      <c r="CQ79" s="133" t="str">
        <f>IF('DATA ENTRY'!CV78="","",IF('DATA ENTRY'!G78="","",IF(AND($CD$4='DATA ENTRY'!CV78),'DATA ENTRY'!G78,"")))</f>
        <v/>
      </c>
      <c r="CR79">
        <f t="shared" si="18"/>
        <v>0</v>
      </c>
      <c r="CS79">
        <f t="shared" si="19"/>
        <v>0</v>
      </c>
      <c r="CW79">
        <f t="shared" si="26"/>
        <v>0</v>
      </c>
      <c r="DA79" t="str">
        <f t="shared" si="20"/>
        <v/>
      </c>
      <c r="DB79" t="str">
        <f>IF(DX79=0,"",1+(MAX($DB$7:DB78)))</f>
        <v/>
      </c>
      <c r="DC79" s="170">
        <v>73</v>
      </c>
      <c r="DD79" s="3" t="str">
        <f>IF('DATA ENTRY'!CV78="","",IF('DATA ENTRY'!B78="","",IF(AND($DE$4='DATA ENTRY'!D78),'DATA ENTRY'!B78,"")))</f>
        <v/>
      </c>
      <c r="DE79" s="3" t="str">
        <f>IF('DATA ENTRY'!CV78="","",IF('DATA ENTRY'!C78="","",IF(AND($DE$4='DATA ENTRY'!D78),'DATA ENTRY'!C78,"")))</f>
        <v/>
      </c>
      <c r="DF79" s="4" t="str">
        <f>IF('DATA ENTRY'!CV78="","",IF('DATA ENTRY'!I78="","",IF(AND($DE$4='DATA ENTRY'!D78),'DATA ENTRY'!I78,"")))</f>
        <v/>
      </c>
      <c r="DG79" s="4" t="str">
        <f>IF('DATA ENTRY'!CV78="","",IF('DATA ENTRY'!CV78="","",IF(AND($DE$4='DATA ENTRY'!D78),'DATA ENTRY'!CV78,"")))</f>
        <v/>
      </c>
      <c r="DH79" s="3" t="str">
        <f>IF('DATA ENTRY'!CV78="","",IF('DATA ENTRY'!N78="","",IF(AND($DE$4='DATA ENTRY'!D78),'DATA ENTRY'!N78,"")))</f>
        <v/>
      </c>
      <c r="DI79" s="132" t="str">
        <f>IF('DATA ENTRY'!CV78="","",IF('DATA ENTRY'!O78="","",IF(AND($DE$4='DATA ENTRY'!D78),'DATA ENTRY'!O78,"")))</f>
        <v/>
      </c>
      <c r="DJ79" s="3" t="str">
        <f>IF('DATA ENTRY'!CV78="","",IF('DATA ENTRY'!P78="","",IF(AND($DE$4='DATA ENTRY'!D78),'DATA ENTRY'!P78,"")))</f>
        <v/>
      </c>
      <c r="DK79" s="132" t="str">
        <f>IF('DATA ENTRY'!CV78="","",IF('DATA ENTRY'!Q78="","",IF(AND($DE$4='DATA ENTRY'!D78),'DATA ENTRY'!Q78,"")))</f>
        <v/>
      </c>
      <c r="DL79" s="3" t="str">
        <f>IF('DATA ENTRY'!CV78="","",IF('DATA ENTRY'!R78="","",IF(AND($DE$4='DATA ENTRY'!D78),'DATA ENTRY'!R78,"")))</f>
        <v/>
      </c>
      <c r="DM79" s="132" t="str">
        <f>IF('DATA ENTRY'!CV78="","",IF('DATA ENTRY'!S78="","",IF(AND($DE$4='DATA ENTRY'!D78),'DATA ENTRY'!S78,"")))</f>
        <v/>
      </c>
      <c r="DN79" s="3" t="str">
        <f>IF('DATA ENTRY'!CV78="","",IF('DATA ENTRY'!E78="","",IF(AND($DE$4='DATA ENTRY'!D78),'DATA ENTRY'!E78,"")))</f>
        <v/>
      </c>
      <c r="DO79" s="3" t="str">
        <f>IF('DATA ENTRY'!CV78="","",IF('DATA ENTRY'!D78="","",IF(AND($DE$4='DATA ENTRY'!D78),'DATA ENTRY'!D78,"")))</f>
        <v/>
      </c>
      <c r="DP79" s="3" t="str">
        <f>IF('DATA ENTRY'!CV78="","",IF('DATA ENTRY'!W78="","",IF(AND($DE$4='DATA ENTRY'!D78),'DATA ENTRY'!W78,"")))</f>
        <v/>
      </c>
      <c r="DQ79" s="3" t="str">
        <f>IF('DATA ENTRY'!CV78="","",IF('DATA ENTRY'!X78="","",IF(AND($DE$4='DATA ENTRY'!D78),'DATA ENTRY'!X78,"")))</f>
        <v/>
      </c>
      <c r="DR79" s="133" t="str">
        <f t="shared" si="21"/>
        <v/>
      </c>
      <c r="DS79" s="133" t="str">
        <f>IF('DATA ENTRY'!CV78="","",IF('DATA ENTRY'!D78="","",IF(AND($DE$4='DATA ENTRY'!D78),'DATA ENTRY'!G78,"")))</f>
        <v/>
      </c>
      <c r="DX79">
        <f t="shared" si="22"/>
        <v>0</v>
      </c>
      <c r="EA79" t="str">
        <f t="shared" si="23"/>
        <v/>
      </c>
      <c r="EB79" t="str">
        <f>IF(EX79=0,"",1+(MAX($EB$7:EB78)))</f>
        <v/>
      </c>
      <c r="EC79" s="192">
        <v>73</v>
      </c>
      <c r="ED79" s="3" t="str">
        <f>IF('DATA ENTRY'!CV78="","",IF('DATA ENTRY'!B78="","",IF(AND($EE$4='DATA ENTRY'!G78,$EG$4='DATA ENTRY'!F78),'DATA ENTRY'!B78,"")))</f>
        <v/>
      </c>
      <c r="EE79" s="3" t="str">
        <f>IF('DATA ENTRY'!CV78="","",IF('DATA ENTRY'!C78="","",IF(AND($EE$4='DATA ENTRY'!G78,$EG$4='DATA ENTRY'!F78),'DATA ENTRY'!C78,"")))</f>
        <v/>
      </c>
      <c r="EF79" s="4" t="str">
        <f>IF('DATA ENTRY'!CV78="","",IF('DATA ENTRY'!I78="","",IF(AND($EE$4='DATA ENTRY'!G78,$EG$4='DATA ENTRY'!F78),'DATA ENTRY'!I78,"")))</f>
        <v/>
      </c>
      <c r="EG79" s="4" t="str">
        <f>IF('DATA ENTRY'!CV78="","",IF('DATA ENTRY'!CV78="","",IF(AND($EE$4='DATA ENTRY'!G78,$EG$4='DATA ENTRY'!F78),'DATA ENTRY'!CV78,"")))</f>
        <v/>
      </c>
      <c r="EH79" s="3" t="str">
        <f>IF('DATA ENTRY'!CV78="","",IF('DATA ENTRY'!N78="","",IF(AND($EE$4='DATA ENTRY'!G78,$EG$4='DATA ENTRY'!F78),'DATA ENTRY'!N78,"")))</f>
        <v/>
      </c>
      <c r="EI79" s="132" t="str">
        <f>IF('DATA ENTRY'!CV78="","",IF('DATA ENTRY'!O78="","",IF(AND($EE$4='DATA ENTRY'!G78,$EG$4='DATA ENTRY'!F78),'DATA ENTRY'!O78,"")))</f>
        <v/>
      </c>
      <c r="EJ79" s="3" t="str">
        <f>IF('DATA ENTRY'!CV78="","",IF('DATA ENTRY'!P78="","",IF(AND($EE$4='DATA ENTRY'!G78,$EG$4='DATA ENTRY'!F78),'DATA ENTRY'!P78,"")))</f>
        <v/>
      </c>
      <c r="EK79" s="132" t="str">
        <f>IF('DATA ENTRY'!CV78="","",IF('DATA ENTRY'!Q78="","",IF(AND($EE$4='DATA ENTRY'!G78,$EG$4='DATA ENTRY'!F78),'DATA ENTRY'!Q78,"")))</f>
        <v/>
      </c>
      <c r="EL79" s="3" t="str">
        <f>IF('DATA ENTRY'!CV78="","",IF('DATA ENTRY'!R78="","",IF(AND($EE$4='DATA ENTRY'!G78,$EG$4='DATA ENTRY'!F78),'DATA ENTRY'!R78,"")))</f>
        <v/>
      </c>
      <c r="EM79" s="132" t="str">
        <f>IF('DATA ENTRY'!CV78="","",IF('DATA ENTRY'!S78="","",IF(AND($EE$4='DATA ENTRY'!G78,$EG$4='DATA ENTRY'!F78),'DATA ENTRY'!S78,"")))</f>
        <v/>
      </c>
      <c r="EN79" s="3" t="str">
        <f>IF('DATA ENTRY'!CV78="","",IF('DATA ENTRY'!E78="","",IF(AND($EE$4='DATA ENTRY'!G78,$EG$4='DATA ENTRY'!F78),'DATA ENTRY'!E78,"")))</f>
        <v/>
      </c>
      <c r="EO79" s="3" t="str">
        <f>IF('DATA ENTRY'!CV78="","",IF('DATA ENTRY'!D6="","",IF(AND($EE$4='DATA ENTRY'!G78,$EG$4='DATA ENTRY'!F78),'DATA ENTRY'!D6,"")))</f>
        <v/>
      </c>
      <c r="EP79" s="3" t="str">
        <f>IF('DATA ENTRY'!CV78="","",IF('DATA ENTRY'!W78="","",IF(AND($EE$4='DATA ENTRY'!G78,$EG$4='DATA ENTRY'!F78),'DATA ENTRY'!W78,"")))</f>
        <v/>
      </c>
      <c r="EQ79" s="3" t="str">
        <f>IF('DATA ENTRY'!CV78="","",IF('DATA ENTRY'!X78="","",IF(AND($EE$4='DATA ENTRY'!G78,$EG$4='DATA ENTRY'!F78),'DATA ENTRY'!X78,"")))</f>
        <v/>
      </c>
      <c r="ER79" s="133" t="str">
        <f t="shared" si="24"/>
        <v/>
      </c>
      <c r="ES79" s="133" t="str">
        <f>IF('DATA ENTRY'!CV78="","",IF('DATA ENTRY'!D6="","",IF(AND($EE$4='DATA ENTRY'!G78,$EG$4='DATA ENTRY'!F78),'DATA ENTRY'!G78,"")))</f>
        <v/>
      </c>
      <c r="EX79">
        <f t="shared" si="25"/>
        <v>0</v>
      </c>
    </row>
    <row r="80" spans="1:154">
      <c r="A80" t="str">
        <f>IF(S80=0,"",1+(MAX($A$7:A79)))</f>
        <v/>
      </c>
      <c r="B80" s="2">
        <v>74</v>
      </c>
      <c r="C80" s="3" t="str">
        <f>IF('DATA ENTRY'!CV79="","",IF('DATA ENTRY'!B79="","",IF($D$4="All Post",'DATA ENTRY'!B79,IF(AND($D$4='DATA ENTRY'!CV79),'DATA ENTRY'!B79,""))))</f>
        <v/>
      </c>
      <c r="D80" s="3" t="str">
        <f>IF('DATA ENTRY'!CV79="","",IF('DATA ENTRY'!C79="","",IF($D$4="All Post",'DATA ENTRY'!C79,IF(AND($D$4='DATA ENTRY'!CV79),'DATA ENTRY'!C79,""))))</f>
        <v/>
      </c>
      <c r="E80" s="4" t="str">
        <f>IF('DATA ENTRY'!CV79="","",IF('DATA ENTRY'!I79="","",IF($D$4="All Post",'DATA ENTRY'!I79,IF(AND($D$4='DATA ENTRY'!CV79),'DATA ENTRY'!I79,""))))</f>
        <v/>
      </c>
      <c r="F80" s="4" t="str">
        <f>IF('DATA ENTRY'!CV79="","",IF('DATA ENTRY'!CV79="","",IF($D$4="All Post",'DATA ENTRY'!CV79,IF(AND($D$4='DATA ENTRY'!CV79),'DATA ENTRY'!CV79,""))))</f>
        <v/>
      </c>
      <c r="G80" s="3" t="str">
        <f>IF('DATA ENTRY'!CV79="","",IF('DATA ENTRY'!N79="","",IF($D$4="All Post",'DATA ENTRY'!N79,IF(AND($D$4='DATA ENTRY'!CV79),'DATA ENTRY'!N79,""))))</f>
        <v/>
      </c>
      <c r="H80" s="132" t="str">
        <f>IF('DATA ENTRY'!CV79="","",IF('DATA ENTRY'!O79="","",IF($D$4="All Post",'DATA ENTRY'!O79,IF(AND($D$4='DATA ENTRY'!CV79),'DATA ENTRY'!O79,""))))</f>
        <v/>
      </c>
      <c r="I80" s="3" t="str">
        <f>IF('DATA ENTRY'!CV79="","",IF('DATA ENTRY'!P79="","",IF($D$4="All Post",'DATA ENTRY'!P79,IF(AND($D$4='DATA ENTRY'!CV79),'DATA ENTRY'!P79,""))))</f>
        <v/>
      </c>
      <c r="J80" s="132" t="str">
        <f>IF('DATA ENTRY'!CV79="","",IF('DATA ENTRY'!Q79="","",IF($D$4="All Post",'DATA ENTRY'!Q79,IF(AND($D$4='DATA ENTRY'!CV79),'DATA ENTRY'!Q79,""))))</f>
        <v/>
      </c>
      <c r="K80" s="3" t="str">
        <f>IF('DATA ENTRY'!CV79="","",IF('DATA ENTRY'!R79="","",IF($D$4="All Post",'DATA ENTRY'!R79,IF(AND($D$4='DATA ENTRY'!CV79),'DATA ENTRY'!R79,""))))</f>
        <v/>
      </c>
      <c r="L80" s="3" t="str">
        <f>IF('DATA ENTRY'!CV79="","",IF('DATA ENTRY'!S79="","",IF($D$4="All Post",'DATA ENTRY'!S79,IF(AND($D$4='DATA ENTRY'!CV79),'DATA ENTRY'!S79,""))))</f>
        <v/>
      </c>
      <c r="M80" s="3" t="str">
        <f>IF('DATA ENTRY'!CV79="","",IF('DATA ENTRY'!E79="","",IF($D$4="All Post",'DATA ENTRY'!E79,IF(AND($D$4='DATA ENTRY'!CV79),'DATA ENTRY'!E79,""))))</f>
        <v/>
      </c>
      <c r="N80" s="3" t="str">
        <f>IF('DATA ENTRY'!CV79="","",IF('DATA ENTRY'!W79="","",IF($D$4="All Post",'DATA ENTRY'!W79,IF(AND($D$4='DATA ENTRY'!CV79),'DATA ENTRY'!W79,""))))</f>
        <v/>
      </c>
      <c r="O80" s="3" t="str">
        <f>IF('DATA ENTRY'!CV79="","",IF('DATA ENTRY'!X79="","",IF($D$4="All Post",'DATA ENTRY'!X79,IF(AND($D$4='DATA ENTRY'!CV79),'DATA ENTRY'!X79,""))))</f>
        <v/>
      </c>
      <c r="P80" s="3" t="str">
        <f>IF('DATA ENTRY'!CV79="","",IF('DATA ENTRY'!G79="","",IF($D$4="All Post",'DATA ENTRY'!G79,IF(AND($D$4='DATA ENTRY'!CV79),'DATA ENTRY'!G79,""))))</f>
        <v/>
      </c>
      <c r="S80">
        <f t="shared" si="14"/>
        <v>0</v>
      </c>
      <c r="T80" t="str">
        <f t="shared" si="15"/>
        <v/>
      </c>
      <c r="BZ80" t="str">
        <f t="shared" si="16"/>
        <v/>
      </c>
      <c r="CA80" t="str">
        <f>IF(CW80=0,"",1+(MAX($CA$7:CA79)))</f>
        <v/>
      </c>
      <c r="CB80" s="141">
        <v>74</v>
      </c>
      <c r="CC80" s="3" t="str">
        <f>IF('DATA ENTRY'!CV79="","",IF('DATA ENTRY'!B79="","",IF(AND($CD$4='DATA ENTRY'!CV79),'DATA ENTRY'!B79,"")))</f>
        <v/>
      </c>
      <c r="CD80" s="3" t="str">
        <f>IF('DATA ENTRY'!CV79="","",IF('DATA ENTRY'!C79="","",IF(AND($CD$4='DATA ENTRY'!CV79),'DATA ENTRY'!C79,"")))</f>
        <v/>
      </c>
      <c r="CE80" s="4" t="str">
        <f>IF('DATA ENTRY'!CV79="","",IF('DATA ENTRY'!I79="","",IF(AND($CD$4='DATA ENTRY'!CV79),'DATA ENTRY'!I79,"")))</f>
        <v/>
      </c>
      <c r="CF80" s="4" t="str">
        <f>IF('DATA ENTRY'!CV79="","",IF('DATA ENTRY'!CV79="","",IF(AND($CD$4='DATA ENTRY'!CV79),'DATA ENTRY'!CV79,"")))</f>
        <v/>
      </c>
      <c r="CG80" s="3" t="str">
        <f>IF('DATA ENTRY'!CV79="","",IF('DATA ENTRY'!N79="","",IF(AND($CD$4='DATA ENTRY'!CV79),'DATA ENTRY'!N79,"")))</f>
        <v/>
      </c>
      <c r="CH80" s="132" t="str">
        <f>IF('DATA ENTRY'!CV79="","",IF('DATA ENTRY'!O79="","",IF(AND($CD$4='DATA ENTRY'!CV79),'DATA ENTRY'!O79,"")))</f>
        <v/>
      </c>
      <c r="CI80" s="3" t="str">
        <f>IF('DATA ENTRY'!CV79="","",IF('DATA ENTRY'!P79="","",IF(AND($CD$4='DATA ENTRY'!CV79),'DATA ENTRY'!P79,"")))</f>
        <v/>
      </c>
      <c r="CJ80" s="132" t="str">
        <f>IF('DATA ENTRY'!CV79="","",IF('DATA ENTRY'!Q79="","",IF(AND($CD$4='DATA ENTRY'!CV79),'DATA ENTRY'!Q79,"")))</f>
        <v/>
      </c>
      <c r="CK80" s="3" t="str">
        <f>IF('DATA ENTRY'!CV79="","",IF('DATA ENTRY'!R79="","",IF(AND($CD$4='DATA ENTRY'!CV79),'DATA ENTRY'!R79,"")))</f>
        <v/>
      </c>
      <c r="CL80" s="3" t="str">
        <f>IF('DATA ENTRY'!CV79="","",IF('DATA ENTRY'!S79="","",IF(AND($CD$4='DATA ENTRY'!CV79),'DATA ENTRY'!S79,"")))</f>
        <v/>
      </c>
      <c r="CM80" s="3" t="str">
        <f>IF('DATA ENTRY'!CV79="","",IF('DATA ENTRY'!E79="","",IF(AND($CD$4='DATA ENTRY'!CV79),'DATA ENTRY'!E79,"")))</f>
        <v/>
      </c>
      <c r="CN80" s="3" t="str">
        <f>IF('DATA ENTRY'!CV79="","",IF('DATA ENTRY'!W79="","",IF(AND($CD$4='DATA ENTRY'!CV79),'DATA ENTRY'!W79,"")))</f>
        <v/>
      </c>
      <c r="CO80" s="3" t="str">
        <f>IF('DATA ENTRY'!CV79="","",IF('DATA ENTRY'!X79="","",IF(AND($CD$4='DATA ENTRY'!CV79),'DATA ENTRY'!X79,"")))</f>
        <v/>
      </c>
      <c r="CP80" s="133" t="str">
        <f t="shared" si="17"/>
        <v/>
      </c>
      <c r="CQ80" s="133" t="str">
        <f>IF('DATA ENTRY'!CV79="","",IF('DATA ENTRY'!G79="","",IF(AND($CD$4='DATA ENTRY'!CV79),'DATA ENTRY'!G79,"")))</f>
        <v/>
      </c>
      <c r="CR80">
        <f t="shared" si="18"/>
        <v>0</v>
      </c>
      <c r="CS80">
        <f t="shared" si="19"/>
        <v>0</v>
      </c>
      <c r="CW80">
        <f t="shared" si="26"/>
        <v>0</v>
      </c>
      <c r="DA80" t="str">
        <f t="shared" si="20"/>
        <v/>
      </c>
      <c r="DB80" t="str">
        <f>IF(DX80=0,"",1+(MAX($DB$7:DB79)))</f>
        <v/>
      </c>
      <c r="DC80" s="170">
        <v>74</v>
      </c>
      <c r="DD80" s="3" t="str">
        <f>IF('DATA ENTRY'!CV79="","",IF('DATA ENTRY'!B79="","",IF(AND($DE$4='DATA ENTRY'!D79),'DATA ENTRY'!B79,"")))</f>
        <v/>
      </c>
      <c r="DE80" s="3" t="str">
        <f>IF('DATA ENTRY'!CV79="","",IF('DATA ENTRY'!C79="","",IF(AND($DE$4='DATA ENTRY'!D79),'DATA ENTRY'!C79,"")))</f>
        <v/>
      </c>
      <c r="DF80" s="4" t="str">
        <f>IF('DATA ENTRY'!CV79="","",IF('DATA ENTRY'!I79="","",IF(AND($DE$4='DATA ENTRY'!D79),'DATA ENTRY'!I79,"")))</f>
        <v/>
      </c>
      <c r="DG80" s="4" t="str">
        <f>IF('DATA ENTRY'!CV79="","",IF('DATA ENTRY'!CV79="","",IF(AND($DE$4='DATA ENTRY'!D79),'DATA ENTRY'!CV79,"")))</f>
        <v/>
      </c>
      <c r="DH80" s="3" t="str">
        <f>IF('DATA ENTRY'!CV79="","",IF('DATA ENTRY'!N79="","",IF(AND($DE$4='DATA ENTRY'!D79),'DATA ENTRY'!N79,"")))</f>
        <v/>
      </c>
      <c r="DI80" s="132" t="str">
        <f>IF('DATA ENTRY'!CV79="","",IF('DATA ENTRY'!O79="","",IF(AND($DE$4='DATA ENTRY'!D79),'DATA ENTRY'!O79,"")))</f>
        <v/>
      </c>
      <c r="DJ80" s="3" t="str">
        <f>IF('DATA ENTRY'!CV79="","",IF('DATA ENTRY'!P79="","",IF(AND($DE$4='DATA ENTRY'!D79),'DATA ENTRY'!P79,"")))</f>
        <v/>
      </c>
      <c r="DK80" s="132" t="str">
        <f>IF('DATA ENTRY'!CV79="","",IF('DATA ENTRY'!Q79="","",IF(AND($DE$4='DATA ENTRY'!D79),'DATA ENTRY'!Q79,"")))</f>
        <v/>
      </c>
      <c r="DL80" s="3" t="str">
        <f>IF('DATA ENTRY'!CV79="","",IF('DATA ENTRY'!R79="","",IF(AND($DE$4='DATA ENTRY'!D79),'DATA ENTRY'!R79,"")))</f>
        <v/>
      </c>
      <c r="DM80" s="132" t="str">
        <f>IF('DATA ENTRY'!CV79="","",IF('DATA ENTRY'!S79="","",IF(AND($DE$4='DATA ENTRY'!D79),'DATA ENTRY'!S79,"")))</f>
        <v/>
      </c>
      <c r="DN80" s="3" t="str">
        <f>IF('DATA ENTRY'!CV79="","",IF('DATA ENTRY'!E79="","",IF(AND($DE$4='DATA ENTRY'!D79),'DATA ENTRY'!E79,"")))</f>
        <v/>
      </c>
      <c r="DO80" s="3" t="str">
        <f>IF('DATA ENTRY'!CV79="","",IF('DATA ENTRY'!D79="","",IF(AND($DE$4='DATA ENTRY'!D79),'DATA ENTRY'!D79,"")))</f>
        <v/>
      </c>
      <c r="DP80" s="3" t="str">
        <f>IF('DATA ENTRY'!CV79="","",IF('DATA ENTRY'!W79="","",IF(AND($DE$4='DATA ENTRY'!D79),'DATA ENTRY'!W79,"")))</f>
        <v/>
      </c>
      <c r="DQ80" s="3" t="str">
        <f>IF('DATA ENTRY'!CV79="","",IF('DATA ENTRY'!X79="","",IF(AND($DE$4='DATA ENTRY'!D79),'DATA ENTRY'!X79,"")))</f>
        <v/>
      </c>
      <c r="DR80" s="133" t="str">
        <f t="shared" si="21"/>
        <v/>
      </c>
      <c r="DS80" s="133" t="str">
        <f>IF('DATA ENTRY'!CV79="","",IF('DATA ENTRY'!D79="","",IF(AND($DE$4='DATA ENTRY'!D79),'DATA ENTRY'!G79,"")))</f>
        <v/>
      </c>
      <c r="DX80">
        <f t="shared" si="22"/>
        <v>0</v>
      </c>
      <c r="EA80" t="str">
        <f t="shared" si="23"/>
        <v/>
      </c>
      <c r="EB80" t="str">
        <f>IF(EX80=0,"",1+(MAX($EB$7:EB79)))</f>
        <v/>
      </c>
      <c r="EC80" s="192">
        <v>74</v>
      </c>
      <c r="ED80" s="3" t="str">
        <f>IF('DATA ENTRY'!CV79="","",IF('DATA ENTRY'!B79="","",IF(AND($EE$4='DATA ENTRY'!G79,$EG$4='DATA ENTRY'!F79),'DATA ENTRY'!B79,"")))</f>
        <v/>
      </c>
      <c r="EE80" s="3" t="str">
        <f>IF('DATA ENTRY'!CV79="","",IF('DATA ENTRY'!C79="","",IF(AND($EE$4='DATA ENTRY'!G79,$EG$4='DATA ENTRY'!F79),'DATA ENTRY'!C79,"")))</f>
        <v/>
      </c>
      <c r="EF80" s="4" t="str">
        <f>IF('DATA ENTRY'!CV79="","",IF('DATA ENTRY'!I79="","",IF(AND($EE$4='DATA ENTRY'!G79,$EG$4='DATA ENTRY'!F79),'DATA ENTRY'!I79,"")))</f>
        <v/>
      </c>
      <c r="EG80" s="4" t="str">
        <f>IF('DATA ENTRY'!CV79="","",IF('DATA ENTRY'!CV79="","",IF(AND($EE$4='DATA ENTRY'!G79,$EG$4='DATA ENTRY'!F79),'DATA ENTRY'!CV79,"")))</f>
        <v/>
      </c>
      <c r="EH80" s="3" t="str">
        <f>IF('DATA ENTRY'!CV79="","",IF('DATA ENTRY'!N79="","",IF(AND($EE$4='DATA ENTRY'!G79,$EG$4='DATA ENTRY'!F79),'DATA ENTRY'!N79,"")))</f>
        <v/>
      </c>
      <c r="EI80" s="132" t="str">
        <f>IF('DATA ENTRY'!CV79="","",IF('DATA ENTRY'!O79="","",IF(AND($EE$4='DATA ENTRY'!G79,$EG$4='DATA ENTRY'!F79),'DATA ENTRY'!O79,"")))</f>
        <v/>
      </c>
      <c r="EJ80" s="3" t="str">
        <f>IF('DATA ENTRY'!CV79="","",IF('DATA ENTRY'!P79="","",IF(AND($EE$4='DATA ENTRY'!G79,$EG$4='DATA ENTRY'!F79),'DATA ENTRY'!P79,"")))</f>
        <v/>
      </c>
      <c r="EK80" s="132" t="str">
        <f>IF('DATA ENTRY'!CV79="","",IF('DATA ENTRY'!Q79="","",IF(AND($EE$4='DATA ENTRY'!G79,$EG$4='DATA ENTRY'!F79),'DATA ENTRY'!Q79,"")))</f>
        <v/>
      </c>
      <c r="EL80" s="3" t="str">
        <f>IF('DATA ENTRY'!CV79="","",IF('DATA ENTRY'!R79="","",IF(AND($EE$4='DATA ENTRY'!G79,$EG$4='DATA ENTRY'!F79),'DATA ENTRY'!R79,"")))</f>
        <v/>
      </c>
      <c r="EM80" s="132" t="str">
        <f>IF('DATA ENTRY'!CV79="","",IF('DATA ENTRY'!S79="","",IF(AND($EE$4='DATA ENTRY'!G79,$EG$4='DATA ENTRY'!F79),'DATA ENTRY'!S79,"")))</f>
        <v/>
      </c>
      <c r="EN80" s="3" t="str">
        <f>IF('DATA ENTRY'!CV79="","",IF('DATA ENTRY'!E79="","",IF(AND($EE$4='DATA ENTRY'!G79,$EG$4='DATA ENTRY'!F79),'DATA ENTRY'!E79,"")))</f>
        <v/>
      </c>
      <c r="EO80" s="3" t="str">
        <f>IF('DATA ENTRY'!CV79="","",IF('DATA ENTRY'!D6="","",IF(AND($EE$4='DATA ENTRY'!G79,$EG$4='DATA ENTRY'!F79),'DATA ENTRY'!D6,"")))</f>
        <v/>
      </c>
      <c r="EP80" s="3" t="str">
        <f>IF('DATA ENTRY'!CV79="","",IF('DATA ENTRY'!W79="","",IF(AND($EE$4='DATA ENTRY'!G79,$EG$4='DATA ENTRY'!F79),'DATA ENTRY'!W79,"")))</f>
        <v/>
      </c>
      <c r="EQ80" s="3" t="str">
        <f>IF('DATA ENTRY'!CV79="","",IF('DATA ENTRY'!X79="","",IF(AND($EE$4='DATA ENTRY'!G79,$EG$4='DATA ENTRY'!F79),'DATA ENTRY'!X79,"")))</f>
        <v/>
      </c>
      <c r="ER80" s="133" t="str">
        <f t="shared" si="24"/>
        <v/>
      </c>
      <c r="ES80" s="133" t="str">
        <f>IF('DATA ENTRY'!CV79="","",IF('DATA ENTRY'!D6="","",IF(AND($EE$4='DATA ENTRY'!G79,$EG$4='DATA ENTRY'!F79),'DATA ENTRY'!G79,"")))</f>
        <v/>
      </c>
      <c r="EX80">
        <f t="shared" si="25"/>
        <v>0</v>
      </c>
    </row>
    <row r="81" spans="1:154">
      <c r="A81" t="str">
        <f>IF(S81=0,"",1+(MAX($A$7:A80)))</f>
        <v/>
      </c>
      <c r="B81" s="2">
        <v>75</v>
      </c>
      <c r="C81" s="3" t="str">
        <f>IF('DATA ENTRY'!CV80="","",IF('DATA ENTRY'!B80="","",IF($D$4="All Post",'DATA ENTRY'!B80,IF(AND($D$4='DATA ENTRY'!CV80),'DATA ENTRY'!B80,""))))</f>
        <v/>
      </c>
      <c r="D81" s="3" t="str">
        <f>IF('DATA ENTRY'!CV80="","",IF('DATA ENTRY'!C80="","",IF($D$4="All Post",'DATA ENTRY'!C80,IF(AND($D$4='DATA ENTRY'!CV80),'DATA ENTRY'!C80,""))))</f>
        <v/>
      </c>
      <c r="E81" s="4" t="str">
        <f>IF('DATA ENTRY'!CV80="","",IF('DATA ENTRY'!I80="","",IF($D$4="All Post",'DATA ENTRY'!I80,IF(AND($D$4='DATA ENTRY'!CV80),'DATA ENTRY'!I80,""))))</f>
        <v/>
      </c>
      <c r="F81" s="4" t="str">
        <f>IF('DATA ENTRY'!CV80="","",IF('DATA ENTRY'!CV80="","",IF($D$4="All Post",'DATA ENTRY'!CV80,IF(AND($D$4='DATA ENTRY'!CV80),'DATA ENTRY'!CV80,""))))</f>
        <v/>
      </c>
      <c r="G81" s="3" t="str">
        <f>IF('DATA ENTRY'!CV80="","",IF('DATA ENTRY'!N80="","",IF($D$4="All Post",'DATA ENTRY'!N80,IF(AND($D$4='DATA ENTRY'!CV80),'DATA ENTRY'!N80,""))))</f>
        <v/>
      </c>
      <c r="H81" s="132" t="str">
        <f>IF('DATA ENTRY'!CV80="","",IF('DATA ENTRY'!O80="","",IF($D$4="All Post",'DATA ENTRY'!O80,IF(AND($D$4='DATA ENTRY'!CV80),'DATA ENTRY'!O80,""))))</f>
        <v/>
      </c>
      <c r="I81" s="3" t="str">
        <f>IF('DATA ENTRY'!CV80="","",IF('DATA ENTRY'!P80="","",IF($D$4="All Post",'DATA ENTRY'!P80,IF(AND($D$4='DATA ENTRY'!CV80),'DATA ENTRY'!P80,""))))</f>
        <v/>
      </c>
      <c r="J81" s="132" t="str">
        <f>IF('DATA ENTRY'!CV80="","",IF('DATA ENTRY'!Q80="","",IF($D$4="All Post",'DATA ENTRY'!Q80,IF(AND($D$4='DATA ENTRY'!CV80),'DATA ENTRY'!Q80,""))))</f>
        <v/>
      </c>
      <c r="K81" s="3" t="str">
        <f>IF('DATA ENTRY'!CV80="","",IF('DATA ENTRY'!R80="","",IF($D$4="All Post",'DATA ENTRY'!R80,IF(AND($D$4='DATA ENTRY'!CV80),'DATA ENTRY'!R80,""))))</f>
        <v/>
      </c>
      <c r="L81" s="3" t="str">
        <f>IF('DATA ENTRY'!CV80="","",IF('DATA ENTRY'!S80="","",IF($D$4="All Post",'DATA ENTRY'!S80,IF(AND($D$4='DATA ENTRY'!CV80),'DATA ENTRY'!S80,""))))</f>
        <v/>
      </c>
      <c r="M81" s="3" t="str">
        <f>IF('DATA ENTRY'!CV80="","",IF('DATA ENTRY'!E80="","",IF($D$4="All Post",'DATA ENTRY'!E80,IF(AND($D$4='DATA ENTRY'!CV80),'DATA ENTRY'!E80,""))))</f>
        <v/>
      </c>
      <c r="N81" s="3" t="str">
        <f>IF('DATA ENTRY'!CV80="","",IF('DATA ENTRY'!W80="","",IF($D$4="All Post",'DATA ENTRY'!W80,IF(AND($D$4='DATA ENTRY'!CV80),'DATA ENTRY'!W80,""))))</f>
        <v/>
      </c>
      <c r="O81" s="3" t="str">
        <f>IF('DATA ENTRY'!CV80="","",IF('DATA ENTRY'!X80="","",IF($D$4="All Post",'DATA ENTRY'!X80,IF(AND($D$4='DATA ENTRY'!CV80),'DATA ENTRY'!X80,""))))</f>
        <v/>
      </c>
      <c r="P81" s="3" t="str">
        <f>IF('DATA ENTRY'!CV80="","",IF('DATA ENTRY'!G80="","",IF($D$4="All Post",'DATA ENTRY'!G80,IF(AND($D$4='DATA ENTRY'!CV80),'DATA ENTRY'!G80,""))))</f>
        <v/>
      </c>
      <c r="S81">
        <f t="shared" si="14"/>
        <v>0</v>
      </c>
      <c r="T81" t="str">
        <f t="shared" si="15"/>
        <v/>
      </c>
      <c r="BZ81" t="str">
        <f t="shared" si="16"/>
        <v/>
      </c>
      <c r="CA81" t="str">
        <f>IF(CW81=0,"",1+(MAX($CA$7:CA80)))</f>
        <v/>
      </c>
      <c r="CB81" s="141">
        <v>75</v>
      </c>
      <c r="CC81" s="3" t="str">
        <f>IF('DATA ENTRY'!CV80="","",IF('DATA ENTRY'!B80="","",IF(AND($CD$4='DATA ENTRY'!CV80),'DATA ENTRY'!B80,"")))</f>
        <v/>
      </c>
      <c r="CD81" s="3" t="str">
        <f>IF('DATA ENTRY'!CV80="","",IF('DATA ENTRY'!C80="","",IF(AND($CD$4='DATA ENTRY'!CV80),'DATA ENTRY'!C80,"")))</f>
        <v/>
      </c>
      <c r="CE81" s="4" t="str">
        <f>IF('DATA ENTRY'!CV80="","",IF('DATA ENTRY'!I80="","",IF(AND($CD$4='DATA ENTRY'!CV80),'DATA ENTRY'!I80,"")))</f>
        <v/>
      </c>
      <c r="CF81" s="4" t="str">
        <f>IF('DATA ENTRY'!CV80="","",IF('DATA ENTRY'!CV80="","",IF(AND($CD$4='DATA ENTRY'!CV80),'DATA ENTRY'!CV80,"")))</f>
        <v/>
      </c>
      <c r="CG81" s="3" t="str">
        <f>IF('DATA ENTRY'!CV80="","",IF('DATA ENTRY'!N80="","",IF(AND($CD$4='DATA ENTRY'!CV80),'DATA ENTRY'!N80,"")))</f>
        <v/>
      </c>
      <c r="CH81" s="132" t="str">
        <f>IF('DATA ENTRY'!CV80="","",IF('DATA ENTRY'!O80="","",IF(AND($CD$4='DATA ENTRY'!CV80),'DATA ENTRY'!O80,"")))</f>
        <v/>
      </c>
      <c r="CI81" s="3" t="str">
        <f>IF('DATA ENTRY'!CV80="","",IF('DATA ENTRY'!P80="","",IF(AND($CD$4='DATA ENTRY'!CV80),'DATA ENTRY'!P80,"")))</f>
        <v/>
      </c>
      <c r="CJ81" s="132" t="str">
        <f>IF('DATA ENTRY'!CV80="","",IF('DATA ENTRY'!Q80="","",IF(AND($CD$4='DATA ENTRY'!CV80),'DATA ENTRY'!Q80,"")))</f>
        <v/>
      </c>
      <c r="CK81" s="3" t="str">
        <f>IF('DATA ENTRY'!CV80="","",IF('DATA ENTRY'!R80="","",IF(AND($CD$4='DATA ENTRY'!CV80),'DATA ENTRY'!R80,"")))</f>
        <v/>
      </c>
      <c r="CL81" s="3" t="str">
        <f>IF('DATA ENTRY'!CV80="","",IF('DATA ENTRY'!S80="","",IF(AND($CD$4='DATA ENTRY'!CV80),'DATA ENTRY'!S80,"")))</f>
        <v/>
      </c>
      <c r="CM81" s="3" t="str">
        <f>IF('DATA ENTRY'!CV80="","",IF('DATA ENTRY'!E80="","",IF(AND($CD$4='DATA ENTRY'!CV80),'DATA ENTRY'!E80,"")))</f>
        <v/>
      </c>
      <c r="CN81" s="3" t="str">
        <f>IF('DATA ENTRY'!CV80="","",IF('DATA ENTRY'!W80="","",IF(AND($CD$4='DATA ENTRY'!CV80),'DATA ENTRY'!W80,"")))</f>
        <v/>
      </c>
      <c r="CO81" s="3" t="str">
        <f>IF('DATA ENTRY'!CV80="","",IF('DATA ENTRY'!X80="","",IF(AND($CD$4='DATA ENTRY'!CV80),'DATA ENTRY'!X80,"")))</f>
        <v/>
      </c>
      <c r="CP81" s="133" t="str">
        <f t="shared" si="17"/>
        <v/>
      </c>
      <c r="CQ81" s="133" t="str">
        <f>IF('DATA ENTRY'!CV80="","",IF('DATA ENTRY'!G80="","",IF(AND($CD$4='DATA ENTRY'!CV80),'DATA ENTRY'!G80,"")))</f>
        <v/>
      </c>
      <c r="CR81">
        <f t="shared" si="18"/>
        <v>0</v>
      </c>
      <c r="CS81">
        <f t="shared" si="19"/>
        <v>0</v>
      </c>
      <c r="CW81">
        <f t="shared" si="26"/>
        <v>0</v>
      </c>
      <c r="DA81" t="str">
        <f t="shared" si="20"/>
        <v/>
      </c>
      <c r="DB81" t="str">
        <f>IF(DX81=0,"",1+(MAX($DB$7:DB80)))</f>
        <v/>
      </c>
      <c r="DC81" s="170">
        <v>75</v>
      </c>
      <c r="DD81" s="3" t="str">
        <f>IF('DATA ENTRY'!CV80="","",IF('DATA ENTRY'!B80="","",IF(AND($DE$4='DATA ENTRY'!D80),'DATA ENTRY'!B80,"")))</f>
        <v/>
      </c>
      <c r="DE81" s="3" t="str">
        <f>IF('DATA ENTRY'!CV80="","",IF('DATA ENTRY'!C80="","",IF(AND($DE$4='DATA ENTRY'!D80),'DATA ENTRY'!C80,"")))</f>
        <v/>
      </c>
      <c r="DF81" s="4" t="str">
        <f>IF('DATA ENTRY'!CV80="","",IF('DATA ENTRY'!I80="","",IF(AND($DE$4='DATA ENTRY'!D80),'DATA ENTRY'!I80,"")))</f>
        <v/>
      </c>
      <c r="DG81" s="4" t="str">
        <f>IF('DATA ENTRY'!CV80="","",IF('DATA ENTRY'!CV80="","",IF(AND($DE$4='DATA ENTRY'!D80),'DATA ENTRY'!CV80,"")))</f>
        <v/>
      </c>
      <c r="DH81" s="3" t="str">
        <f>IF('DATA ENTRY'!CV80="","",IF('DATA ENTRY'!N80="","",IF(AND($DE$4='DATA ENTRY'!D80),'DATA ENTRY'!N80,"")))</f>
        <v/>
      </c>
      <c r="DI81" s="132" t="str">
        <f>IF('DATA ENTRY'!CV80="","",IF('DATA ENTRY'!O80="","",IF(AND($DE$4='DATA ENTRY'!D80),'DATA ENTRY'!O80,"")))</f>
        <v/>
      </c>
      <c r="DJ81" s="3" t="str">
        <f>IF('DATA ENTRY'!CV80="","",IF('DATA ENTRY'!P80="","",IF(AND($DE$4='DATA ENTRY'!D80),'DATA ENTRY'!P80,"")))</f>
        <v/>
      </c>
      <c r="DK81" s="132" t="str">
        <f>IF('DATA ENTRY'!CV80="","",IF('DATA ENTRY'!Q80="","",IF(AND($DE$4='DATA ENTRY'!D80),'DATA ENTRY'!Q80,"")))</f>
        <v/>
      </c>
      <c r="DL81" s="3" t="str">
        <f>IF('DATA ENTRY'!CV80="","",IF('DATA ENTRY'!R80="","",IF(AND($DE$4='DATA ENTRY'!D80),'DATA ENTRY'!R80,"")))</f>
        <v/>
      </c>
      <c r="DM81" s="132" t="str">
        <f>IF('DATA ENTRY'!CV80="","",IF('DATA ENTRY'!S80="","",IF(AND($DE$4='DATA ENTRY'!D80),'DATA ENTRY'!S80,"")))</f>
        <v/>
      </c>
      <c r="DN81" s="3" t="str">
        <f>IF('DATA ENTRY'!CV80="","",IF('DATA ENTRY'!E80="","",IF(AND($DE$4='DATA ENTRY'!D80),'DATA ENTRY'!E80,"")))</f>
        <v/>
      </c>
      <c r="DO81" s="3" t="str">
        <f>IF('DATA ENTRY'!CV80="","",IF('DATA ENTRY'!D80="","",IF(AND($DE$4='DATA ENTRY'!D80),'DATA ENTRY'!D80,"")))</f>
        <v/>
      </c>
      <c r="DP81" s="3" t="str">
        <f>IF('DATA ENTRY'!CV80="","",IF('DATA ENTRY'!W80="","",IF(AND($DE$4='DATA ENTRY'!D80),'DATA ENTRY'!W80,"")))</f>
        <v/>
      </c>
      <c r="DQ81" s="3" t="str">
        <f>IF('DATA ENTRY'!CV80="","",IF('DATA ENTRY'!X80="","",IF(AND($DE$4='DATA ENTRY'!D80),'DATA ENTRY'!X80,"")))</f>
        <v/>
      </c>
      <c r="DR81" s="133" t="str">
        <f t="shared" si="21"/>
        <v/>
      </c>
      <c r="DS81" s="133" t="str">
        <f>IF('DATA ENTRY'!CV80="","",IF('DATA ENTRY'!D80="","",IF(AND($DE$4='DATA ENTRY'!D80),'DATA ENTRY'!G80,"")))</f>
        <v/>
      </c>
      <c r="DX81">
        <f t="shared" si="22"/>
        <v>0</v>
      </c>
      <c r="EA81" t="str">
        <f t="shared" si="23"/>
        <v/>
      </c>
      <c r="EB81" t="str">
        <f>IF(EX81=0,"",1+(MAX($EB$7:EB80)))</f>
        <v/>
      </c>
      <c r="EC81" s="192">
        <v>75</v>
      </c>
      <c r="ED81" s="3" t="str">
        <f>IF('DATA ENTRY'!CV80="","",IF('DATA ENTRY'!B80="","",IF(AND($EE$4='DATA ENTRY'!G80,$EG$4='DATA ENTRY'!F80),'DATA ENTRY'!B80,"")))</f>
        <v/>
      </c>
      <c r="EE81" s="3" t="str">
        <f>IF('DATA ENTRY'!CV80="","",IF('DATA ENTRY'!C80="","",IF(AND($EE$4='DATA ENTRY'!G80,$EG$4='DATA ENTRY'!F80),'DATA ENTRY'!C80,"")))</f>
        <v/>
      </c>
      <c r="EF81" s="4" t="str">
        <f>IF('DATA ENTRY'!CV80="","",IF('DATA ENTRY'!I80="","",IF(AND($EE$4='DATA ENTRY'!G80,$EG$4='DATA ENTRY'!F80),'DATA ENTRY'!I80,"")))</f>
        <v/>
      </c>
      <c r="EG81" s="4" t="str">
        <f>IF('DATA ENTRY'!CV80="","",IF('DATA ENTRY'!CV80="","",IF(AND($EE$4='DATA ENTRY'!G80,$EG$4='DATA ENTRY'!F80),'DATA ENTRY'!CV80,"")))</f>
        <v/>
      </c>
      <c r="EH81" s="3" t="str">
        <f>IF('DATA ENTRY'!CV80="","",IF('DATA ENTRY'!N80="","",IF(AND($EE$4='DATA ENTRY'!G80,$EG$4='DATA ENTRY'!F80),'DATA ENTRY'!N80,"")))</f>
        <v/>
      </c>
      <c r="EI81" s="132" t="str">
        <f>IF('DATA ENTRY'!CV80="","",IF('DATA ENTRY'!O80="","",IF(AND($EE$4='DATA ENTRY'!G80,$EG$4='DATA ENTRY'!F80),'DATA ENTRY'!O80,"")))</f>
        <v/>
      </c>
      <c r="EJ81" s="3" t="str">
        <f>IF('DATA ENTRY'!CV80="","",IF('DATA ENTRY'!P80="","",IF(AND($EE$4='DATA ENTRY'!G80,$EG$4='DATA ENTRY'!F80),'DATA ENTRY'!P80,"")))</f>
        <v/>
      </c>
      <c r="EK81" s="132" t="str">
        <f>IF('DATA ENTRY'!CV80="","",IF('DATA ENTRY'!Q80="","",IF(AND($EE$4='DATA ENTRY'!G80,$EG$4='DATA ENTRY'!F80),'DATA ENTRY'!Q80,"")))</f>
        <v/>
      </c>
      <c r="EL81" s="3" t="str">
        <f>IF('DATA ENTRY'!CV80="","",IF('DATA ENTRY'!R80="","",IF(AND($EE$4='DATA ENTRY'!G80,$EG$4='DATA ENTRY'!F80),'DATA ENTRY'!R80,"")))</f>
        <v/>
      </c>
      <c r="EM81" s="132" t="str">
        <f>IF('DATA ENTRY'!CV80="","",IF('DATA ENTRY'!S80="","",IF(AND($EE$4='DATA ENTRY'!G80,$EG$4='DATA ENTRY'!F80),'DATA ENTRY'!S80,"")))</f>
        <v/>
      </c>
      <c r="EN81" s="3" t="str">
        <f>IF('DATA ENTRY'!CV80="","",IF('DATA ENTRY'!E80="","",IF(AND($EE$4='DATA ENTRY'!G80,$EG$4='DATA ENTRY'!F80),'DATA ENTRY'!E80,"")))</f>
        <v/>
      </c>
      <c r="EO81" s="3" t="str">
        <f>IF('DATA ENTRY'!CV80="","",IF('DATA ENTRY'!D6="","",IF(AND($EE$4='DATA ENTRY'!G80,$EG$4='DATA ENTRY'!F80),'DATA ENTRY'!D6,"")))</f>
        <v/>
      </c>
      <c r="EP81" s="3" t="str">
        <f>IF('DATA ENTRY'!CV80="","",IF('DATA ENTRY'!W80="","",IF(AND($EE$4='DATA ENTRY'!G80,$EG$4='DATA ENTRY'!F80),'DATA ENTRY'!W80,"")))</f>
        <v/>
      </c>
      <c r="EQ81" s="3" t="str">
        <f>IF('DATA ENTRY'!CV80="","",IF('DATA ENTRY'!X80="","",IF(AND($EE$4='DATA ENTRY'!G80,$EG$4='DATA ENTRY'!F80),'DATA ENTRY'!X80,"")))</f>
        <v/>
      </c>
      <c r="ER81" s="133" t="str">
        <f t="shared" si="24"/>
        <v/>
      </c>
      <c r="ES81" s="133" t="str">
        <f>IF('DATA ENTRY'!CV80="","",IF('DATA ENTRY'!D6="","",IF(AND($EE$4='DATA ENTRY'!G80,$EG$4='DATA ENTRY'!F80),'DATA ENTRY'!G80,"")))</f>
        <v/>
      </c>
      <c r="EX81">
        <f t="shared" si="25"/>
        <v>0</v>
      </c>
    </row>
    <row r="82" spans="1:154">
      <c r="A82" t="str">
        <f>IF(S82=0,"",1+(MAX($A$7:A81)))</f>
        <v/>
      </c>
      <c r="B82" s="2">
        <v>76</v>
      </c>
      <c r="C82" s="3" t="str">
        <f>IF('DATA ENTRY'!CV81="","",IF('DATA ENTRY'!B81="","",IF($D$4="All Post",'DATA ENTRY'!B81,IF(AND($D$4='DATA ENTRY'!CV81),'DATA ENTRY'!B81,""))))</f>
        <v/>
      </c>
      <c r="D82" s="3" t="str">
        <f>IF('DATA ENTRY'!CV81="","",IF('DATA ENTRY'!C81="","",IF($D$4="All Post",'DATA ENTRY'!C81,IF(AND($D$4='DATA ENTRY'!CV81),'DATA ENTRY'!C81,""))))</f>
        <v/>
      </c>
      <c r="E82" s="4" t="str">
        <f>IF('DATA ENTRY'!CV81="","",IF('DATA ENTRY'!I81="","",IF($D$4="All Post",'DATA ENTRY'!I81,IF(AND($D$4='DATA ENTRY'!CV81),'DATA ENTRY'!I81,""))))</f>
        <v/>
      </c>
      <c r="F82" s="4" t="str">
        <f>IF('DATA ENTRY'!CV81="","",IF('DATA ENTRY'!CV81="","",IF($D$4="All Post",'DATA ENTRY'!CV81,IF(AND($D$4='DATA ENTRY'!CV81),'DATA ENTRY'!CV81,""))))</f>
        <v/>
      </c>
      <c r="G82" s="3" t="str">
        <f>IF('DATA ENTRY'!CV81="","",IF('DATA ENTRY'!N81="","",IF($D$4="All Post",'DATA ENTRY'!N81,IF(AND($D$4='DATA ENTRY'!CV81),'DATA ENTRY'!N81,""))))</f>
        <v/>
      </c>
      <c r="H82" s="132" t="str">
        <f>IF('DATA ENTRY'!CV81="","",IF('DATA ENTRY'!O81="","",IF($D$4="All Post",'DATA ENTRY'!O81,IF(AND($D$4='DATA ENTRY'!CV81),'DATA ENTRY'!O81,""))))</f>
        <v/>
      </c>
      <c r="I82" s="3" t="str">
        <f>IF('DATA ENTRY'!CV81="","",IF('DATA ENTRY'!P81="","",IF($D$4="All Post",'DATA ENTRY'!P81,IF(AND($D$4='DATA ENTRY'!CV81),'DATA ENTRY'!P81,""))))</f>
        <v/>
      </c>
      <c r="J82" s="132" t="str">
        <f>IF('DATA ENTRY'!CV81="","",IF('DATA ENTRY'!Q81="","",IF($D$4="All Post",'DATA ENTRY'!Q81,IF(AND($D$4='DATA ENTRY'!CV81),'DATA ENTRY'!Q81,""))))</f>
        <v/>
      </c>
      <c r="K82" s="3" t="str">
        <f>IF('DATA ENTRY'!CV81="","",IF('DATA ENTRY'!R81="","",IF($D$4="All Post",'DATA ENTRY'!R81,IF(AND($D$4='DATA ENTRY'!CV81),'DATA ENTRY'!R81,""))))</f>
        <v/>
      </c>
      <c r="L82" s="3" t="str">
        <f>IF('DATA ENTRY'!CV81="","",IF('DATA ENTRY'!S81="","",IF($D$4="All Post",'DATA ENTRY'!S81,IF(AND($D$4='DATA ENTRY'!CV81),'DATA ENTRY'!S81,""))))</f>
        <v/>
      </c>
      <c r="M82" s="3" t="str">
        <f>IF('DATA ENTRY'!CV81="","",IF('DATA ENTRY'!E81="","",IF($D$4="All Post",'DATA ENTRY'!E81,IF(AND($D$4='DATA ENTRY'!CV81),'DATA ENTRY'!E81,""))))</f>
        <v/>
      </c>
      <c r="N82" s="3" t="str">
        <f>IF('DATA ENTRY'!CV81="","",IF('DATA ENTRY'!W81="","",IF($D$4="All Post",'DATA ENTRY'!W81,IF(AND($D$4='DATA ENTRY'!CV81),'DATA ENTRY'!W81,""))))</f>
        <v/>
      </c>
      <c r="O82" s="3" t="str">
        <f>IF('DATA ENTRY'!CV81="","",IF('DATA ENTRY'!X81="","",IF($D$4="All Post",'DATA ENTRY'!X81,IF(AND($D$4='DATA ENTRY'!CV81),'DATA ENTRY'!X81,""))))</f>
        <v/>
      </c>
      <c r="P82" s="3" t="str">
        <f>IF('DATA ENTRY'!CV81="","",IF('DATA ENTRY'!G81="","",IF($D$4="All Post",'DATA ENTRY'!G81,IF(AND($D$4='DATA ENTRY'!CV81),'DATA ENTRY'!G81,""))))</f>
        <v/>
      </c>
      <c r="S82">
        <f t="shared" si="14"/>
        <v>0</v>
      </c>
      <c r="T82" t="str">
        <f t="shared" si="15"/>
        <v/>
      </c>
      <c r="BZ82" t="str">
        <f t="shared" si="16"/>
        <v/>
      </c>
      <c r="CA82" t="str">
        <f>IF(CW82=0,"",1+(MAX($CA$7:CA81)))</f>
        <v/>
      </c>
      <c r="CB82" s="141">
        <v>76</v>
      </c>
      <c r="CC82" s="3" t="str">
        <f>IF('DATA ENTRY'!CV81="","",IF('DATA ENTRY'!B81="","",IF(AND($CD$4='DATA ENTRY'!CV81),'DATA ENTRY'!B81,"")))</f>
        <v/>
      </c>
      <c r="CD82" s="3" t="str">
        <f>IF('DATA ENTRY'!CV81="","",IF('DATA ENTRY'!C81="","",IF(AND($CD$4='DATA ENTRY'!CV81),'DATA ENTRY'!C81,"")))</f>
        <v/>
      </c>
      <c r="CE82" s="4" t="str">
        <f>IF('DATA ENTRY'!CV81="","",IF('DATA ENTRY'!I81="","",IF(AND($CD$4='DATA ENTRY'!CV81),'DATA ENTRY'!I81,"")))</f>
        <v/>
      </c>
      <c r="CF82" s="4" t="str">
        <f>IF('DATA ENTRY'!CV81="","",IF('DATA ENTRY'!CV81="","",IF(AND($CD$4='DATA ENTRY'!CV81),'DATA ENTRY'!CV81,"")))</f>
        <v/>
      </c>
      <c r="CG82" s="3" t="str">
        <f>IF('DATA ENTRY'!CV81="","",IF('DATA ENTRY'!N81="","",IF(AND($CD$4='DATA ENTRY'!CV81),'DATA ENTRY'!N81,"")))</f>
        <v/>
      </c>
      <c r="CH82" s="132" t="str">
        <f>IF('DATA ENTRY'!CV81="","",IF('DATA ENTRY'!O81="","",IF(AND($CD$4='DATA ENTRY'!CV81),'DATA ENTRY'!O81,"")))</f>
        <v/>
      </c>
      <c r="CI82" s="3" t="str">
        <f>IF('DATA ENTRY'!CV81="","",IF('DATA ENTRY'!P81="","",IF(AND($CD$4='DATA ENTRY'!CV81),'DATA ENTRY'!P81,"")))</f>
        <v/>
      </c>
      <c r="CJ82" s="132" t="str">
        <f>IF('DATA ENTRY'!CV81="","",IF('DATA ENTRY'!Q81="","",IF(AND($CD$4='DATA ENTRY'!CV81),'DATA ENTRY'!Q81,"")))</f>
        <v/>
      </c>
      <c r="CK82" s="3" t="str">
        <f>IF('DATA ENTRY'!CV81="","",IF('DATA ENTRY'!R81="","",IF(AND($CD$4='DATA ENTRY'!CV81),'DATA ENTRY'!R81,"")))</f>
        <v/>
      </c>
      <c r="CL82" s="3" t="str">
        <f>IF('DATA ENTRY'!CV81="","",IF('DATA ENTRY'!S81="","",IF(AND($CD$4='DATA ENTRY'!CV81),'DATA ENTRY'!S81,"")))</f>
        <v/>
      </c>
      <c r="CM82" s="3" t="str">
        <f>IF('DATA ENTRY'!CV81="","",IF('DATA ENTRY'!E81="","",IF(AND($CD$4='DATA ENTRY'!CV81),'DATA ENTRY'!E81,"")))</f>
        <v/>
      </c>
      <c r="CN82" s="3" t="str">
        <f>IF('DATA ENTRY'!CV81="","",IF('DATA ENTRY'!W81="","",IF(AND($CD$4='DATA ENTRY'!CV81),'DATA ENTRY'!W81,"")))</f>
        <v/>
      </c>
      <c r="CO82" s="3" t="str">
        <f>IF('DATA ENTRY'!CV81="","",IF('DATA ENTRY'!X81="","",IF(AND($CD$4='DATA ENTRY'!CV81),'DATA ENTRY'!X81,"")))</f>
        <v/>
      </c>
      <c r="CP82" s="133" t="str">
        <f t="shared" si="17"/>
        <v/>
      </c>
      <c r="CQ82" s="133" t="str">
        <f>IF('DATA ENTRY'!CV81="","",IF('DATA ENTRY'!G81="","",IF(AND($CD$4='DATA ENTRY'!CV81),'DATA ENTRY'!G81,"")))</f>
        <v/>
      </c>
      <c r="CR82">
        <f t="shared" si="18"/>
        <v>0</v>
      </c>
      <c r="CS82">
        <f t="shared" si="19"/>
        <v>0</v>
      </c>
      <c r="CW82">
        <f t="shared" si="26"/>
        <v>0</v>
      </c>
      <c r="DA82" t="str">
        <f t="shared" si="20"/>
        <v/>
      </c>
      <c r="DB82" t="str">
        <f>IF(DX82=0,"",1+(MAX($DB$7:DB81)))</f>
        <v/>
      </c>
      <c r="DC82" s="170">
        <v>76</v>
      </c>
      <c r="DD82" s="3" t="str">
        <f>IF('DATA ENTRY'!CV81="","",IF('DATA ENTRY'!B81="","",IF(AND($DE$4='DATA ENTRY'!D81),'DATA ENTRY'!B81,"")))</f>
        <v/>
      </c>
      <c r="DE82" s="3" t="str">
        <f>IF('DATA ENTRY'!CV81="","",IF('DATA ENTRY'!C81="","",IF(AND($DE$4='DATA ENTRY'!D81),'DATA ENTRY'!C81,"")))</f>
        <v/>
      </c>
      <c r="DF82" s="4" t="str">
        <f>IF('DATA ENTRY'!CV81="","",IF('DATA ENTRY'!I81="","",IF(AND($DE$4='DATA ENTRY'!D81),'DATA ENTRY'!I81,"")))</f>
        <v/>
      </c>
      <c r="DG82" s="4" t="str">
        <f>IF('DATA ENTRY'!CV81="","",IF('DATA ENTRY'!CV81="","",IF(AND($DE$4='DATA ENTRY'!D81),'DATA ENTRY'!CV81,"")))</f>
        <v/>
      </c>
      <c r="DH82" s="3" t="str">
        <f>IF('DATA ENTRY'!CV81="","",IF('DATA ENTRY'!N81="","",IF(AND($DE$4='DATA ENTRY'!D81),'DATA ENTRY'!N81,"")))</f>
        <v/>
      </c>
      <c r="DI82" s="132" t="str">
        <f>IF('DATA ENTRY'!CV81="","",IF('DATA ENTRY'!O81="","",IF(AND($DE$4='DATA ENTRY'!D81),'DATA ENTRY'!O81,"")))</f>
        <v/>
      </c>
      <c r="DJ82" s="3" t="str">
        <f>IF('DATA ENTRY'!CV81="","",IF('DATA ENTRY'!P81="","",IF(AND($DE$4='DATA ENTRY'!D81),'DATA ENTRY'!P81,"")))</f>
        <v/>
      </c>
      <c r="DK82" s="132" t="str">
        <f>IF('DATA ENTRY'!CV81="","",IF('DATA ENTRY'!Q81="","",IF(AND($DE$4='DATA ENTRY'!D81),'DATA ENTRY'!Q81,"")))</f>
        <v/>
      </c>
      <c r="DL82" s="3" t="str">
        <f>IF('DATA ENTRY'!CV81="","",IF('DATA ENTRY'!R81="","",IF(AND($DE$4='DATA ENTRY'!D81),'DATA ENTRY'!R81,"")))</f>
        <v/>
      </c>
      <c r="DM82" s="132" t="str">
        <f>IF('DATA ENTRY'!CV81="","",IF('DATA ENTRY'!S81="","",IF(AND($DE$4='DATA ENTRY'!D81),'DATA ENTRY'!S81,"")))</f>
        <v/>
      </c>
      <c r="DN82" s="3" t="str">
        <f>IF('DATA ENTRY'!CV81="","",IF('DATA ENTRY'!E81="","",IF(AND($DE$4='DATA ENTRY'!D81),'DATA ENTRY'!E81,"")))</f>
        <v/>
      </c>
      <c r="DO82" s="3" t="str">
        <f>IF('DATA ENTRY'!CV81="","",IF('DATA ENTRY'!D81="","",IF(AND($DE$4='DATA ENTRY'!D81),'DATA ENTRY'!D81,"")))</f>
        <v/>
      </c>
      <c r="DP82" s="3" t="str">
        <f>IF('DATA ENTRY'!CV81="","",IF('DATA ENTRY'!W81="","",IF(AND($DE$4='DATA ENTRY'!D81),'DATA ENTRY'!W81,"")))</f>
        <v/>
      </c>
      <c r="DQ82" s="3" t="str">
        <f>IF('DATA ENTRY'!CV81="","",IF('DATA ENTRY'!X81="","",IF(AND($DE$4='DATA ENTRY'!D81),'DATA ENTRY'!X81,"")))</f>
        <v/>
      </c>
      <c r="DR82" s="133" t="str">
        <f t="shared" si="21"/>
        <v/>
      </c>
      <c r="DS82" s="133" t="str">
        <f>IF('DATA ENTRY'!CV81="","",IF('DATA ENTRY'!D81="","",IF(AND($DE$4='DATA ENTRY'!D81),'DATA ENTRY'!G81,"")))</f>
        <v/>
      </c>
      <c r="DX82">
        <f t="shared" si="22"/>
        <v>0</v>
      </c>
      <c r="EA82" t="str">
        <f t="shared" si="23"/>
        <v/>
      </c>
      <c r="EB82" t="str">
        <f>IF(EX82=0,"",1+(MAX($EB$7:EB81)))</f>
        <v/>
      </c>
      <c r="EC82" s="192">
        <v>76</v>
      </c>
      <c r="ED82" s="3" t="str">
        <f>IF('DATA ENTRY'!CV81="","",IF('DATA ENTRY'!B81="","",IF(AND($EE$4='DATA ENTRY'!G81,$EG$4='DATA ENTRY'!F81),'DATA ENTRY'!B81,"")))</f>
        <v/>
      </c>
      <c r="EE82" s="3" t="str">
        <f>IF('DATA ENTRY'!CV81="","",IF('DATA ENTRY'!C81="","",IF(AND($EE$4='DATA ENTRY'!G81,$EG$4='DATA ENTRY'!F81),'DATA ENTRY'!C81,"")))</f>
        <v/>
      </c>
      <c r="EF82" s="4" t="str">
        <f>IF('DATA ENTRY'!CV81="","",IF('DATA ENTRY'!I81="","",IF(AND($EE$4='DATA ENTRY'!G81,$EG$4='DATA ENTRY'!F81),'DATA ENTRY'!I81,"")))</f>
        <v/>
      </c>
      <c r="EG82" s="4" t="str">
        <f>IF('DATA ENTRY'!CV81="","",IF('DATA ENTRY'!CV81="","",IF(AND($EE$4='DATA ENTRY'!G81,$EG$4='DATA ENTRY'!F81),'DATA ENTRY'!CV81,"")))</f>
        <v/>
      </c>
      <c r="EH82" s="3" t="str">
        <f>IF('DATA ENTRY'!CV81="","",IF('DATA ENTRY'!N81="","",IF(AND($EE$4='DATA ENTRY'!G81,$EG$4='DATA ENTRY'!F81),'DATA ENTRY'!N81,"")))</f>
        <v/>
      </c>
      <c r="EI82" s="132" t="str">
        <f>IF('DATA ENTRY'!CV81="","",IF('DATA ENTRY'!O81="","",IF(AND($EE$4='DATA ENTRY'!G81,$EG$4='DATA ENTRY'!F81),'DATA ENTRY'!O81,"")))</f>
        <v/>
      </c>
      <c r="EJ82" s="3" t="str">
        <f>IF('DATA ENTRY'!CV81="","",IF('DATA ENTRY'!P81="","",IF(AND($EE$4='DATA ENTRY'!G81,$EG$4='DATA ENTRY'!F81),'DATA ENTRY'!P81,"")))</f>
        <v/>
      </c>
      <c r="EK82" s="132" t="str">
        <f>IF('DATA ENTRY'!CV81="","",IF('DATA ENTRY'!Q81="","",IF(AND($EE$4='DATA ENTRY'!G81,$EG$4='DATA ENTRY'!F81),'DATA ENTRY'!Q81,"")))</f>
        <v/>
      </c>
      <c r="EL82" s="3" t="str">
        <f>IF('DATA ENTRY'!CV81="","",IF('DATA ENTRY'!R81="","",IF(AND($EE$4='DATA ENTRY'!G81,$EG$4='DATA ENTRY'!F81),'DATA ENTRY'!R81,"")))</f>
        <v/>
      </c>
      <c r="EM82" s="132" t="str">
        <f>IF('DATA ENTRY'!CV81="","",IF('DATA ENTRY'!S81="","",IF(AND($EE$4='DATA ENTRY'!G81,$EG$4='DATA ENTRY'!F81),'DATA ENTRY'!S81,"")))</f>
        <v/>
      </c>
      <c r="EN82" s="3" t="str">
        <f>IF('DATA ENTRY'!CV81="","",IF('DATA ENTRY'!E81="","",IF(AND($EE$4='DATA ENTRY'!G81,$EG$4='DATA ENTRY'!F81),'DATA ENTRY'!E81,"")))</f>
        <v/>
      </c>
      <c r="EO82" s="3" t="str">
        <f>IF('DATA ENTRY'!CV81="","",IF('DATA ENTRY'!D6="","",IF(AND($EE$4='DATA ENTRY'!G81,$EG$4='DATA ENTRY'!F81),'DATA ENTRY'!D6,"")))</f>
        <v/>
      </c>
      <c r="EP82" s="3" t="str">
        <f>IF('DATA ENTRY'!CV81="","",IF('DATA ENTRY'!W81="","",IF(AND($EE$4='DATA ENTRY'!G81,$EG$4='DATA ENTRY'!F81),'DATA ENTRY'!W81,"")))</f>
        <v/>
      </c>
      <c r="EQ82" s="3" t="str">
        <f>IF('DATA ENTRY'!CV81="","",IF('DATA ENTRY'!X81="","",IF(AND($EE$4='DATA ENTRY'!G81,$EG$4='DATA ENTRY'!F81),'DATA ENTRY'!X81,"")))</f>
        <v/>
      </c>
      <c r="ER82" s="133" t="str">
        <f t="shared" si="24"/>
        <v/>
      </c>
      <c r="ES82" s="133" t="str">
        <f>IF('DATA ENTRY'!CV81="","",IF('DATA ENTRY'!D6="","",IF(AND($EE$4='DATA ENTRY'!G81,$EG$4='DATA ENTRY'!F81),'DATA ENTRY'!G81,"")))</f>
        <v/>
      </c>
      <c r="EX82">
        <f t="shared" si="25"/>
        <v>0</v>
      </c>
    </row>
    <row r="83" spans="1:154">
      <c r="A83" t="str">
        <f>IF(S83=0,"",1+(MAX($A$7:A82)))</f>
        <v/>
      </c>
      <c r="B83" s="2">
        <v>77</v>
      </c>
      <c r="C83" s="3" t="str">
        <f>IF('DATA ENTRY'!CV82="","",IF('DATA ENTRY'!B82="","",IF($D$4="All Post",'DATA ENTRY'!B82,IF(AND($D$4='DATA ENTRY'!CV82),'DATA ENTRY'!B82,""))))</f>
        <v/>
      </c>
      <c r="D83" s="3" t="str">
        <f>IF('DATA ENTRY'!CV82="","",IF('DATA ENTRY'!C82="","",IF($D$4="All Post",'DATA ENTRY'!C82,IF(AND($D$4='DATA ENTRY'!CV82),'DATA ENTRY'!C82,""))))</f>
        <v/>
      </c>
      <c r="E83" s="4" t="str">
        <f>IF('DATA ENTRY'!CV82="","",IF('DATA ENTRY'!I82="","",IF($D$4="All Post",'DATA ENTRY'!I82,IF(AND($D$4='DATA ENTRY'!CV82),'DATA ENTRY'!I82,""))))</f>
        <v/>
      </c>
      <c r="F83" s="4" t="str">
        <f>IF('DATA ENTRY'!CV82="","",IF('DATA ENTRY'!CV82="","",IF($D$4="All Post",'DATA ENTRY'!CV82,IF(AND($D$4='DATA ENTRY'!CV82),'DATA ENTRY'!CV82,""))))</f>
        <v/>
      </c>
      <c r="G83" s="3" t="str">
        <f>IF('DATA ENTRY'!CV82="","",IF('DATA ENTRY'!N82="","",IF($D$4="All Post",'DATA ENTRY'!N82,IF(AND($D$4='DATA ENTRY'!CV82),'DATA ENTRY'!N82,""))))</f>
        <v/>
      </c>
      <c r="H83" s="132" t="str">
        <f>IF('DATA ENTRY'!CV82="","",IF('DATA ENTRY'!O82="","",IF($D$4="All Post",'DATA ENTRY'!O82,IF(AND($D$4='DATA ENTRY'!CV82),'DATA ENTRY'!O82,""))))</f>
        <v/>
      </c>
      <c r="I83" s="3" t="str">
        <f>IF('DATA ENTRY'!CV82="","",IF('DATA ENTRY'!P82="","",IF($D$4="All Post",'DATA ENTRY'!P82,IF(AND($D$4='DATA ENTRY'!CV82),'DATA ENTRY'!P82,""))))</f>
        <v/>
      </c>
      <c r="J83" s="132" t="str">
        <f>IF('DATA ENTRY'!CV82="","",IF('DATA ENTRY'!Q82="","",IF($D$4="All Post",'DATA ENTRY'!Q82,IF(AND($D$4='DATA ENTRY'!CV82),'DATA ENTRY'!Q82,""))))</f>
        <v/>
      </c>
      <c r="K83" s="3" t="str">
        <f>IF('DATA ENTRY'!CV82="","",IF('DATA ENTRY'!R82="","",IF($D$4="All Post",'DATA ENTRY'!R82,IF(AND($D$4='DATA ENTRY'!CV82),'DATA ENTRY'!R82,""))))</f>
        <v/>
      </c>
      <c r="L83" s="3" t="str">
        <f>IF('DATA ENTRY'!CV82="","",IF('DATA ENTRY'!S82="","",IF($D$4="All Post",'DATA ENTRY'!S82,IF(AND($D$4='DATA ENTRY'!CV82),'DATA ENTRY'!S82,""))))</f>
        <v/>
      </c>
      <c r="M83" s="3" t="str">
        <f>IF('DATA ENTRY'!CV82="","",IF('DATA ENTRY'!E82="","",IF($D$4="All Post",'DATA ENTRY'!E82,IF(AND($D$4='DATA ENTRY'!CV82),'DATA ENTRY'!E82,""))))</f>
        <v/>
      </c>
      <c r="N83" s="3" t="str">
        <f>IF('DATA ENTRY'!CV82="","",IF('DATA ENTRY'!W82="","",IF($D$4="All Post",'DATA ENTRY'!W82,IF(AND($D$4='DATA ENTRY'!CV82),'DATA ENTRY'!W82,""))))</f>
        <v/>
      </c>
      <c r="O83" s="3" t="str">
        <f>IF('DATA ENTRY'!CV82="","",IF('DATA ENTRY'!X82="","",IF($D$4="All Post",'DATA ENTRY'!X82,IF(AND($D$4='DATA ENTRY'!CV82),'DATA ENTRY'!X82,""))))</f>
        <v/>
      </c>
      <c r="P83" s="3" t="str">
        <f>IF('DATA ENTRY'!CV82="","",IF('DATA ENTRY'!G82="","",IF($D$4="All Post",'DATA ENTRY'!G82,IF(AND($D$4='DATA ENTRY'!CV82),'DATA ENTRY'!G82,""))))</f>
        <v/>
      </c>
      <c r="S83">
        <f t="shared" si="14"/>
        <v>0</v>
      </c>
      <c r="T83" t="str">
        <f t="shared" si="15"/>
        <v/>
      </c>
      <c r="BZ83" t="str">
        <f t="shared" si="16"/>
        <v/>
      </c>
      <c r="CA83" t="str">
        <f>IF(CW83=0,"",1+(MAX($CA$7:CA82)))</f>
        <v/>
      </c>
      <c r="CB83" s="141">
        <v>77</v>
      </c>
      <c r="CC83" s="3" t="str">
        <f>IF('DATA ENTRY'!CV82="","",IF('DATA ENTRY'!B82="","",IF(AND($CD$4='DATA ENTRY'!CV82),'DATA ENTRY'!B82,"")))</f>
        <v/>
      </c>
      <c r="CD83" s="3" t="str">
        <f>IF('DATA ENTRY'!CV82="","",IF('DATA ENTRY'!C82="","",IF(AND($CD$4='DATA ENTRY'!CV82),'DATA ENTRY'!C82,"")))</f>
        <v/>
      </c>
      <c r="CE83" s="4" t="str">
        <f>IF('DATA ENTRY'!CV82="","",IF('DATA ENTRY'!I82="","",IF(AND($CD$4='DATA ENTRY'!CV82),'DATA ENTRY'!I82,"")))</f>
        <v/>
      </c>
      <c r="CF83" s="4" t="str">
        <f>IF('DATA ENTRY'!CV82="","",IF('DATA ENTRY'!CV82="","",IF(AND($CD$4='DATA ENTRY'!CV82),'DATA ENTRY'!CV82,"")))</f>
        <v/>
      </c>
      <c r="CG83" s="3" t="str">
        <f>IF('DATA ENTRY'!CV82="","",IF('DATA ENTRY'!N82="","",IF(AND($CD$4='DATA ENTRY'!CV82),'DATA ENTRY'!N82,"")))</f>
        <v/>
      </c>
      <c r="CH83" s="132" t="str">
        <f>IF('DATA ENTRY'!CV82="","",IF('DATA ENTRY'!O82="","",IF(AND($CD$4='DATA ENTRY'!CV82),'DATA ENTRY'!O82,"")))</f>
        <v/>
      </c>
      <c r="CI83" s="3" t="str">
        <f>IF('DATA ENTRY'!CV82="","",IF('DATA ENTRY'!P82="","",IF(AND($CD$4='DATA ENTRY'!CV82),'DATA ENTRY'!P82,"")))</f>
        <v/>
      </c>
      <c r="CJ83" s="132" t="str">
        <f>IF('DATA ENTRY'!CV82="","",IF('DATA ENTRY'!Q82="","",IF(AND($CD$4='DATA ENTRY'!CV82),'DATA ENTRY'!Q82,"")))</f>
        <v/>
      </c>
      <c r="CK83" s="3" t="str">
        <f>IF('DATA ENTRY'!CV82="","",IF('DATA ENTRY'!R82="","",IF(AND($CD$4='DATA ENTRY'!CV82),'DATA ENTRY'!R82,"")))</f>
        <v/>
      </c>
      <c r="CL83" s="3" t="str">
        <f>IF('DATA ENTRY'!CV82="","",IF('DATA ENTRY'!S82="","",IF(AND($CD$4='DATA ENTRY'!CV82),'DATA ENTRY'!S82,"")))</f>
        <v/>
      </c>
      <c r="CM83" s="3" t="str">
        <f>IF('DATA ENTRY'!CV82="","",IF('DATA ENTRY'!E82="","",IF(AND($CD$4='DATA ENTRY'!CV82),'DATA ENTRY'!E82,"")))</f>
        <v/>
      </c>
      <c r="CN83" s="3" t="str">
        <f>IF('DATA ENTRY'!CV82="","",IF('DATA ENTRY'!W82="","",IF(AND($CD$4='DATA ENTRY'!CV82),'DATA ENTRY'!W82,"")))</f>
        <v/>
      </c>
      <c r="CO83" s="3" t="str">
        <f>IF('DATA ENTRY'!CV82="","",IF('DATA ENTRY'!X82="","",IF(AND($CD$4='DATA ENTRY'!CV82),'DATA ENTRY'!X82,"")))</f>
        <v/>
      </c>
      <c r="CP83" s="133" t="str">
        <f t="shared" si="17"/>
        <v/>
      </c>
      <c r="CQ83" s="133" t="str">
        <f>IF('DATA ENTRY'!CV82="","",IF('DATA ENTRY'!G82="","",IF(AND($CD$4='DATA ENTRY'!CV82),'DATA ENTRY'!G82,"")))</f>
        <v/>
      </c>
      <c r="CR83">
        <f t="shared" si="18"/>
        <v>0</v>
      </c>
      <c r="CS83">
        <f t="shared" si="19"/>
        <v>0</v>
      </c>
      <c r="CW83">
        <f t="shared" si="26"/>
        <v>0</v>
      </c>
      <c r="DA83" t="str">
        <f t="shared" si="20"/>
        <v/>
      </c>
      <c r="DB83" t="str">
        <f>IF(DX83=0,"",1+(MAX($DB$7:DB82)))</f>
        <v/>
      </c>
      <c r="DC83" s="170">
        <v>77</v>
      </c>
      <c r="DD83" s="3" t="str">
        <f>IF('DATA ENTRY'!CV82="","",IF('DATA ENTRY'!B82="","",IF(AND($DE$4='DATA ENTRY'!D82),'DATA ENTRY'!B82,"")))</f>
        <v/>
      </c>
      <c r="DE83" s="3" t="str">
        <f>IF('DATA ENTRY'!CV82="","",IF('DATA ENTRY'!C82="","",IF(AND($DE$4='DATA ENTRY'!D82),'DATA ENTRY'!C82,"")))</f>
        <v/>
      </c>
      <c r="DF83" s="4" t="str">
        <f>IF('DATA ENTRY'!CV82="","",IF('DATA ENTRY'!I82="","",IF(AND($DE$4='DATA ENTRY'!D82),'DATA ENTRY'!I82,"")))</f>
        <v/>
      </c>
      <c r="DG83" s="4" t="str">
        <f>IF('DATA ENTRY'!CV82="","",IF('DATA ENTRY'!CV82="","",IF(AND($DE$4='DATA ENTRY'!D82),'DATA ENTRY'!CV82,"")))</f>
        <v/>
      </c>
      <c r="DH83" s="3" t="str">
        <f>IF('DATA ENTRY'!CV82="","",IF('DATA ENTRY'!N82="","",IF(AND($DE$4='DATA ENTRY'!D82),'DATA ENTRY'!N82,"")))</f>
        <v/>
      </c>
      <c r="DI83" s="132" t="str">
        <f>IF('DATA ENTRY'!CV82="","",IF('DATA ENTRY'!O82="","",IF(AND($DE$4='DATA ENTRY'!D82),'DATA ENTRY'!O82,"")))</f>
        <v/>
      </c>
      <c r="DJ83" s="3" t="str">
        <f>IF('DATA ENTRY'!CV82="","",IF('DATA ENTRY'!P82="","",IF(AND($DE$4='DATA ENTRY'!D82),'DATA ENTRY'!P82,"")))</f>
        <v/>
      </c>
      <c r="DK83" s="132" t="str">
        <f>IF('DATA ENTRY'!CV82="","",IF('DATA ENTRY'!Q82="","",IF(AND($DE$4='DATA ENTRY'!D82),'DATA ENTRY'!Q82,"")))</f>
        <v/>
      </c>
      <c r="DL83" s="3" t="str">
        <f>IF('DATA ENTRY'!CV82="","",IF('DATA ENTRY'!R82="","",IF(AND($DE$4='DATA ENTRY'!D82),'DATA ENTRY'!R82,"")))</f>
        <v/>
      </c>
      <c r="DM83" s="132" t="str">
        <f>IF('DATA ENTRY'!CV82="","",IF('DATA ENTRY'!S82="","",IF(AND($DE$4='DATA ENTRY'!D82),'DATA ENTRY'!S82,"")))</f>
        <v/>
      </c>
      <c r="DN83" s="3" t="str">
        <f>IF('DATA ENTRY'!CV82="","",IF('DATA ENTRY'!E82="","",IF(AND($DE$4='DATA ENTRY'!D82),'DATA ENTRY'!E82,"")))</f>
        <v/>
      </c>
      <c r="DO83" s="3" t="str">
        <f>IF('DATA ENTRY'!CV82="","",IF('DATA ENTRY'!D82="","",IF(AND($DE$4='DATA ENTRY'!D82),'DATA ENTRY'!D82,"")))</f>
        <v/>
      </c>
      <c r="DP83" s="3" t="str">
        <f>IF('DATA ENTRY'!CV82="","",IF('DATA ENTRY'!W82="","",IF(AND($DE$4='DATA ENTRY'!D82),'DATA ENTRY'!W82,"")))</f>
        <v/>
      </c>
      <c r="DQ83" s="3" t="str">
        <f>IF('DATA ENTRY'!CV82="","",IF('DATA ENTRY'!X82="","",IF(AND($DE$4='DATA ENTRY'!D82),'DATA ENTRY'!X82,"")))</f>
        <v/>
      </c>
      <c r="DR83" s="133" t="str">
        <f t="shared" si="21"/>
        <v/>
      </c>
      <c r="DS83" s="133" t="str">
        <f>IF('DATA ENTRY'!CV82="","",IF('DATA ENTRY'!D82="","",IF(AND($DE$4='DATA ENTRY'!D82),'DATA ENTRY'!G82,"")))</f>
        <v/>
      </c>
      <c r="DX83">
        <f t="shared" si="22"/>
        <v>0</v>
      </c>
      <c r="EA83" t="str">
        <f t="shared" si="23"/>
        <v/>
      </c>
      <c r="EB83" t="str">
        <f>IF(EX83=0,"",1+(MAX($EB$7:EB82)))</f>
        <v/>
      </c>
      <c r="EC83" s="192">
        <v>77</v>
      </c>
      <c r="ED83" s="3" t="str">
        <f>IF('DATA ENTRY'!CV82="","",IF('DATA ENTRY'!B82="","",IF(AND($EE$4='DATA ENTRY'!G82,$EG$4='DATA ENTRY'!F82),'DATA ENTRY'!B82,"")))</f>
        <v/>
      </c>
      <c r="EE83" s="3" t="str">
        <f>IF('DATA ENTRY'!CV82="","",IF('DATA ENTRY'!C82="","",IF(AND($EE$4='DATA ENTRY'!G82,$EG$4='DATA ENTRY'!F82),'DATA ENTRY'!C82,"")))</f>
        <v/>
      </c>
      <c r="EF83" s="4" t="str">
        <f>IF('DATA ENTRY'!CV82="","",IF('DATA ENTRY'!I82="","",IF(AND($EE$4='DATA ENTRY'!G82,$EG$4='DATA ENTRY'!F82),'DATA ENTRY'!I82,"")))</f>
        <v/>
      </c>
      <c r="EG83" s="4" t="str">
        <f>IF('DATA ENTRY'!CV82="","",IF('DATA ENTRY'!CV82="","",IF(AND($EE$4='DATA ENTRY'!G82,$EG$4='DATA ENTRY'!F82),'DATA ENTRY'!CV82,"")))</f>
        <v/>
      </c>
      <c r="EH83" s="3" t="str">
        <f>IF('DATA ENTRY'!CV82="","",IF('DATA ENTRY'!N82="","",IF(AND($EE$4='DATA ENTRY'!G82,$EG$4='DATA ENTRY'!F82),'DATA ENTRY'!N82,"")))</f>
        <v/>
      </c>
      <c r="EI83" s="132" t="str">
        <f>IF('DATA ENTRY'!CV82="","",IF('DATA ENTRY'!O82="","",IF(AND($EE$4='DATA ENTRY'!G82,$EG$4='DATA ENTRY'!F82),'DATA ENTRY'!O82,"")))</f>
        <v/>
      </c>
      <c r="EJ83" s="3" t="str">
        <f>IF('DATA ENTRY'!CV82="","",IF('DATA ENTRY'!P82="","",IF(AND($EE$4='DATA ENTRY'!G82,$EG$4='DATA ENTRY'!F82),'DATA ENTRY'!P82,"")))</f>
        <v/>
      </c>
      <c r="EK83" s="132" t="str">
        <f>IF('DATA ENTRY'!CV82="","",IF('DATA ENTRY'!Q82="","",IF(AND($EE$4='DATA ENTRY'!G82,$EG$4='DATA ENTRY'!F82),'DATA ENTRY'!Q82,"")))</f>
        <v/>
      </c>
      <c r="EL83" s="3" t="str">
        <f>IF('DATA ENTRY'!CV82="","",IF('DATA ENTRY'!R82="","",IF(AND($EE$4='DATA ENTRY'!G82,$EG$4='DATA ENTRY'!F82),'DATA ENTRY'!R82,"")))</f>
        <v/>
      </c>
      <c r="EM83" s="132" t="str">
        <f>IF('DATA ENTRY'!CV82="","",IF('DATA ENTRY'!S82="","",IF(AND($EE$4='DATA ENTRY'!G82,$EG$4='DATA ENTRY'!F82),'DATA ENTRY'!S82,"")))</f>
        <v/>
      </c>
      <c r="EN83" s="3" t="str">
        <f>IF('DATA ENTRY'!CV82="","",IF('DATA ENTRY'!E82="","",IF(AND($EE$4='DATA ENTRY'!G82,$EG$4='DATA ENTRY'!F82),'DATA ENTRY'!E82,"")))</f>
        <v/>
      </c>
      <c r="EO83" s="3" t="str">
        <f>IF('DATA ENTRY'!CV82="","",IF('DATA ENTRY'!D6="","",IF(AND($EE$4='DATA ENTRY'!G82,$EG$4='DATA ENTRY'!F82),'DATA ENTRY'!D6,"")))</f>
        <v/>
      </c>
      <c r="EP83" s="3" t="str">
        <f>IF('DATA ENTRY'!CV82="","",IF('DATA ENTRY'!W82="","",IF(AND($EE$4='DATA ENTRY'!G82,$EG$4='DATA ENTRY'!F82),'DATA ENTRY'!W82,"")))</f>
        <v/>
      </c>
      <c r="EQ83" s="3" t="str">
        <f>IF('DATA ENTRY'!CV82="","",IF('DATA ENTRY'!X82="","",IF(AND($EE$4='DATA ENTRY'!G82,$EG$4='DATA ENTRY'!F82),'DATA ENTRY'!X82,"")))</f>
        <v/>
      </c>
      <c r="ER83" s="133" t="str">
        <f t="shared" si="24"/>
        <v/>
      </c>
      <c r="ES83" s="133" t="str">
        <f>IF('DATA ENTRY'!CV82="","",IF('DATA ENTRY'!D6="","",IF(AND($EE$4='DATA ENTRY'!G82,$EG$4='DATA ENTRY'!F82),'DATA ENTRY'!G82,"")))</f>
        <v/>
      </c>
      <c r="EX83">
        <f t="shared" si="25"/>
        <v>0</v>
      </c>
    </row>
    <row r="84" spans="1:154">
      <c r="A84" t="str">
        <f>IF(S84=0,"",1+(MAX($A$7:A83)))</f>
        <v/>
      </c>
      <c r="B84" s="2">
        <v>78</v>
      </c>
      <c r="C84" s="3" t="str">
        <f>IF('DATA ENTRY'!CV83="","",IF('DATA ENTRY'!B83="","",IF($D$4="All Post",'DATA ENTRY'!B83,IF(AND($D$4='DATA ENTRY'!CV83),'DATA ENTRY'!B83,""))))</f>
        <v/>
      </c>
      <c r="D84" s="3" t="str">
        <f>IF('DATA ENTRY'!CV83="","",IF('DATA ENTRY'!C83="","",IF($D$4="All Post",'DATA ENTRY'!C83,IF(AND($D$4='DATA ENTRY'!CV83),'DATA ENTRY'!C83,""))))</f>
        <v/>
      </c>
      <c r="E84" s="4" t="str">
        <f>IF('DATA ENTRY'!CV83="","",IF('DATA ENTRY'!I83="","",IF($D$4="All Post",'DATA ENTRY'!I83,IF(AND($D$4='DATA ENTRY'!CV83),'DATA ENTRY'!I83,""))))</f>
        <v/>
      </c>
      <c r="F84" s="4" t="str">
        <f>IF('DATA ENTRY'!CV83="","",IF('DATA ENTRY'!CV83="","",IF($D$4="All Post",'DATA ENTRY'!CV83,IF(AND($D$4='DATA ENTRY'!CV83),'DATA ENTRY'!CV83,""))))</f>
        <v/>
      </c>
      <c r="G84" s="3" t="str">
        <f>IF('DATA ENTRY'!CV83="","",IF('DATA ENTRY'!N83="","",IF($D$4="All Post",'DATA ENTRY'!N83,IF(AND($D$4='DATA ENTRY'!CV83),'DATA ENTRY'!N83,""))))</f>
        <v/>
      </c>
      <c r="H84" s="132" t="str">
        <f>IF('DATA ENTRY'!CV83="","",IF('DATA ENTRY'!O83="","",IF($D$4="All Post",'DATA ENTRY'!O83,IF(AND($D$4='DATA ENTRY'!CV83),'DATA ENTRY'!O83,""))))</f>
        <v/>
      </c>
      <c r="I84" s="3" t="str">
        <f>IF('DATA ENTRY'!CV83="","",IF('DATA ENTRY'!P83="","",IF($D$4="All Post",'DATA ENTRY'!P83,IF(AND($D$4='DATA ENTRY'!CV83),'DATA ENTRY'!P83,""))))</f>
        <v/>
      </c>
      <c r="J84" s="132" t="str">
        <f>IF('DATA ENTRY'!CV83="","",IF('DATA ENTRY'!Q83="","",IF($D$4="All Post",'DATA ENTRY'!Q83,IF(AND($D$4='DATA ENTRY'!CV83),'DATA ENTRY'!Q83,""))))</f>
        <v/>
      </c>
      <c r="K84" s="3" t="str">
        <f>IF('DATA ENTRY'!CV83="","",IF('DATA ENTRY'!R83="","",IF($D$4="All Post",'DATA ENTRY'!R83,IF(AND($D$4='DATA ENTRY'!CV83),'DATA ENTRY'!R83,""))))</f>
        <v/>
      </c>
      <c r="L84" s="3" t="str">
        <f>IF('DATA ENTRY'!CV83="","",IF('DATA ENTRY'!S83="","",IF($D$4="All Post",'DATA ENTRY'!S83,IF(AND($D$4='DATA ENTRY'!CV83),'DATA ENTRY'!S83,""))))</f>
        <v/>
      </c>
      <c r="M84" s="3" t="str">
        <f>IF('DATA ENTRY'!CV83="","",IF('DATA ENTRY'!E83="","",IF($D$4="All Post",'DATA ENTRY'!E83,IF(AND($D$4='DATA ENTRY'!CV83),'DATA ENTRY'!E83,""))))</f>
        <v/>
      </c>
      <c r="N84" s="3" t="str">
        <f>IF('DATA ENTRY'!CV83="","",IF('DATA ENTRY'!W83="","",IF($D$4="All Post",'DATA ENTRY'!W83,IF(AND($D$4='DATA ENTRY'!CV83),'DATA ENTRY'!W83,""))))</f>
        <v/>
      </c>
      <c r="O84" s="3" t="str">
        <f>IF('DATA ENTRY'!CV83="","",IF('DATA ENTRY'!X83="","",IF($D$4="All Post",'DATA ENTRY'!X83,IF(AND($D$4='DATA ENTRY'!CV83),'DATA ENTRY'!X83,""))))</f>
        <v/>
      </c>
      <c r="P84" s="3" t="str">
        <f>IF('DATA ENTRY'!CV83="","",IF('DATA ENTRY'!G83="","",IF($D$4="All Post",'DATA ENTRY'!G83,IF(AND($D$4='DATA ENTRY'!CV83),'DATA ENTRY'!G83,""))))</f>
        <v/>
      </c>
      <c r="S84">
        <f t="shared" si="14"/>
        <v>0</v>
      </c>
      <c r="T84" t="str">
        <f t="shared" si="15"/>
        <v/>
      </c>
      <c r="BZ84" t="str">
        <f t="shared" si="16"/>
        <v/>
      </c>
      <c r="CA84" t="str">
        <f>IF(CW84=0,"",1+(MAX($CA$7:CA83)))</f>
        <v/>
      </c>
      <c r="CB84" s="141">
        <v>78</v>
      </c>
      <c r="CC84" s="3" t="str">
        <f>IF('DATA ENTRY'!CV83="","",IF('DATA ENTRY'!B83="","",IF(AND($CD$4='DATA ENTRY'!CV83),'DATA ENTRY'!B83,"")))</f>
        <v/>
      </c>
      <c r="CD84" s="3" t="str">
        <f>IF('DATA ENTRY'!CV83="","",IF('DATA ENTRY'!C83="","",IF(AND($CD$4='DATA ENTRY'!CV83),'DATA ENTRY'!C83,"")))</f>
        <v/>
      </c>
      <c r="CE84" s="4" t="str">
        <f>IF('DATA ENTRY'!CV83="","",IF('DATA ENTRY'!I83="","",IF(AND($CD$4='DATA ENTRY'!CV83),'DATA ENTRY'!I83,"")))</f>
        <v/>
      </c>
      <c r="CF84" s="4" t="str">
        <f>IF('DATA ENTRY'!CV83="","",IF('DATA ENTRY'!CV83="","",IF(AND($CD$4='DATA ENTRY'!CV83),'DATA ENTRY'!CV83,"")))</f>
        <v/>
      </c>
      <c r="CG84" s="3" t="str">
        <f>IF('DATA ENTRY'!CV83="","",IF('DATA ENTRY'!N83="","",IF(AND($CD$4='DATA ENTRY'!CV83),'DATA ENTRY'!N83,"")))</f>
        <v/>
      </c>
      <c r="CH84" s="132" t="str">
        <f>IF('DATA ENTRY'!CV83="","",IF('DATA ENTRY'!O83="","",IF(AND($CD$4='DATA ENTRY'!CV83),'DATA ENTRY'!O83,"")))</f>
        <v/>
      </c>
      <c r="CI84" s="3" t="str">
        <f>IF('DATA ENTRY'!CV83="","",IF('DATA ENTRY'!P83="","",IF(AND($CD$4='DATA ENTRY'!CV83),'DATA ENTRY'!P83,"")))</f>
        <v/>
      </c>
      <c r="CJ84" s="132" t="str">
        <f>IF('DATA ENTRY'!CV83="","",IF('DATA ENTRY'!Q83="","",IF(AND($CD$4='DATA ENTRY'!CV83),'DATA ENTRY'!Q83,"")))</f>
        <v/>
      </c>
      <c r="CK84" s="3" t="str">
        <f>IF('DATA ENTRY'!CV83="","",IF('DATA ENTRY'!R83="","",IF(AND($CD$4='DATA ENTRY'!CV83),'DATA ENTRY'!R83,"")))</f>
        <v/>
      </c>
      <c r="CL84" s="3" t="str">
        <f>IF('DATA ENTRY'!CV83="","",IF('DATA ENTRY'!S83="","",IF(AND($CD$4='DATA ENTRY'!CV83),'DATA ENTRY'!S83,"")))</f>
        <v/>
      </c>
      <c r="CM84" s="3" t="str">
        <f>IF('DATA ENTRY'!CV83="","",IF('DATA ENTRY'!E83="","",IF(AND($CD$4='DATA ENTRY'!CV83),'DATA ENTRY'!E83,"")))</f>
        <v/>
      </c>
      <c r="CN84" s="3" t="str">
        <f>IF('DATA ENTRY'!CV83="","",IF('DATA ENTRY'!W83="","",IF(AND($CD$4='DATA ENTRY'!CV83),'DATA ENTRY'!W83,"")))</f>
        <v/>
      </c>
      <c r="CO84" s="3" t="str">
        <f>IF('DATA ENTRY'!CV83="","",IF('DATA ENTRY'!X83="","",IF(AND($CD$4='DATA ENTRY'!CV83),'DATA ENTRY'!X83,"")))</f>
        <v/>
      </c>
      <c r="CP84" s="133" t="str">
        <f t="shared" si="17"/>
        <v/>
      </c>
      <c r="CQ84" s="133" t="str">
        <f>IF('DATA ENTRY'!CV83="","",IF('DATA ENTRY'!G83="","",IF(AND($CD$4='DATA ENTRY'!CV83),'DATA ENTRY'!G83,"")))</f>
        <v/>
      </c>
      <c r="CR84">
        <f t="shared" si="18"/>
        <v>0</v>
      </c>
      <c r="CS84">
        <f t="shared" si="19"/>
        <v>0</v>
      </c>
      <c r="CW84">
        <f t="shared" si="26"/>
        <v>0</v>
      </c>
      <c r="DA84" t="str">
        <f t="shared" si="20"/>
        <v/>
      </c>
      <c r="DB84" t="str">
        <f>IF(DX84=0,"",1+(MAX($DB$7:DB83)))</f>
        <v/>
      </c>
      <c r="DC84" s="170">
        <v>78</v>
      </c>
      <c r="DD84" s="3" t="str">
        <f>IF('DATA ENTRY'!CV83="","",IF('DATA ENTRY'!B83="","",IF(AND($DE$4='DATA ENTRY'!D83),'DATA ENTRY'!B83,"")))</f>
        <v/>
      </c>
      <c r="DE84" s="3" t="str">
        <f>IF('DATA ENTRY'!CV83="","",IF('DATA ENTRY'!C83="","",IF(AND($DE$4='DATA ENTRY'!D83),'DATA ENTRY'!C83,"")))</f>
        <v/>
      </c>
      <c r="DF84" s="4" t="str">
        <f>IF('DATA ENTRY'!CV83="","",IF('DATA ENTRY'!I83="","",IF(AND($DE$4='DATA ENTRY'!D83),'DATA ENTRY'!I83,"")))</f>
        <v/>
      </c>
      <c r="DG84" s="4" t="str">
        <f>IF('DATA ENTRY'!CV83="","",IF('DATA ENTRY'!CV83="","",IF(AND($DE$4='DATA ENTRY'!D83),'DATA ENTRY'!CV83,"")))</f>
        <v/>
      </c>
      <c r="DH84" s="3" t="str">
        <f>IF('DATA ENTRY'!CV83="","",IF('DATA ENTRY'!N83="","",IF(AND($DE$4='DATA ENTRY'!D83),'DATA ENTRY'!N83,"")))</f>
        <v/>
      </c>
      <c r="DI84" s="132" t="str">
        <f>IF('DATA ENTRY'!CV83="","",IF('DATA ENTRY'!O83="","",IF(AND($DE$4='DATA ENTRY'!D83),'DATA ENTRY'!O83,"")))</f>
        <v/>
      </c>
      <c r="DJ84" s="3" t="str">
        <f>IF('DATA ENTRY'!CV83="","",IF('DATA ENTRY'!P83="","",IF(AND($DE$4='DATA ENTRY'!D83),'DATA ENTRY'!P83,"")))</f>
        <v/>
      </c>
      <c r="DK84" s="132" t="str">
        <f>IF('DATA ENTRY'!CV83="","",IF('DATA ENTRY'!Q83="","",IF(AND($DE$4='DATA ENTRY'!D83),'DATA ENTRY'!Q83,"")))</f>
        <v/>
      </c>
      <c r="DL84" s="3" t="str">
        <f>IF('DATA ENTRY'!CV83="","",IF('DATA ENTRY'!R83="","",IF(AND($DE$4='DATA ENTRY'!D83),'DATA ENTRY'!R83,"")))</f>
        <v/>
      </c>
      <c r="DM84" s="132" t="str">
        <f>IF('DATA ENTRY'!CV83="","",IF('DATA ENTRY'!S83="","",IF(AND($DE$4='DATA ENTRY'!D83),'DATA ENTRY'!S83,"")))</f>
        <v/>
      </c>
      <c r="DN84" s="3" t="str">
        <f>IF('DATA ENTRY'!CV83="","",IF('DATA ENTRY'!E83="","",IF(AND($DE$4='DATA ENTRY'!D83),'DATA ENTRY'!E83,"")))</f>
        <v/>
      </c>
      <c r="DO84" s="3" t="str">
        <f>IF('DATA ENTRY'!CV83="","",IF('DATA ENTRY'!D83="","",IF(AND($DE$4='DATA ENTRY'!D83),'DATA ENTRY'!D83,"")))</f>
        <v/>
      </c>
      <c r="DP84" s="3" t="str">
        <f>IF('DATA ENTRY'!CV83="","",IF('DATA ENTRY'!W83="","",IF(AND($DE$4='DATA ENTRY'!D83),'DATA ENTRY'!W83,"")))</f>
        <v/>
      </c>
      <c r="DQ84" s="3" t="str">
        <f>IF('DATA ENTRY'!CV83="","",IF('DATA ENTRY'!X83="","",IF(AND($DE$4='DATA ENTRY'!D83),'DATA ENTRY'!X83,"")))</f>
        <v/>
      </c>
      <c r="DR84" s="133" t="str">
        <f t="shared" si="21"/>
        <v/>
      </c>
      <c r="DS84" s="133" t="str">
        <f>IF('DATA ENTRY'!CV83="","",IF('DATA ENTRY'!D83="","",IF(AND($DE$4='DATA ENTRY'!D83),'DATA ENTRY'!G83,"")))</f>
        <v/>
      </c>
      <c r="DX84">
        <f t="shared" si="22"/>
        <v>0</v>
      </c>
      <c r="EA84" t="str">
        <f t="shared" si="23"/>
        <v/>
      </c>
      <c r="EB84" t="str">
        <f>IF(EX84=0,"",1+(MAX($EB$7:EB83)))</f>
        <v/>
      </c>
      <c r="EC84" s="192">
        <v>78</v>
      </c>
      <c r="ED84" s="3" t="str">
        <f>IF('DATA ENTRY'!CV83="","",IF('DATA ENTRY'!B83="","",IF(AND($EE$4='DATA ENTRY'!G83,$EG$4='DATA ENTRY'!F83),'DATA ENTRY'!B83,"")))</f>
        <v/>
      </c>
      <c r="EE84" s="3" t="str">
        <f>IF('DATA ENTRY'!CV83="","",IF('DATA ENTRY'!C83="","",IF(AND($EE$4='DATA ENTRY'!G83,$EG$4='DATA ENTRY'!F83),'DATA ENTRY'!C83,"")))</f>
        <v/>
      </c>
      <c r="EF84" s="4" t="str">
        <f>IF('DATA ENTRY'!CV83="","",IF('DATA ENTRY'!I83="","",IF(AND($EE$4='DATA ENTRY'!G83,$EG$4='DATA ENTRY'!F83),'DATA ENTRY'!I83,"")))</f>
        <v/>
      </c>
      <c r="EG84" s="4" t="str">
        <f>IF('DATA ENTRY'!CV83="","",IF('DATA ENTRY'!CV83="","",IF(AND($EE$4='DATA ENTRY'!G83,$EG$4='DATA ENTRY'!F83),'DATA ENTRY'!CV83,"")))</f>
        <v/>
      </c>
      <c r="EH84" s="3" t="str">
        <f>IF('DATA ENTRY'!CV83="","",IF('DATA ENTRY'!N83="","",IF(AND($EE$4='DATA ENTRY'!G83,$EG$4='DATA ENTRY'!F83),'DATA ENTRY'!N83,"")))</f>
        <v/>
      </c>
      <c r="EI84" s="132" t="str">
        <f>IF('DATA ENTRY'!CV83="","",IF('DATA ENTRY'!O83="","",IF(AND($EE$4='DATA ENTRY'!G83,$EG$4='DATA ENTRY'!F83),'DATA ENTRY'!O83,"")))</f>
        <v/>
      </c>
      <c r="EJ84" s="3" t="str">
        <f>IF('DATA ENTRY'!CV83="","",IF('DATA ENTRY'!P83="","",IF(AND($EE$4='DATA ENTRY'!G83,$EG$4='DATA ENTRY'!F83),'DATA ENTRY'!P83,"")))</f>
        <v/>
      </c>
      <c r="EK84" s="132" t="str">
        <f>IF('DATA ENTRY'!CV83="","",IF('DATA ENTRY'!Q83="","",IF(AND($EE$4='DATA ENTRY'!G83,$EG$4='DATA ENTRY'!F83),'DATA ENTRY'!Q83,"")))</f>
        <v/>
      </c>
      <c r="EL84" s="3" t="str">
        <f>IF('DATA ENTRY'!CV83="","",IF('DATA ENTRY'!R83="","",IF(AND($EE$4='DATA ENTRY'!G83,$EG$4='DATA ENTRY'!F83),'DATA ENTRY'!R83,"")))</f>
        <v/>
      </c>
      <c r="EM84" s="132" t="str">
        <f>IF('DATA ENTRY'!CV83="","",IF('DATA ENTRY'!S83="","",IF(AND($EE$4='DATA ENTRY'!G83,$EG$4='DATA ENTRY'!F83),'DATA ENTRY'!S83,"")))</f>
        <v/>
      </c>
      <c r="EN84" s="3" t="str">
        <f>IF('DATA ENTRY'!CV83="","",IF('DATA ENTRY'!E83="","",IF(AND($EE$4='DATA ENTRY'!G83,$EG$4='DATA ENTRY'!F83),'DATA ENTRY'!E83,"")))</f>
        <v/>
      </c>
      <c r="EO84" s="3" t="str">
        <f>IF('DATA ENTRY'!CV83="","",IF('DATA ENTRY'!D6="","",IF(AND($EE$4='DATA ENTRY'!G83,$EG$4='DATA ENTRY'!F83),'DATA ENTRY'!D6,"")))</f>
        <v/>
      </c>
      <c r="EP84" s="3" t="str">
        <f>IF('DATA ENTRY'!CV83="","",IF('DATA ENTRY'!W83="","",IF(AND($EE$4='DATA ENTRY'!G83,$EG$4='DATA ENTRY'!F83),'DATA ENTRY'!W83,"")))</f>
        <v/>
      </c>
      <c r="EQ84" s="3" t="str">
        <f>IF('DATA ENTRY'!CV83="","",IF('DATA ENTRY'!X83="","",IF(AND($EE$4='DATA ENTRY'!G83,$EG$4='DATA ENTRY'!F83),'DATA ENTRY'!X83,"")))</f>
        <v/>
      </c>
      <c r="ER84" s="133" t="str">
        <f t="shared" si="24"/>
        <v/>
      </c>
      <c r="ES84" s="133" t="str">
        <f>IF('DATA ENTRY'!CV83="","",IF('DATA ENTRY'!D6="","",IF(AND($EE$4='DATA ENTRY'!G83,$EG$4='DATA ENTRY'!F83),'DATA ENTRY'!G83,"")))</f>
        <v/>
      </c>
      <c r="EX84">
        <f t="shared" si="25"/>
        <v>0</v>
      </c>
    </row>
    <row r="85" spans="1:154">
      <c r="A85" t="str">
        <f>IF(S85=0,"",1+(MAX($A$7:A84)))</f>
        <v/>
      </c>
      <c r="B85" s="2">
        <v>79</v>
      </c>
      <c r="C85" s="3" t="str">
        <f>IF('DATA ENTRY'!CV84="","",IF('DATA ENTRY'!B84="","",IF($D$4="All Post",'DATA ENTRY'!B84,IF(AND($D$4='DATA ENTRY'!CV84),'DATA ENTRY'!B84,""))))</f>
        <v/>
      </c>
      <c r="D85" s="3" t="str">
        <f>IF('DATA ENTRY'!CV84="","",IF('DATA ENTRY'!C84="","",IF($D$4="All Post",'DATA ENTRY'!C84,IF(AND($D$4='DATA ENTRY'!CV84),'DATA ENTRY'!C84,""))))</f>
        <v/>
      </c>
      <c r="E85" s="4" t="str">
        <f>IF('DATA ENTRY'!CV84="","",IF('DATA ENTRY'!I84="","",IF($D$4="All Post",'DATA ENTRY'!I84,IF(AND($D$4='DATA ENTRY'!CV84),'DATA ENTRY'!I84,""))))</f>
        <v/>
      </c>
      <c r="F85" s="4" t="str">
        <f>IF('DATA ENTRY'!CV84="","",IF('DATA ENTRY'!CV84="","",IF($D$4="All Post",'DATA ENTRY'!CV84,IF(AND($D$4='DATA ENTRY'!CV84),'DATA ENTRY'!CV84,""))))</f>
        <v/>
      </c>
      <c r="G85" s="3" t="str">
        <f>IF('DATA ENTRY'!CV84="","",IF('DATA ENTRY'!N84="","",IF($D$4="All Post",'DATA ENTRY'!N84,IF(AND($D$4='DATA ENTRY'!CV84),'DATA ENTRY'!N84,""))))</f>
        <v/>
      </c>
      <c r="H85" s="132" t="str">
        <f>IF('DATA ENTRY'!CV84="","",IF('DATA ENTRY'!O84="","",IF($D$4="All Post",'DATA ENTRY'!O84,IF(AND($D$4='DATA ENTRY'!CV84),'DATA ENTRY'!O84,""))))</f>
        <v/>
      </c>
      <c r="I85" s="3" t="str">
        <f>IF('DATA ENTRY'!CV84="","",IF('DATA ENTRY'!P84="","",IF($D$4="All Post",'DATA ENTRY'!P84,IF(AND($D$4='DATA ENTRY'!CV84),'DATA ENTRY'!P84,""))))</f>
        <v/>
      </c>
      <c r="J85" s="132" t="str">
        <f>IF('DATA ENTRY'!CV84="","",IF('DATA ENTRY'!Q84="","",IF($D$4="All Post",'DATA ENTRY'!Q84,IF(AND($D$4='DATA ENTRY'!CV84),'DATA ENTRY'!Q84,""))))</f>
        <v/>
      </c>
      <c r="K85" s="3" t="str">
        <f>IF('DATA ENTRY'!CV84="","",IF('DATA ENTRY'!R84="","",IF($D$4="All Post",'DATA ENTRY'!R84,IF(AND($D$4='DATA ENTRY'!CV84),'DATA ENTRY'!R84,""))))</f>
        <v/>
      </c>
      <c r="L85" s="3" t="str">
        <f>IF('DATA ENTRY'!CV84="","",IF('DATA ENTRY'!S84="","",IF($D$4="All Post",'DATA ENTRY'!S84,IF(AND($D$4='DATA ENTRY'!CV84),'DATA ENTRY'!S84,""))))</f>
        <v/>
      </c>
      <c r="M85" s="3" t="str">
        <f>IF('DATA ENTRY'!CV84="","",IF('DATA ENTRY'!E84="","",IF($D$4="All Post",'DATA ENTRY'!E84,IF(AND($D$4='DATA ENTRY'!CV84),'DATA ENTRY'!E84,""))))</f>
        <v/>
      </c>
      <c r="N85" s="3" t="str">
        <f>IF('DATA ENTRY'!CV84="","",IF('DATA ENTRY'!W84="","",IF($D$4="All Post",'DATA ENTRY'!W84,IF(AND($D$4='DATA ENTRY'!CV84),'DATA ENTRY'!W84,""))))</f>
        <v/>
      </c>
      <c r="O85" s="3" t="str">
        <f>IF('DATA ENTRY'!CV84="","",IF('DATA ENTRY'!X84="","",IF($D$4="All Post",'DATA ENTRY'!X84,IF(AND($D$4='DATA ENTRY'!CV84),'DATA ENTRY'!X84,""))))</f>
        <v/>
      </c>
      <c r="P85" s="3" t="str">
        <f>IF('DATA ENTRY'!CV84="","",IF('DATA ENTRY'!G84="","",IF($D$4="All Post",'DATA ENTRY'!G84,IF(AND($D$4='DATA ENTRY'!CV84),'DATA ENTRY'!G84,""))))</f>
        <v/>
      </c>
      <c r="S85">
        <f t="shared" si="14"/>
        <v>0</v>
      </c>
      <c r="T85" t="str">
        <f t="shared" si="15"/>
        <v/>
      </c>
      <c r="BZ85" t="str">
        <f t="shared" si="16"/>
        <v/>
      </c>
      <c r="CA85" t="str">
        <f>IF(CW85=0,"",1+(MAX($CA$7:CA84)))</f>
        <v/>
      </c>
      <c r="CB85" s="141">
        <v>79</v>
      </c>
      <c r="CC85" s="3" t="str">
        <f>IF('DATA ENTRY'!CV84="","",IF('DATA ENTRY'!B84="","",IF(AND($CD$4='DATA ENTRY'!CV84),'DATA ENTRY'!B84,"")))</f>
        <v/>
      </c>
      <c r="CD85" s="3" t="str">
        <f>IF('DATA ENTRY'!CV84="","",IF('DATA ENTRY'!C84="","",IF(AND($CD$4='DATA ENTRY'!CV84),'DATA ENTRY'!C84,"")))</f>
        <v/>
      </c>
      <c r="CE85" s="4" t="str">
        <f>IF('DATA ENTRY'!CV84="","",IF('DATA ENTRY'!I84="","",IF(AND($CD$4='DATA ENTRY'!CV84),'DATA ENTRY'!I84,"")))</f>
        <v/>
      </c>
      <c r="CF85" s="4" t="str">
        <f>IF('DATA ENTRY'!CV84="","",IF('DATA ENTRY'!CV84="","",IF(AND($CD$4='DATA ENTRY'!CV84),'DATA ENTRY'!CV84,"")))</f>
        <v/>
      </c>
      <c r="CG85" s="3" t="str">
        <f>IF('DATA ENTRY'!CV84="","",IF('DATA ENTRY'!N84="","",IF(AND($CD$4='DATA ENTRY'!CV84),'DATA ENTRY'!N84,"")))</f>
        <v/>
      </c>
      <c r="CH85" s="132" t="str">
        <f>IF('DATA ENTRY'!CV84="","",IF('DATA ENTRY'!O84="","",IF(AND($CD$4='DATA ENTRY'!CV84),'DATA ENTRY'!O84,"")))</f>
        <v/>
      </c>
      <c r="CI85" s="3" t="str">
        <f>IF('DATA ENTRY'!CV84="","",IF('DATA ENTRY'!P84="","",IF(AND($CD$4='DATA ENTRY'!CV84),'DATA ENTRY'!P84,"")))</f>
        <v/>
      </c>
      <c r="CJ85" s="132" t="str">
        <f>IF('DATA ENTRY'!CV84="","",IF('DATA ENTRY'!Q84="","",IF(AND($CD$4='DATA ENTRY'!CV84),'DATA ENTRY'!Q84,"")))</f>
        <v/>
      </c>
      <c r="CK85" s="3" t="str">
        <f>IF('DATA ENTRY'!CV84="","",IF('DATA ENTRY'!R84="","",IF(AND($CD$4='DATA ENTRY'!CV84),'DATA ENTRY'!R84,"")))</f>
        <v/>
      </c>
      <c r="CL85" s="3" t="str">
        <f>IF('DATA ENTRY'!CV84="","",IF('DATA ENTRY'!S84="","",IF(AND($CD$4='DATA ENTRY'!CV84),'DATA ENTRY'!S84,"")))</f>
        <v/>
      </c>
      <c r="CM85" s="3" t="str">
        <f>IF('DATA ENTRY'!CV84="","",IF('DATA ENTRY'!E84="","",IF(AND($CD$4='DATA ENTRY'!CV84),'DATA ENTRY'!E84,"")))</f>
        <v/>
      </c>
      <c r="CN85" s="3" t="str">
        <f>IF('DATA ENTRY'!CV84="","",IF('DATA ENTRY'!W84="","",IF(AND($CD$4='DATA ENTRY'!CV84),'DATA ENTRY'!W84,"")))</f>
        <v/>
      </c>
      <c r="CO85" s="3" t="str">
        <f>IF('DATA ENTRY'!CV84="","",IF('DATA ENTRY'!X84="","",IF(AND($CD$4='DATA ENTRY'!CV84),'DATA ENTRY'!X84,"")))</f>
        <v/>
      </c>
      <c r="CP85" s="133" t="str">
        <f t="shared" si="17"/>
        <v/>
      </c>
      <c r="CQ85" s="133" t="str">
        <f>IF('DATA ENTRY'!CV84="","",IF('DATA ENTRY'!G84="","",IF(AND($CD$4='DATA ENTRY'!CV84),'DATA ENTRY'!G84,"")))</f>
        <v/>
      </c>
      <c r="CR85">
        <f t="shared" si="18"/>
        <v>0</v>
      </c>
      <c r="CS85">
        <f t="shared" si="19"/>
        <v>0</v>
      </c>
      <c r="CW85">
        <f t="shared" si="26"/>
        <v>0</v>
      </c>
      <c r="DA85" t="str">
        <f t="shared" si="20"/>
        <v/>
      </c>
      <c r="DB85" t="str">
        <f>IF(DX85=0,"",1+(MAX($DB$7:DB84)))</f>
        <v/>
      </c>
      <c r="DC85" s="170">
        <v>79</v>
      </c>
      <c r="DD85" s="3" t="str">
        <f>IF('DATA ENTRY'!CV84="","",IF('DATA ENTRY'!B84="","",IF(AND($DE$4='DATA ENTRY'!D84),'DATA ENTRY'!B84,"")))</f>
        <v/>
      </c>
      <c r="DE85" s="3" t="str">
        <f>IF('DATA ENTRY'!CV84="","",IF('DATA ENTRY'!C84="","",IF(AND($DE$4='DATA ENTRY'!D84),'DATA ENTRY'!C84,"")))</f>
        <v/>
      </c>
      <c r="DF85" s="4" t="str">
        <f>IF('DATA ENTRY'!CV84="","",IF('DATA ENTRY'!I84="","",IF(AND($DE$4='DATA ENTRY'!D84),'DATA ENTRY'!I84,"")))</f>
        <v/>
      </c>
      <c r="DG85" s="4" t="str">
        <f>IF('DATA ENTRY'!CV84="","",IF('DATA ENTRY'!CV84="","",IF(AND($DE$4='DATA ENTRY'!D84),'DATA ENTRY'!CV84,"")))</f>
        <v/>
      </c>
      <c r="DH85" s="3" t="str">
        <f>IF('DATA ENTRY'!CV84="","",IF('DATA ENTRY'!N84="","",IF(AND($DE$4='DATA ENTRY'!D84),'DATA ENTRY'!N84,"")))</f>
        <v/>
      </c>
      <c r="DI85" s="132" t="str">
        <f>IF('DATA ENTRY'!CV84="","",IF('DATA ENTRY'!O84="","",IF(AND($DE$4='DATA ENTRY'!D84),'DATA ENTRY'!O84,"")))</f>
        <v/>
      </c>
      <c r="DJ85" s="3" t="str">
        <f>IF('DATA ENTRY'!CV84="","",IF('DATA ENTRY'!P84="","",IF(AND($DE$4='DATA ENTRY'!D84),'DATA ENTRY'!P84,"")))</f>
        <v/>
      </c>
      <c r="DK85" s="132" t="str">
        <f>IF('DATA ENTRY'!CV84="","",IF('DATA ENTRY'!Q84="","",IF(AND($DE$4='DATA ENTRY'!D84),'DATA ENTRY'!Q84,"")))</f>
        <v/>
      </c>
      <c r="DL85" s="3" t="str">
        <f>IF('DATA ENTRY'!CV84="","",IF('DATA ENTRY'!R84="","",IF(AND($DE$4='DATA ENTRY'!D84),'DATA ENTRY'!R84,"")))</f>
        <v/>
      </c>
      <c r="DM85" s="132" t="str">
        <f>IF('DATA ENTRY'!CV84="","",IF('DATA ENTRY'!S84="","",IF(AND($DE$4='DATA ENTRY'!D84),'DATA ENTRY'!S84,"")))</f>
        <v/>
      </c>
      <c r="DN85" s="3" t="str">
        <f>IF('DATA ENTRY'!CV84="","",IF('DATA ENTRY'!E84="","",IF(AND($DE$4='DATA ENTRY'!D84),'DATA ENTRY'!E84,"")))</f>
        <v/>
      </c>
      <c r="DO85" s="3" t="str">
        <f>IF('DATA ENTRY'!CV84="","",IF('DATA ENTRY'!D84="","",IF(AND($DE$4='DATA ENTRY'!D84),'DATA ENTRY'!D84,"")))</f>
        <v/>
      </c>
      <c r="DP85" s="3" t="str">
        <f>IF('DATA ENTRY'!CV84="","",IF('DATA ENTRY'!W84="","",IF(AND($DE$4='DATA ENTRY'!D84),'DATA ENTRY'!W84,"")))</f>
        <v/>
      </c>
      <c r="DQ85" s="3" t="str">
        <f>IF('DATA ENTRY'!CV84="","",IF('DATA ENTRY'!X84="","",IF(AND($DE$4='DATA ENTRY'!D84),'DATA ENTRY'!X84,"")))</f>
        <v/>
      </c>
      <c r="DR85" s="133" t="str">
        <f t="shared" si="21"/>
        <v/>
      </c>
      <c r="DS85" s="133" t="str">
        <f>IF('DATA ENTRY'!CV84="","",IF('DATA ENTRY'!D84="","",IF(AND($DE$4='DATA ENTRY'!D84),'DATA ENTRY'!G84,"")))</f>
        <v/>
      </c>
      <c r="DX85">
        <f t="shared" si="22"/>
        <v>0</v>
      </c>
      <c r="EA85" t="str">
        <f t="shared" si="23"/>
        <v/>
      </c>
      <c r="EB85" t="str">
        <f>IF(EX85=0,"",1+(MAX($EB$7:EB84)))</f>
        <v/>
      </c>
      <c r="EC85" s="192">
        <v>79</v>
      </c>
      <c r="ED85" s="3" t="str">
        <f>IF('DATA ENTRY'!CV84="","",IF('DATA ENTRY'!B84="","",IF(AND($EE$4='DATA ENTRY'!G84,$EG$4='DATA ENTRY'!F84),'DATA ENTRY'!B84,"")))</f>
        <v/>
      </c>
      <c r="EE85" s="3" t="str">
        <f>IF('DATA ENTRY'!CV84="","",IF('DATA ENTRY'!C84="","",IF(AND($EE$4='DATA ENTRY'!G84,$EG$4='DATA ENTRY'!F84),'DATA ENTRY'!C84,"")))</f>
        <v/>
      </c>
      <c r="EF85" s="4" t="str">
        <f>IF('DATA ENTRY'!CV84="","",IF('DATA ENTRY'!I84="","",IF(AND($EE$4='DATA ENTRY'!G84,$EG$4='DATA ENTRY'!F84),'DATA ENTRY'!I84,"")))</f>
        <v/>
      </c>
      <c r="EG85" s="4" t="str">
        <f>IF('DATA ENTRY'!CV84="","",IF('DATA ENTRY'!CV84="","",IF(AND($EE$4='DATA ENTRY'!G84,$EG$4='DATA ENTRY'!F84),'DATA ENTRY'!CV84,"")))</f>
        <v/>
      </c>
      <c r="EH85" s="3" t="str">
        <f>IF('DATA ENTRY'!CV84="","",IF('DATA ENTRY'!N84="","",IF(AND($EE$4='DATA ENTRY'!G84,$EG$4='DATA ENTRY'!F84),'DATA ENTRY'!N84,"")))</f>
        <v/>
      </c>
      <c r="EI85" s="132" t="str">
        <f>IF('DATA ENTRY'!CV84="","",IF('DATA ENTRY'!O84="","",IF(AND($EE$4='DATA ENTRY'!G84,$EG$4='DATA ENTRY'!F84),'DATA ENTRY'!O84,"")))</f>
        <v/>
      </c>
      <c r="EJ85" s="3" t="str">
        <f>IF('DATA ENTRY'!CV84="","",IF('DATA ENTRY'!P84="","",IF(AND($EE$4='DATA ENTRY'!G84,$EG$4='DATA ENTRY'!F84),'DATA ENTRY'!P84,"")))</f>
        <v/>
      </c>
      <c r="EK85" s="132" t="str">
        <f>IF('DATA ENTRY'!CV84="","",IF('DATA ENTRY'!Q84="","",IF(AND($EE$4='DATA ENTRY'!G84,$EG$4='DATA ENTRY'!F84),'DATA ENTRY'!Q84,"")))</f>
        <v/>
      </c>
      <c r="EL85" s="3" t="str">
        <f>IF('DATA ENTRY'!CV84="","",IF('DATA ENTRY'!R84="","",IF(AND($EE$4='DATA ENTRY'!G84,$EG$4='DATA ENTRY'!F84),'DATA ENTRY'!R84,"")))</f>
        <v/>
      </c>
      <c r="EM85" s="132" t="str">
        <f>IF('DATA ENTRY'!CV84="","",IF('DATA ENTRY'!S84="","",IF(AND($EE$4='DATA ENTRY'!G84,$EG$4='DATA ENTRY'!F84),'DATA ENTRY'!S84,"")))</f>
        <v/>
      </c>
      <c r="EN85" s="3" t="str">
        <f>IF('DATA ENTRY'!CV84="","",IF('DATA ENTRY'!E84="","",IF(AND($EE$4='DATA ENTRY'!G84,$EG$4='DATA ENTRY'!F84),'DATA ENTRY'!E84,"")))</f>
        <v/>
      </c>
      <c r="EO85" s="3" t="str">
        <f>IF('DATA ENTRY'!CV84="","",IF('DATA ENTRY'!D6="","",IF(AND($EE$4='DATA ENTRY'!G84,$EG$4='DATA ENTRY'!F84),'DATA ENTRY'!D6,"")))</f>
        <v/>
      </c>
      <c r="EP85" s="3" t="str">
        <f>IF('DATA ENTRY'!CV84="","",IF('DATA ENTRY'!W84="","",IF(AND($EE$4='DATA ENTRY'!G84,$EG$4='DATA ENTRY'!F84),'DATA ENTRY'!W84,"")))</f>
        <v/>
      </c>
      <c r="EQ85" s="3" t="str">
        <f>IF('DATA ENTRY'!CV84="","",IF('DATA ENTRY'!X84="","",IF(AND($EE$4='DATA ENTRY'!G84,$EG$4='DATA ENTRY'!F84),'DATA ENTRY'!X84,"")))</f>
        <v/>
      </c>
      <c r="ER85" s="133" t="str">
        <f t="shared" si="24"/>
        <v/>
      </c>
      <c r="ES85" s="133" t="str">
        <f>IF('DATA ENTRY'!CV84="","",IF('DATA ENTRY'!D6="","",IF(AND($EE$4='DATA ENTRY'!G84,$EG$4='DATA ENTRY'!F84),'DATA ENTRY'!G84,"")))</f>
        <v/>
      </c>
      <c r="EX85">
        <f t="shared" si="25"/>
        <v>0</v>
      </c>
    </row>
    <row r="86" spans="1:154">
      <c r="A86" t="str">
        <f>IF(S86=0,"",1+(MAX($A$7:A85)))</f>
        <v/>
      </c>
      <c r="B86" s="2">
        <v>80</v>
      </c>
      <c r="C86" s="3" t="str">
        <f>IF('DATA ENTRY'!CV85="","",IF('DATA ENTRY'!B85="","",IF($D$4="All Post",'DATA ENTRY'!B85,IF(AND($D$4='DATA ENTRY'!CV85),'DATA ENTRY'!B85,""))))</f>
        <v/>
      </c>
      <c r="D86" s="3" t="str">
        <f>IF('DATA ENTRY'!CV85="","",IF('DATA ENTRY'!C85="","",IF($D$4="All Post",'DATA ENTRY'!C85,IF(AND($D$4='DATA ENTRY'!CV85),'DATA ENTRY'!C85,""))))</f>
        <v/>
      </c>
      <c r="E86" s="4" t="str">
        <f>IF('DATA ENTRY'!CV85="","",IF('DATA ENTRY'!I85="","",IF($D$4="All Post",'DATA ENTRY'!I85,IF(AND($D$4='DATA ENTRY'!CV85),'DATA ENTRY'!I85,""))))</f>
        <v/>
      </c>
      <c r="F86" s="4" t="str">
        <f>IF('DATA ENTRY'!CV85="","",IF('DATA ENTRY'!CV85="","",IF($D$4="All Post",'DATA ENTRY'!CV85,IF(AND($D$4='DATA ENTRY'!CV85),'DATA ENTRY'!CV85,""))))</f>
        <v/>
      </c>
      <c r="G86" s="3" t="str">
        <f>IF('DATA ENTRY'!CV85="","",IF('DATA ENTRY'!N85="","",IF($D$4="All Post",'DATA ENTRY'!N85,IF(AND($D$4='DATA ENTRY'!CV85),'DATA ENTRY'!N85,""))))</f>
        <v/>
      </c>
      <c r="H86" s="132" t="str">
        <f>IF('DATA ENTRY'!CV85="","",IF('DATA ENTRY'!O85="","",IF($D$4="All Post",'DATA ENTRY'!O85,IF(AND($D$4='DATA ENTRY'!CV85),'DATA ENTRY'!O85,""))))</f>
        <v/>
      </c>
      <c r="I86" s="3" t="str">
        <f>IF('DATA ENTRY'!CV85="","",IF('DATA ENTRY'!P85="","",IF($D$4="All Post",'DATA ENTRY'!P85,IF(AND($D$4='DATA ENTRY'!CV85),'DATA ENTRY'!P85,""))))</f>
        <v/>
      </c>
      <c r="J86" s="132" t="str">
        <f>IF('DATA ENTRY'!CV85="","",IF('DATA ENTRY'!Q85="","",IF($D$4="All Post",'DATA ENTRY'!Q85,IF(AND($D$4='DATA ENTRY'!CV85),'DATA ENTRY'!Q85,""))))</f>
        <v/>
      </c>
      <c r="K86" s="3" t="str">
        <f>IF('DATA ENTRY'!CV85="","",IF('DATA ENTRY'!R85="","",IF($D$4="All Post",'DATA ENTRY'!R85,IF(AND($D$4='DATA ENTRY'!CV85),'DATA ENTRY'!R85,""))))</f>
        <v/>
      </c>
      <c r="L86" s="3" t="str">
        <f>IF('DATA ENTRY'!CV85="","",IF('DATA ENTRY'!S85="","",IF($D$4="All Post",'DATA ENTRY'!S85,IF(AND($D$4='DATA ENTRY'!CV85),'DATA ENTRY'!S85,""))))</f>
        <v/>
      </c>
      <c r="M86" s="3" t="str">
        <f>IF('DATA ENTRY'!CV85="","",IF('DATA ENTRY'!E85="","",IF($D$4="All Post",'DATA ENTRY'!E85,IF(AND($D$4='DATA ENTRY'!CV85),'DATA ENTRY'!E85,""))))</f>
        <v/>
      </c>
      <c r="N86" s="3" t="str">
        <f>IF('DATA ENTRY'!CV85="","",IF('DATA ENTRY'!W85="","",IF($D$4="All Post",'DATA ENTRY'!W85,IF(AND($D$4='DATA ENTRY'!CV85),'DATA ENTRY'!W85,""))))</f>
        <v/>
      </c>
      <c r="O86" s="3" t="str">
        <f>IF('DATA ENTRY'!CV85="","",IF('DATA ENTRY'!X85="","",IF($D$4="All Post",'DATA ENTRY'!X85,IF(AND($D$4='DATA ENTRY'!CV85),'DATA ENTRY'!X85,""))))</f>
        <v/>
      </c>
      <c r="P86" s="3" t="str">
        <f>IF('DATA ENTRY'!CV85="","",IF('DATA ENTRY'!G85="","",IF($D$4="All Post",'DATA ENTRY'!G85,IF(AND($D$4='DATA ENTRY'!CV85),'DATA ENTRY'!G85,""))))</f>
        <v/>
      </c>
      <c r="S86">
        <f t="shared" si="14"/>
        <v>0</v>
      </c>
      <c r="T86" t="str">
        <f t="shared" si="15"/>
        <v/>
      </c>
      <c r="BZ86" t="str">
        <f t="shared" si="16"/>
        <v/>
      </c>
      <c r="CA86" t="str">
        <f>IF(CW86=0,"",1+(MAX($CA$7:CA85)))</f>
        <v/>
      </c>
      <c r="CB86" s="141">
        <v>80</v>
      </c>
      <c r="CC86" s="3" t="str">
        <f>IF('DATA ENTRY'!CV85="","",IF('DATA ENTRY'!B85="","",IF(AND($CD$4='DATA ENTRY'!CV85),'DATA ENTRY'!B85,"")))</f>
        <v/>
      </c>
      <c r="CD86" s="3" t="str">
        <f>IF('DATA ENTRY'!CV85="","",IF('DATA ENTRY'!C85="","",IF(AND($CD$4='DATA ENTRY'!CV85),'DATA ENTRY'!C85,"")))</f>
        <v/>
      </c>
      <c r="CE86" s="4" t="str">
        <f>IF('DATA ENTRY'!CV85="","",IF('DATA ENTRY'!I85="","",IF(AND($CD$4='DATA ENTRY'!CV85),'DATA ENTRY'!I85,"")))</f>
        <v/>
      </c>
      <c r="CF86" s="4" t="str">
        <f>IF('DATA ENTRY'!CV85="","",IF('DATA ENTRY'!CV85="","",IF(AND($CD$4='DATA ENTRY'!CV85),'DATA ENTRY'!CV85,"")))</f>
        <v/>
      </c>
      <c r="CG86" s="3" t="str">
        <f>IF('DATA ENTRY'!CV85="","",IF('DATA ENTRY'!N85="","",IF(AND($CD$4='DATA ENTRY'!CV85),'DATA ENTRY'!N85,"")))</f>
        <v/>
      </c>
      <c r="CH86" s="132" t="str">
        <f>IF('DATA ENTRY'!CV85="","",IF('DATA ENTRY'!O85="","",IF(AND($CD$4='DATA ENTRY'!CV85),'DATA ENTRY'!O85,"")))</f>
        <v/>
      </c>
      <c r="CI86" s="3" t="str">
        <f>IF('DATA ENTRY'!CV85="","",IF('DATA ENTRY'!P85="","",IF(AND($CD$4='DATA ENTRY'!CV85),'DATA ENTRY'!P85,"")))</f>
        <v/>
      </c>
      <c r="CJ86" s="132" t="str">
        <f>IF('DATA ENTRY'!CV85="","",IF('DATA ENTRY'!Q85="","",IF(AND($CD$4='DATA ENTRY'!CV85),'DATA ENTRY'!Q85,"")))</f>
        <v/>
      </c>
      <c r="CK86" s="3" t="str">
        <f>IF('DATA ENTRY'!CV85="","",IF('DATA ENTRY'!R85="","",IF(AND($CD$4='DATA ENTRY'!CV85),'DATA ENTRY'!R85,"")))</f>
        <v/>
      </c>
      <c r="CL86" s="3" t="str">
        <f>IF('DATA ENTRY'!CV85="","",IF('DATA ENTRY'!S85="","",IF(AND($CD$4='DATA ENTRY'!CV85),'DATA ENTRY'!S85,"")))</f>
        <v/>
      </c>
      <c r="CM86" s="3" t="str">
        <f>IF('DATA ENTRY'!CV85="","",IF('DATA ENTRY'!E85="","",IF(AND($CD$4='DATA ENTRY'!CV85),'DATA ENTRY'!E85,"")))</f>
        <v/>
      </c>
      <c r="CN86" s="3" t="str">
        <f>IF('DATA ENTRY'!CV85="","",IF('DATA ENTRY'!W85="","",IF(AND($CD$4='DATA ENTRY'!CV85),'DATA ENTRY'!W85,"")))</f>
        <v/>
      </c>
      <c r="CO86" s="3" t="str">
        <f>IF('DATA ENTRY'!CV85="","",IF('DATA ENTRY'!X85="","",IF(AND($CD$4='DATA ENTRY'!CV85),'DATA ENTRY'!X85,"")))</f>
        <v/>
      </c>
      <c r="CP86" s="133" t="str">
        <f t="shared" si="17"/>
        <v/>
      </c>
      <c r="CQ86" s="133" t="str">
        <f>IF('DATA ENTRY'!CV85="","",IF('DATA ENTRY'!G85="","",IF(AND($CD$4='DATA ENTRY'!CV85),'DATA ENTRY'!G85,"")))</f>
        <v/>
      </c>
      <c r="CR86">
        <f t="shared" si="18"/>
        <v>0</v>
      </c>
      <c r="CS86">
        <f t="shared" si="19"/>
        <v>0</v>
      </c>
      <c r="CW86">
        <f t="shared" si="26"/>
        <v>0</v>
      </c>
      <c r="DA86" t="str">
        <f t="shared" si="20"/>
        <v/>
      </c>
      <c r="DB86" t="str">
        <f>IF(DX86=0,"",1+(MAX($DB$7:DB85)))</f>
        <v/>
      </c>
      <c r="DC86" s="170">
        <v>80</v>
      </c>
      <c r="DD86" s="3" t="str">
        <f>IF('DATA ENTRY'!CV85="","",IF('DATA ENTRY'!B85="","",IF(AND($DE$4='DATA ENTRY'!D85),'DATA ENTRY'!B85,"")))</f>
        <v/>
      </c>
      <c r="DE86" s="3" t="str">
        <f>IF('DATA ENTRY'!CV85="","",IF('DATA ENTRY'!C85="","",IF(AND($DE$4='DATA ENTRY'!D85),'DATA ENTRY'!C85,"")))</f>
        <v/>
      </c>
      <c r="DF86" s="4" t="str">
        <f>IF('DATA ENTRY'!CV85="","",IF('DATA ENTRY'!I85="","",IF(AND($DE$4='DATA ENTRY'!D85),'DATA ENTRY'!I85,"")))</f>
        <v/>
      </c>
      <c r="DG86" s="4" t="str">
        <f>IF('DATA ENTRY'!CV85="","",IF('DATA ENTRY'!CV85="","",IF(AND($DE$4='DATA ENTRY'!D85),'DATA ENTRY'!CV85,"")))</f>
        <v/>
      </c>
      <c r="DH86" s="3" t="str">
        <f>IF('DATA ENTRY'!CV85="","",IF('DATA ENTRY'!N85="","",IF(AND($DE$4='DATA ENTRY'!D85),'DATA ENTRY'!N85,"")))</f>
        <v/>
      </c>
      <c r="DI86" s="132" t="str">
        <f>IF('DATA ENTRY'!CV85="","",IF('DATA ENTRY'!O85="","",IF(AND($DE$4='DATA ENTRY'!D85),'DATA ENTRY'!O85,"")))</f>
        <v/>
      </c>
      <c r="DJ86" s="3" t="str">
        <f>IF('DATA ENTRY'!CV85="","",IF('DATA ENTRY'!P85="","",IF(AND($DE$4='DATA ENTRY'!D85),'DATA ENTRY'!P85,"")))</f>
        <v/>
      </c>
      <c r="DK86" s="132" t="str">
        <f>IF('DATA ENTRY'!CV85="","",IF('DATA ENTRY'!Q85="","",IF(AND($DE$4='DATA ENTRY'!D85),'DATA ENTRY'!Q85,"")))</f>
        <v/>
      </c>
      <c r="DL86" s="3" t="str">
        <f>IF('DATA ENTRY'!CV85="","",IF('DATA ENTRY'!R85="","",IF(AND($DE$4='DATA ENTRY'!D85),'DATA ENTRY'!R85,"")))</f>
        <v/>
      </c>
      <c r="DM86" s="132" t="str">
        <f>IF('DATA ENTRY'!CV85="","",IF('DATA ENTRY'!S85="","",IF(AND($DE$4='DATA ENTRY'!D85),'DATA ENTRY'!S85,"")))</f>
        <v/>
      </c>
      <c r="DN86" s="3" t="str">
        <f>IF('DATA ENTRY'!CV85="","",IF('DATA ENTRY'!E85="","",IF(AND($DE$4='DATA ENTRY'!D85),'DATA ENTRY'!E85,"")))</f>
        <v/>
      </c>
      <c r="DO86" s="3" t="str">
        <f>IF('DATA ENTRY'!CV85="","",IF('DATA ENTRY'!D85="","",IF(AND($DE$4='DATA ENTRY'!D85),'DATA ENTRY'!D85,"")))</f>
        <v/>
      </c>
      <c r="DP86" s="3" t="str">
        <f>IF('DATA ENTRY'!CV85="","",IF('DATA ENTRY'!W85="","",IF(AND($DE$4='DATA ENTRY'!D85),'DATA ENTRY'!W85,"")))</f>
        <v/>
      </c>
      <c r="DQ86" s="3" t="str">
        <f>IF('DATA ENTRY'!CV85="","",IF('DATA ENTRY'!X85="","",IF(AND($DE$4='DATA ENTRY'!D85),'DATA ENTRY'!X85,"")))</f>
        <v/>
      </c>
      <c r="DR86" s="133" t="str">
        <f t="shared" si="21"/>
        <v/>
      </c>
      <c r="DS86" s="133" t="str">
        <f>IF('DATA ENTRY'!CV85="","",IF('DATA ENTRY'!D85="","",IF(AND($DE$4='DATA ENTRY'!D85),'DATA ENTRY'!G85,"")))</f>
        <v/>
      </c>
      <c r="DX86">
        <f t="shared" si="22"/>
        <v>0</v>
      </c>
      <c r="EA86" t="str">
        <f t="shared" si="23"/>
        <v/>
      </c>
      <c r="EB86" t="str">
        <f>IF(EX86=0,"",1+(MAX($EB$7:EB85)))</f>
        <v/>
      </c>
      <c r="EC86" s="192">
        <v>80</v>
      </c>
      <c r="ED86" s="3" t="str">
        <f>IF('DATA ENTRY'!CV85="","",IF('DATA ENTRY'!B85="","",IF(AND($EE$4='DATA ENTRY'!G85,$EG$4='DATA ENTRY'!F85),'DATA ENTRY'!B85,"")))</f>
        <v/>
      </c>
      <c r="EE86" s="3" t="str">
        <f>IF('DATA ENTRY'!CV85="","",IF('DATA ENTRY'!C85="","",IF(AND($EE$4='DATA ENTRY'!G85,$EG$4='DATA ENTRY'!F85),'DATA ENTRY'!C85,"")))</f>
        <v/>
      </c>
      <c r="EF86" s="4" t="str">
        <f>IF('DATA ENTRY'!CV85="","",IF('DATA ENTRY'!I85="","",IF(AND($EE$4='DATA ENTRY'!G85,$EG$4='DATA ENTRY'!F85),'DATA ENTRY'!I85,"")))</f>
        <v/>
      </c>
      <c r="EG86" s="4" t="str">
        <f>IF('DATA ENTRY'!CV85="","",IF('DATA ENTRY'!CV85="","",IF(AND($EE$4='DATA ENTRY'!G85,$EG$4='DATA ENTRY'!F85),'DATA ENTRY'!CV85,"")))</f>
        <v/>
      </c>
      <c r="EH86" s="3" t="str">
        <f>IF('DATA ENTRY'!CV85="","",IF('DATA ENTRY'!N85="","",IF(AND($EE$4='DATA ENTRY'!G85,$EG$4='DATA ENTRY'!F85),'DATA ENTRY'!N85,"")))</f>
        <v/>
      </c>
      <c r="EI86" s="132" t="str">
        <f>IF('DATA ENTRY'!CV85="","",IF('DATA ENTRY'!O85="","",IF(AND($EE$4='DATA ENTRY'!G85,$EG$4='DATA ENTRY'!F85),'DATA ENTRY'!O85,"")))</f>
        <v/>
      </c>
      <c r="EJ86" s="3" t="str">
        <f>IF('DATA ENTRY'!CV85="","",IF('DATA ENTRY'!P85="","",IF(AND($EE$4='DATA ENTRY'!G85,$EG$4='DATA ENTRY'!F85),'DATA ENTRY'!P85,"")))</f>
        <v/>
      </c>
      <c r="EK86" s="132" t="str">
        <f>IF('DATA ENTRY'!CV85="","",IF('DATA ENTRY'!Q85="","",IF(AND($EE$4='DATA ENTRY'!G85,$EG$4='DATA ENTRY'!F85),'DATA ENTRY'!Q85,"")))</f>
        <v/>
      </c>
      <c r="EL86" s="3" t="str">
        <f>IF('DATA ENTRY'!CV85="","",IF('DATA ENTRY'!R85="","",IF(AND($EE$4='DATA ENTRY'!G85,$EG$4='DATA ENTRY'!F85),'DATA ENTRY'!R85,"")))</f>
        <v/>
      </c>
      <c r="EM86" s="132" t="str">
        <f>IF('DATA ENTRY'!CV85="","",IF('DATA ENTRY'!S85="","",IF(AND($EE$4='DATA ENTRY'!G85,$EG$4='DATA ENTRY'!F85),'DATA ENTRY'!S85,"")))</f>
        <v/>
      </c>
      <c r="EN86" s="3" t="str">
        <f>IF('DATA ENTRY'!CV85="","",IF('DATA ENTRY'!E85="","",IF(AND($EE$4='DATA ENTRY'!G85,$EG$4='DATA ENTRY'!F85),'DATA ENTRY'!E85,"")))</f>
        <v/>
      </c>
      <c r="EO86" s="3" t="str">
        <f>IF('DATA ENTRY'!CV85="","",IF('DATA ENTRY'!D6="","",IF(AND($EE$4='DATA ENTRY'!G85,$EG$4='DATA ENTRY'!F85),'DATA ENTRY'!D6,"")))</f>
        <v/>
      </c>
      <c r="EP86" s="3" t="str">
        <f>IF('DATA ENTRY'!CV85="","",IF('DATA ENTRY'!W85="","",IF(AND($EE$4='DATA ENTRY'!G85,$EG$4='DATA ENTRY'!F85),'DATA ENTRY'!W85,"")))</f>
        <v/>
      </c>
      <c r="EQ86" s="3" t="str">
        <f>IF('DATA ENTRY'!CV85="","",IF('DATA ENTRY'!X85="","",IF(AND($EE$4='DATA ENTRY'!G85,$EG$4='DATA ENTRY'!F85),'DATA ENTRY'!X85,"")))</f>
        <v/>
      </c>
      <c r="ER86" s="133" t="str">
        <f t="shared" si="24"/>
        <v/>
      </c>
      <c r="ES86" s="133" t="str">
        <f>IF('DATA ENTRY'!CV85="","",IF('DATA ENTRY'!D6="","",IF(AND($EE$4='DATA ENTRY'!G85,$EG$4='DATA ENTRY'!F85),'DATA ENTRY'!G85,"")))</f>
        <v/>
      </c>
      <c r="EX86">
        <f t="shared" si="25"/>
        <v>0</v>
      </c>
    </row>
    <row r="87" spans="1:154">
      <c r="A87" t="str">
        <f>IF(S87=0,"",1+(MAX($A$7:A86)))</f>
        <v/>
      </c>
      <c r="B87" s="2">
        <v>81</v>
      </c>
      <c r="C87" s="3" t="str">
        <f>IF('DATA ENTRY'!CV86="","",IF('DATA ENTRY'!B86="","",IF($D$4="All Post",'DATA ENTRY'!B86,IF(AND($D$4='DATA ENTRY'!CV86),'DATA ENTRY'!B86,""))))</f>
        <v/>
      </c>
      <c r="D87" s="3" t="str">
        <f>IF('DATA ENTRY'!CV86="","",IF('DATA ENTRY'!C86="","",IF($D$4="All Post",'DATA ENTRY'!C86,IF(AND($D$4='DATA ENTRY'!CV86),'DATA ENTRY'!C86,""))))</f>
        <v/>
      </c>
      <c r="E87" s="4" t="str">
        <f>IF('DATA ENTRY'!CV86="","",IF('DATA ENTRY'!I86="","",IF($D$4="All Post",'DATA ENTRY'!I86,IF(AND($D$4='DATA ENTRY'!CV86),'DATA ENTRY'!I86,""))))</f>
        <v/>
      </c>
      <c r="F87" s="4" t="str">
        <f>IF('DATA ENTRY'!CV86="","",IF('DATA ENTRY'!CV86="","",IF($D$4="All Post",'DATA ENTRY'!CV86,IF(AND($D$4='DATA ENTRY'!CV86),'DATA ENTRY'!CV86,""))))</f>
        <v/>
      </c>
      <c r="G87" s="3" t="str">
        <f>IF('DATA ENTRY'!CV86="","",IF('DATA ENTRY'!N86="","",IF($D$4="All Post",'DATA ENTRY'!N86,IF(AND($D$4='DATA ENTRY'!CV86),'DATA ENTRY'!N86,""))))</f>
        <v/>
      </c>
      <c r="H87" s="132" t="str">
        <f>IF('DATA ENTRY'!CV86="","",IF('DATA ENTRY'!O86="","",IF($D$4="All Post",'DATA ENTRY'!O86,IF(AND($D$4='DATA ENTRY'!CV86),'DATA ENTRY'!O86,""))))</f>
        <v/>
      </c>
      <c r="I87" s="3" t="str">
        <f>IF('DATA ENTRY'!CV86="","",IF('DATA ENTRY'!P86="","",IF($D$4="All Post",'DATA ENTRY'!P86,IF(AND($D$4='DATA ENTRY'!CV86),'DATA ENTRY'!P86,""))))</f>
        <v/>
      </c>
      <c r="J87" s="132" t="str">
        <f>IF('DATA ENTRY'!CV86="","",IF('DATA ENTRY'!Q86="","",IF($D$4="All Post",'DATA ENTRY'!Q86,IF(AND($D$4='DATA ENTRY'!CV86),'DATA ENTRY'!Q86,""))))</f>
        <v/>
      </c>
      <c r="K87" s="3" t="str">
        <f>IF('DATA ENTRY'!CV86="","",IF('DATA ENTRY'!R86="","",IF($D$4="All Post",'DATA ENTRY'!R86,IF(AND($D$4='DATA ENTRY'!CV86),'DATA ENTRY'!R86,""))))</f>
        <v/>
      </c>
      <c r="L87" s="3" t="str">
        <f>IF('DATA ENTRY'!CV86="","",IF('DATA ENTRY'!S86="","",IF($D$4="All Post",'DATA ENTRY'!S86,IF(AND($D$4='DATA ENTRY'!CV86),'DATA ENTRY'!S86,""))))</f>
        <v/>
      </c>
      <c r="M87" s="3" t="str">
        <f>IF('DATA ENTRY'!CV86="","",IF('DATA ENTRY'!E86="","",IF($D$4="All Post",'DATA ENTRY'!E86,IF(AND($D$4='DATA ENTRY'!CV86),'DATA ENTRY'!E86,""))))</f>
        <v/>
      </c>
      <c r="N87" s="3" t="str">
        <f>IF('DATA ENTRY'!CV86="","",IF('DATA ENTRY'!W86="","",IF($D$4="All Post",'DATA ENTRY'!W86,IF(AND($D$4='DATA ENTRY'!CV86),'DATA ENTRY'!W86,""))))</f>
        <v/>
      </c>
      <c r="O87" s="3" t="str">
        <f>IF('DATA ENTRY'!CV86="","",IF('DATA ENTRY'!X86="","",IF($D$4="All Post",'DATA ENTRY'!X86,IF(AND($D$4='DATA ENTRY'!CV86),'DATA ENTRY'!X86,""))))</f>
        <v/>
      </c>
      <c r="P87" s="3" t="str">
        <f>IF('DATA ENTRY'!CV86="","",IF('DATA ENTRY'!G86="","",IF($D$4="All Post",'DATA ENTRY'!G86,IF(AND($D$4='DATA ENTRY'!CV86),'DATA ENTRY'!G86,""))))</f>
        <v/>
      </c>
      <c r="S87">
        <f t="shared" si="14"/>
        <v>0</v>
      </c>
      <c r="T87" t="str">
        <f t="shared" si="15"/>
        <v/>
      </c>
      <c r="BZ87" t="str">
        <f t="shared" si="16"/>
        <v/>
      </c>
      <c r="CA87" t="str">
        <f>IF(CW87=0,"",1+(MAX($CA$7:CA86)))</f>
        <v/>
      </c>
      <c r="CB87" s="141">
        <v>81</v>
      </c>
      <c r="CC87" s="3" t="str">
        <f>IF('DATA ENTRY'!CV86="","",IF('DATA ENTRY'!B86="","",IF(AND($CD$4='DATA ENTRY'!CV86),'DATA ENTRY'!B86,"")))</f>
        <v/>
      </c>
      <c r="CD87" s="3" t="str">
        <f>IF('DATA ENTRY'!CV86="","",IF('DATA ENTRY'!C86="","",IF(AND($CD$4='DATA ENTRY'!CV86),'DATA ENTRY'!C86,"")))</f>
        <v/>
      </c>
      <c r="CE87" s="4" t="str">
        <f>IF('DATA ENTRY'!CV86="","",IF('DATA ENTRY'!I86="","",IF(AND($CD$4='DATA ENTRY'!CV86),'DATA ENTRY'!I86,"")))</f>
        <v/>
      </c>
      <c r="CF87" s="4" t="str">
        <f>IF('DATA ENTRY'!CV86="","",IF('DATA ENTRY'!CV86="","",IF(AND($CD$4='DATA ENTRY'!CV86),'DATA ENTRY'!CV86,"")))</f>
        <v/>
      </c>
      <c r="CG87" s="3" t="str">
        <f>IF('DATA ENTRY'!CV86="","",IF('DATA ENTRY'!N86="","",IF(AND($CD$4='DATA ENTRY'!CV86),'DATA ENTRY'!N86,"")))</f>
        <v/>
      </c>
      <c r="CH87" s="132" t="str">
        <f>IF('DATA ENTRY'!CV86="","",IF('DATA ENTRY'!O86="","",IF(AND($CD$4='DATA ENTRY'!CV86),'DATA ENTRY'!O86,"")))</f>
        <v/>
      </c>
      <c r="CI87" s="3" t="str">
        <f>IF('DATA ENTRY'!CV86="","",IF('DATA ENTRY'!P86="","",IF(AND($CD$4='DATA ENTRY'!CV86),'DATA ENTRY'!P86,"")))</f>
        <v/>
      </c>
      <c r="CJ87" s="132" t="str">
        <f>IF('DATA ENTRY'!CV86="","",IF('DATA ENTRY'!Q86="","",IF(AND($CD$4='DATA ENTRY'!CV86),'DATA ENTRY'!Q86,"")))</f>
        <v/>
      </c>
      <c r="CK87" s="3" t="str">
        <f>IF('DATA ENTRY'!CV86="","",IF('DATA ENTRY'!R86="","",IF(AND($CD$4='DATA ENTRY'!CV86),'DATA ENTRY'!R86,"")))</f>
        <v/>
      </c>
      <c r="CL87" s="3" t="str">
        <f>IF('DATA ENTRY'!CV86="","",IF('DATA ENTRY'!S86="","",IF(AND($CD$4='DATA ENTRY'!CV86),'DATA ENTRY'!S86,"")))</f>
        <v/>
      </c>
      <c r="CM87" s="3" t="str">
        <f>IF('DATA ENTRY'!CV86="","",IF('DATA ENTRY'!E86="","",IF(AND($CD$4='DATA ENTRY'!CV86),'DATA ENTRY'!E86,"")))</f>
        <v/>
      </c>
      <c r="CN87" s="3" t="str">
        <f>IF('DATA ENTRY'!CV86="","",IF('DATA ENTRY'!W86="","",IF(AND($CD$4='DATA ENTRY'!CV86),'DATA ENTRY'!W86,"")))</f>
        <v/>
      </c>
      <c r="CO87" s="3" t="str">
        <f>IF('DATA ENTRY'!CV86="","",IF('DATA ENTRY'!X86="","",IF(AND($CD$4='DATA ENTRY'!CV86),'DATA ENTRY'!X86,"")))</f>
        <v/>
      </c>
      <c r="CP87" s="133" t="str">
        <f t="shared" si="17"/>
        <v/>
      </c>
      <c r="CQ87" s="133" t="str">
        <f>IF('DATA ENTRY'!CV86="","",IF('DATA ENTRY'!G86="","",IF(AND($CD$4='DATA ENTRY'!CV86),'DATA ENTRY'!G86,"")))</f>
        <v/>
      </c>
      <c r="CR87">
        <f t="shared" si="18"/>
        <v>0</v>
      </c>
      <c r="CS87">
        <f t="shared" si="19"/>
        <v>0</v>
      </c>
      <c r="CW87">
        <f t="shared" si="26"/>
        <v>0</v>
      </c>
      <c r="DA87" t="str">
        <f t="shared" si="20"/>
        <v/>
      </c>
      <c r="DB87" t="str">
        <f>IF(DX87=0,"",1+(MAX($DB$7:DB86)))</f>
        <v/>
      </c>
      <c r="DC87" s="170">
        <v>81</v>
      </c>
      <c r="DD87" s="3" t="str">
        <f>IF('DATA ENTRY'!CV86="","",IF('DATA ENTRY'!B86="","",IF(AND($DE$4='DATA ENTRY'!D86),'DATA ENTRY'!B86,"")))</f>
        <v/>
      </c>
      <c r="DE87" s="3" t="str">
        <f>IF('DATA ENTRY'!CV86="","",IF('DATA ENTRY'!C86="","",IF(AND($DE$4='DATA ENTRY'!D86),'DATA ENTRY'!C86,"")))</f>
        <v/>
      </c>
      <c r="DF87" s="4" t="str">
        <f>IF('DATA ENTRY'!CV86="","",IF('DATA ENTRY'!I86="","",IF(AND($DE$4='DATA ENTRY'!D86),'DATA ENTRY'!I86,"")))</f>
        <v/>
      </c>
      <c r="DG87" s="4" t="str">
        <f>IF('DATA ENTRY'!CV86="","",IF('DATA ENTRY'!CV86="","",IF(AND($DE$4='DATA ENTRY'!D86),'DATA ENTRY'!CV86,"")))</f>
        <v/>
      </c>
      <c r="DH87" s="3" t="str">
        <f>IF('DATA ENTRY'!CV86="","",IF('DATA ENTRY'!N86="","",IF(AND($DE$4='DATA ENTRY'!D86),'DATA ENTRY'!N86,"")))</f>
        <v/>
      </c>
      <c r="DI87" s="132" t="str">
        <f>IF('DATA ENTRY'!CV86="","",IF('DATA ENTRY'!O86="","",IF(AND($DE$4='DATA ENTRY'!D86),'DATA ENTRY'!O86,"")))</f>
        <v/>
      </c>
      <c r="DJ87" s="3" t="str">
        <f>IF('DATA ENTRY'!CV86="","",IF('DATA ENTRY'!P86="","",IF(AND($DE$4='DATA ENTRY'!D86),'DATA ENTRY'!P86,"")))</f>
        <v/>
      </c>
      <c r="DK87" s="132" t="str">
        <f>IF('DATA ENTRY'!CV86="","",IF('DATA ENTRY'!Q86="","",IF(AND($DE$4='DATA ENTRY'!D86),'DATA ENTRY'!Q86,"")))</f>
        <v/>
      </c>
      <c r="DL87" s="3" t="str">
        <f>IF('DATA ENTRY'!CV86="","",IF('DATA ENTRY'!R86="","",IF(AND($DE$4='DATA ENTRY'!D86),'DATA ENTRY'!R86,"")))</f>
        <v/>
      </c>
      <c r="DM87" s="132" t="str">
        <f>IF('DATA ENTRY'!CV86="","",IF('DATA ENTRY'!S86="","",IF(AND($DE$4='DATA ENTRY'!D86),'DATA ENTRY'!S86,"")))</f>
        <v/>
      </c>
      <c r="DN87" s="3" t="str">
        <f>IF('DATA ENTRY'!CV86="","",IF('DATA ENTRY'!E86="","",IF(AND($DE$4='DATA ENTRY'!D86),'DATA ENTRY'!E86,"")))</f>
        <v/>
      </c>
      <c r="DO87" s="3" t="str">
        <f>IF('DATA ENTRY'!CV86="","",IF('DATA ENTRY'!D86="","",IF(AND($DE$4='DATA ENTRY'!D86),'DATA ENTRY'!D86,"")))</f>
        <v/>
      </c>
      <c r="DP87" s="3" t="str">
        <f>IF('DATA ENTRY'!CV86="","",IF('DATA ENTRY'!W86="","",IF(AND($DE$4='DATA ENTRY'!D86),'DATA ENTRY'!W86,"")))</f>
        <v/>
      </c>
      <c r="DQ87" s="3" t="str">
        <f>IF('DATA ENTRY'!CV86="","",IF('DATA ENTRY'!X86="","",IF(AND($DE$4='DATA ENTRY'!D86),'DATA ENTRY'!X86,"")))</f>
        <v/>
      </c>
      <c r="DR87" s="133" t="str">
        <f t="shared" si="21"/>
        <v/>
      </c>
      <c r="DS87" s="133" t="str">
        <f>IF('DATA ENTRY'!CV86="","",IF('DATA ENTRY'!D86="","",IF(AND($DE$4='DATA ENTRY'!D86),'DATA ENTRY'!G86,"")))</f>
        <v/>
      </c>
      <c r="DX87">
        <f t="shared" si="22"/>
        <v>0</v>
      </c>
      <c r="EA87" t="str">
        <f t="shared" si="23"/>
        <v/>
      </c>
      <c r="EB87" t="str">
        <f>IF(EX87=0,"",1+(MAX($EB$7:EB86)))</f>
        <v/>
      </c>
      <c r="EC87" s="192">
        <v>81</v>
      </c>
      <c r="ED87" s="3" t="str">
        <f>IF('DATA ENTRY'!CV86="","",IF('DATA ENTRY'!B86="","",IF(AND($EE$4='DATA ENTRY'!G86,$EG$4='DATA ENTRY'!F86),'DATA ENTRY'!B86,"")))</f>
        <v/>
      </c>
      <c r="EE87" s="3" t="str">
        <f>IF('DATA ENTRY'!CV86="","",IF('DATA ENTRY'!C86="","",IF(AND($EE$4='DATA ENTRY'!G86,$EG$4='DATA ENTRY'!F86),'DATA ENTRY'!C86,"")))</f>
        <v/>
      </c>
      <c r="EF87" s="4" t="str">
        <f>IF('DATA ENTRY'!CV86="","",IF('DATA ENTRY'!I86="","",IF(AND($EE$4='DATA ENTRY'!G86,$EG$4='DATA ENTRY'!F86),'DATA ENTRY'!I86,"")))</f>
        <v/>
      </c>
      <c r="EG87" s="4" t="str">
        <f>IF('DATA ENTRY'!CV86="","",IF('DATA ENTRY'!CV86="","",IF(AND($EE$4='DATA ENTRY'!G86,$EG$4='DATA ENTRY'!F86),'DATA ENTRY'!CV86,"")))</f>
        <v/>
      </c>
      <c r="EH87" s="3" t="str">
        <f>IF('DATA ENTRY'!CV86="","",IF('DATA ENTRY'!N86="","",IF(AND($EE$4='DATA ENTRY'!G86,$EG$4='DATA ENTRY'!F86),'DATA ENTRY'!N86,"")))</f>
        <v/>
      </c>
      <c r="EI87" s="132" t="str">
        <f>IF('DATA ENTRY'!CV86="","",IF('DATA ENTRY'!O86="","",IF(AND($EE$4='DATA ENTRY'!G86,$EG$4='DATA ENTRY'!F86),'DATA ENTRY'!O86,"")))</f>
        <v/>
      </c>
      <c r="EJ87" s="3" t="str">
        <f>IF('DATA ENTRY'!CV86="","",IF('DATA ENTRY'!P86="","",IF(AND($EE$4='DATA ENTRY'!G86,$EG$4='DATA ENTRY'!F86),'DATA ENTRY'!P86,"")))</f>
        <v/>
      </c>
      <c r="EK87" s="132" t="str">
        <f>IF('DATA ENTRY'!CV86="","",IF('DATA ENTRY'!Q86="","",IF(AND($EE$4='DATA ENTRY'!G86,$EG$4='DATA ENTRY'!F86),'DATA ENTRY'!Q86,"")))</f>
        <v/>
      </c>
      <c r="EL87" s="3" t="str">
        <f>IF('DATA ENTRY'!CV86="","",IF('DATA ENTRY'!R86="","",IF(AND($EE$4='DATA ENTRY'!G86,$EG$4='DATA ENTRY'!F86),'DATA ENTRY'!R86,"")))</f>
        <v/>
      </c>
      <c r="EM87" s="132" t="str">
        <f>IF('DATA ENTRY'!CV86="","",IF('DATA ENTRY'!S86="","",IF(AND($EE$4='DATA ENTRY'!G86,$EG$4='DATA ENTRY'!F86),'DATA ENTRY'!S86,"")))</f>
        <v/>
      </c>
      <c r="EN87" s="3" t="str">
        <f>IF('DATA ENTRY'!CV86="","",IF('DATA ENTRY'!E86="","",IF(AND($EE$4='DATA ENTRY'!G86,$EG$4='DATA ENTRY'!F86),'DATA ENTRY'!E86,"")))</f>
        <v/>
      </c>
      <c r="EO87" s="3" t="str">
        <f>IF('DATA ENTRY'!CV86="","",IF('DATA ENTRY'!D6="","",IF(AND($EE$4='DATA ENTRY'!G86,$EG$4='DATA ENTRY'!F86),'DATA ENTRY'!D6,"")))</f>
        <v/>
      </c>
      <c r="EP87" s="3" t="str">
        <f>IF('DATA ENTRY'!CV86="","",IF('DATA ENTRY'!W86="","",IF(AND($EE$4='DATA ENTRY'!G86,$EG$4='DATA ENTRY'!F86),'DATA ENTRY'!W86,"")))</f>
        <v/>
      </c>
      <c r="EQ87" s="3" t="str">
        <f>IF('DATA ENTRY'!CV86="","",IF('DATA ENTRY'!X86="","",IF(AND($EE$4='DATA ENTRY'!G86,$EG$4='DATA ENTRY'!F86),'DATA ENTRY'!X86,"")))</f>
        <v/>
      </c>
      <c r="ER87" s="133" t="str">
        <f t="shared" si="24"/>
        <v/>
      </c>
      <c r="ES87" s="133" t="str">
        <f>IF('DATA ENTRY'!CV86="","",IF('DATA ENTRY'!D6="","",IF(AND($EE$4='DATA ENTRY'!G86,$EG$4='DATA ENTRY'!F86),'DATA ENTRY'!G86,"")))</f>
        <v/>
      </c>
      <c r="EX87">
        <f t="shared" si="25"/>
        <v>0</v>
      </c>
    </row>
    <row r="88" spans="1:154">
      <c r="A88" t="str">
        <f>IF(S88=0,"",1+(MAX($A$7:A87)))</f>
        <v/>
      </c>
      <c r="B88" s="2">
        <v>82</v>
      </c>
      <c r="C88" s="3" t="str">
        <f>IF('DATA ENTRY'!CV87="","",IF('DATA ENTRY'!B87="","",IF($D$4="All Post",'DATA ENTRY'!B87,IF(AND($D$4='DATA ENTRY'!CV87),'DATA ENTRY'!B87,""))))</f>
        <v/>
      </c>
      <c r="D88" s="3" t="str">
        <f>IF('DATA ENTRY'!CV87="","",IF('DATA ENTRY'!C87="","",IF($D$4="All Post",'DATA ENTRY'!C87,IF(AND($D$4='DATA ENTRY'!CV87),'DATA ENTRY'!C87,""))))</f>
        <v/>
      </c>
      <c r="E88" s="4" t="str">
        <f>IF('DATA ENTRY'!CV87="","",IF('DATA ENTRY'!I87="","",IF($D$4="All Post",'DATA ENTRY'!I87,IF(AND($D$4='DATA ENTRY'!CV87),'DATA ENTRY'!I87,""))))</f>
        <v/>
      </c>
      <c r="F88" s="4" t="str">
        <f>IF('DATA ENTRY'!CV87="","",IF('DATA ENTRY'!CV87="","",IF($D$4="All Post",'DATA ENTRY'!CV87,IF(AND($D$4='DATA ENTRY'!CV87),'DATA ENTRY'!CV87,""))))</f>
        <v/>
      </c>
      <c r="G88" s="3" t="str">
        <f>IF('DATA ENTRY'!CV87="","",IF('DATA ENTRY'!N87="","",IF($D$4="All Post",'DATA ENTRY'!N87,IF(AND($D$4='DATA ENTRY'!CV87),'DATA ENTRY'!N87,""))))</f>
        <v/>
      </c>
      <c r="H88" s="132" t="str">
        <f>IF('DATA ENTRY'!CV87="","",IF('DATA ENTRY'!O87="","",IF($D$4="All Post",'DATA ENTRY'!O87,IF(AND($D$4='DATA ENTRY'!CV87),'DATA ENTRY'!O87,""))))</f>
        <v/>
      </c>
      <c r="I88" s="3" t="str">
        <f>IF('DATA ENTRY'!CV87="","",IF('DATA ENTRY'!P87="","",IF($D$4="All Post",'DATA ENTRY'!P87,IF(AND($D$4='DATA ENTRY'!CV87),'DATA ENTRY'!P87,""))))</f>
        <v/>
      </c>
      <c r="J88" s="132" t="str">
        <f>IF('DATA ENTRY'!CV87="","",IF('DATA ENTRY'!Q87="","",IF($D$4="All Post",'DATA ENTRY'!Q87,IF(AND($D$4='DATA ENTRY'!CV87),'DATA ENTRY'!Q87,""))))</f>
        <v/>
      </c>
      <c r="K88" s="3" t="str">
        <f>IF('DATA ENTRY'!CV87="","",IF('DATA ENTRY'!R87="","",IF($D$4="All Post",'DATA ENTRY'!R87,IF(AND($D$4='DATA ENTRY'!CV87),'DATA ENTRY'!R87,""))))</f>
        <v/>
      </c>
      <c r="L88" s="3" t="str">
        <f>IF('DATA ENTRY'!CV87="","",IF('DATA ENTRY'!S87="","",IF($D$4="All Post",'DATA ENTRY'!S87,IF(AND($D$4='DATA ENTRY'!CV87),'DATA ENTRY'!S87,""))))</f>
        <v/>
      </c>
      <c r="M88" s="3" t="str">
        <f>IF('DATA ENTRY'!CV87="","",IF('DATA ENTRY'!E87="","",IF($D$4="All Post",'DATA ENTRY'!E87,IF(AND($D$4='DATA ENTRY'!CV87),'DATA ENTRY'!E87,""))))</f>
        <v/>
      </c>
      <c r="N88" s="3" t="str">
        <f>IF('DATA ENTRY'!CV87="","",IF('DATA ENTRY'!W87="","",IF($D$4="All Post",'DATA ENTRY'!W87,IF(AND($D$4='DATA ENTRY'!CV87),'DATA ENTRY'!W87,""))))</f>
        <v/>
      </c>
      <c r="O88" s="3" t="str">
        <f>IF('DATA ENTRY'!CV87="","",IF('DATA ENTRY'!X87="","",IF($D$4="All Post",'DATA ENTRY'!X87,IF(AND($D$4='DATA ENTRY'!CV87),'DATA ENTRY'!X87,""))))</f>
        <v/>
      </c>
      <c r="P88" s="3" t="str">
        <f>IF('DATA ENTRY'!CV87="","",IF('DATA ENTRY'!G87="","",IF($D$4="All Post",'DATA ENTRY'!G87,IF(AND($D$4='DATA ENTRY'!CV87),'DATA ENTRY'!G87,""))))</f>
        <v/>
      </c>
      <c r="S88">
        <f t="shared" si="14"/>
        <v>0</v>
      </c>
      <c r="T88" t="str">
        <f t="shared" si="15"/>
        <v/>
      </c>
      <c r="BZ88" t="str">
        <f t="shared" si="16"/>
        <v/>
      </c>
      <c r="CA88" t="str">
        <f>IF(CW88=0,"",1+(MAX($CA$7:CA87)))</f>
        <v/>
      </c>
      <c r="CB88" s="141">
        <v>82</v>
      </c>
      <c r="CC88" s="3" t="str">
        <f>IF('DATA ENTRY'!CV87="","",IF('DATA ENTRY'!B87="","",IF(AND($CD$4='DATA ENTRY'!CV87),'DATA ENTRY'!B87,"")))</f>
        <v/>
      </c>
      <c r="CD88" s="3" t="str">
        <f>IF('DATA ENTRY'!CV87="","",IF('DATA ENTRY'!C87="","",IF(AND($CD$4='DATA ENTRY'!CV87),'DATA ENTRY'!C87,"")))</f>
        <v/>
      </c>
      <c r="CE88" s="4" t="str">
        <f>IF('DATA ENTRY'!CV87="","",IF('DATA ENTRY'!I87="","",IF(AND($CD$4='DATA ENTRY'!CV87),'DATA ENTRY'!I87,"")))</f>
        <v/>
      </c>
      <c r="CF88" s="4" t="str">
        <f>IF('DATA ENTRY'!CV87="","",IF('DATA ENTRY'!CV87="","",IF(AND($CD$4='DATA ENTRY'!CV87),'DATA ENTRY'!CV87,"")))</f>
        <v/>
      </c>
      <c r="CG88" s="3" t="str">
        <f>IF('DATA ENTRY'!CV87="","",IF('DATA ENTRY'!N87="","",IF(AND($CD$4='DATA ENTRY'!CV87),'DATA ENTRY'!N87,"")))</f>
        <v/>
      </c>
      <c r="CH88" s="132" t="str">
        <f>IF('DATA ENTRY'!CV87="","",IF('DATA ENTRY'!O87="","",IF(AND($CD$4='DATA ENTRY'!CV87),'DATA ENTRY'!O87,"")))</f>
        <v/>
      </c>
      <c r="CI88" s="3" t="str">
        <f>IF('DATA ENTRY'!CV87="","",IF('DATA ENTRY'!P87="","",IF(AND($CD$4='DATA ENTRY'!CV87),'DATA ENTRY'!P87,"")))</f>
        <v/>
      </c>
      <c r="CJ88" s="132" t="str">
        <f>IF('DATA ENTRY'!CV87="","",IF('DATA ENTRY'!Q87="","",IF(AND($CD$4='DATA ENTRY'!CV87),'DATA ENTRY'!Q87,"")))</f>
        <v/>
      </c>
      <c r="CK88" s="3" t="str">
        <f>IF('DATA ENTRY'!CV87="","",IF('DATA ENTRY'!R87="","",IF(AND($CD$4='DATA ENTRY'!CV87),'DATA ENTRY'!R87,"")))</f>
        <v/>
      </c>
      <c r="CL88" s="3" t="str">
        <f>IF('DATA ENTRY'!CV87="","",IF('DATA ENTRY'!S87="","",IF(AND($CD$4='DATA ENTRY'!CV87),'DATA ENTRY'!S87,"")))</f>
        <v/>
      </c>
      <c r="CM88" s="3" t="str">
        <f>IF('DATA ENTRY'!CV87="","",IF('DATA ENTRY'!E87="","",IF(AND($CD$4='DATA ENTRY'!CV87),'DATA ENTRY'!E87,"")))</f>
        <v/>
      </c>
      <c r="CN88" s="3" t="str">
        <f>IF('DATA ENTRY'!CV87="","",IF('DATA ENTRY'!W87="","",IF(AND($CD$4='DATA ENTRY'!CV87),'DATA ENTRY'!W87,"")))</f>
        <v/>
      </c>
      <c r="CO88" s="3" t="str">
        <f>IF('DATA ENTRY'!CV87="","",IF('DATA ENTRY'!X87="","",IF(AND($CD$4='DATA ENTRY'!CV87),'DATA ENTRY'!X87,"")))</f>
        <v/>
      </c>
      <c r="CP88" s="133" t="str">
        <f t="shared" si="17"/>
        <v/>
      </c>
      <c r="CQ88" s="133" t="str">
        <f>IF('DATA ENTRY'!CV87="","",IF('DATA ENTRY'!G87="","",IF(AND($CD$4='DATA ENTRY'!CV87),'DATA ENTRY'!G87,"")))</f>
        <v/>
      </c>
      <c r="CR88">
        <f t="shared" si="18"/>
        <v>0</v>
      </c>
      <c r="CS88">
        <f t="shared" si="19"/>
        <v>0</v>
      </c>
      <c r="CW88">
        <f t="shared" si="26"/>
        <v>0</v>
      </c>
      <c r="DA88" t="str">
        <f t="shared" si="20"/>
        <v/>
      </c>
      <c r="DB88" t="str">
        <f>IF(DX88=0,"",1+(MAX($DB$7:DB87)))</f>
        <v/>
      </c>
      <c r="DC88" s="170">
        <v>82</v>
      </c>
      <c r="DD88" s="3" t="str">
        <f>IF('DATA ENTRY'!CV87="","",IF('DATA ENTRY'!B87="","",IF(AND($DE$4='DATA ENTRY'!D87),'DATA ENTRY'!B87,"")))</f>
        <v/>
      </c>
      <c r="DE88" s="3" t="str">
        <f>IF('DATA ENTRY'!CV87="","",IF('DATA ENTRY'!C87="","",IF(AND($DE$4='DATA ENTRY'!D87),'DATA ENTRY'!C87,"")))</f>
        <v/>
      </c>
      <c r="DF88" s="4" t="str">
        <f>IF('DATA ENTRY'!CV87="","",IF('DATA ENTRY'!I87="","",IF(AND($DE$4='DATA ENTRY'!D87),'DATA ENTRY'!I87,"")))</f>
        <v/>
      </c>
      <c r="DG88" s="4" t="str">
        <f>IF('DATA ENTRY'!CV87="","",IF('DATA ENTRY'!CV87="","",IF(AND($DE$4='DATA ENTRY'!D87),'DATA ENTRY'!CV87,"")))</f>
        <v/>
      </c>
      <c r="DH88" s="3" t="str">
        <f>IF('DATA ENTRY'!CV87="","",IF('DATA ENTRY'!N87="","",IF(AND($DE$4='DATA ENTRY'!D87),'DATA ENTRY'!N87,"")))</f>
        <v/>
      </c>
      <c r="DI88" s="132" t="str">
        <f>IF('DATA ENTRY'!CV87="","",IF('DATA ENTRY'!O87="","",IF(AND($DE$4='DATA ENTRY'!D87),'DATA ENTRY'!O87,"")))</f>
        <v/>
      </c>
      <c r="DJ88" s="3" t="str">
        <f>IF('DATA ENTRY'!CV87="","",IF('DATA ENTRY'!P87="","",IF(AND($DE$4='DATA ENTRY'!D87),'DATA ENTRY'!P87,"")))</f>
        <v/>
      </c>
      <c r="DK88" s="132" t="str">
        <f>IF('DATA ENTRY'!CV87="","",IF('DATA ENTRY'!Q87="","",IF(AND($DE$4='DATA ENTRY'!D87),'DATA ENTRY'!Q87,"")))</f>
        <v/>
      </c>
      <c r="DL88" s="3" t="str">
        <f>IF('DATA ENTRY'!CV87="","",IF('DATA ENTRY'!R87="","",IF(AND($DE$4='DATA ENTRY'!D87),'DATA ENTRY'!R87,"")))</f>
        <v/>
      </c>
      <c r="DM88" s="132" t="str">
        <f>IF('DATA ENTRY'!CV87="","",IF('DATA ENTRY'!S87="","",IF(AND($DE$4='DATA ENTRY'!D87),'DATA ENTRY'!S87,"")))</f>
        <v/>
      </c>
      <c r="DN88" s="3" t="str">
        <f>IF('DATA ENTRY'!CV87="","",IF('DATA ENTRY'!E87="","",IF(AND($DE$4='DATA ENTRY'!D87),'DATA ENTRY'!E87,"")))</f>
        <v/>
      </c>
      <c r="DO88" s="3" t="str">
        <f>IF('DATA ENTRY'!CV87="","",IF('DATA ENTRY'!D87="","",IF(AND($DE$4='DATA ENTRY'!D87),'DATA ENTRY'!D87,"")))</f>
        <v/>
      </c>
      <c r="DP88" s="3" t="str">
        <f>IF('DATA ENTRY'!CV87="","",IF('DATA ENTRY'!W87="","",IF(AND($DE$4='DATA ENTRY'!D87),'DATA ENTRY'!W87,"")))</f>
        <v/>
      </c>
      <c r="DQ88" s="3" t="str">
        <f>IF('DATA ENTRY'!CV87="","",IF('DATA ENTRY'!X87="","",IF(AND($DE$4='DATA ENTRY'!D87),'DATA ENTRY'!X87,"")))</f>
        <v/>
      </c>
      <c r="DR88" s="133" t="str">
        <f t="shared" si="21"/>
        <v/>
      </c>
      <c r="DS88" s="133" t="str">
        <f>IF('DATA ENTRY'!CV87="","",IF('DATA ENTRY'!D87="","",IF(AND($DE$4='DATA ENTRY'!D87),'DATA ENTRY'!G87,"")))</f>
        <v/>
      </c>
      <c r="DX88">
        <f t="shared" si="22"/>
        <v>0</v>
      </c>
      <c r="EA88" t="str">
        <f t="shared" si="23"/>
        <v/>
      </c>
      <c r="EB88" t="str">
        <f>IF(EX88=0,"",1+(MAX($EB$7:EB87)))</f>
        <v/>
      </c>
      <c r="EC88" s="192">
        <v>82</v>
      </c>
      <c r="ED88" s="3" t="str">
        <f>IF('DATA ENTRY'!CV87="","",IF('DATA ENTRY'!B87="","",IF(AND($EE$4='DATA ENTRY'!G87,$EG$4='DATA ENTRY'!F87),'DATA ENTRY'!B87,"")))</f>
        <v/>
      </c>
      <c r="EE88" s="3" t="str">
        <f>IF('DATA ENTRY'!CV87="","",IF('DATA ENTRY'!C87="","",IF(AND($EE$4='DATA ENTRY'!G87,$EG$4='DATA ENTRY'!F87),'DATA ENTRY'!C87,"")))</f>
        <v/>
      </c>
      <c r="EF88" s="4" t="str">
        <f>IF('DATA ENTRY'!CV87="","",IF('DATA ENTRY'!I87="","",IF(AND($EE$4='DATA ENTRY'!G87,$EG$4='DATA ENTRY'!F87),'DATA ENTRY'!I87,"")))</f>
        <v/>
      </c>
      <c r="EG88" s="4" t="str">
        <f>IF('DATA ENTRY'!CV87="","",IF('DATA ENTRY'!CV87="","",IF(AND($EE$4='DATA ENTRY'!G87,$EG$4='DATA ENTRY'!F87),'DATA ENTRY'!CV87,"")))</f>
        <v/>
      </c>
      <c r="EH88" s="3" t="str">
        <f>IF('DATA ENTRY'!CV87="","",IF('DATA ENTRY'!N87="","",IF(AND($EE$4='DATA ENTRY'!G87,$EG$4='DATA ENTRY'!F87),'DATA ENTRY'!N87,"")))</f>
        <v/>
      </c>
      <c r="EI88" s="132" t="str">
        <f>IF('DATA ENTRY'!CV87="","",IF('DATA ENTRY'!O87="","",IF(AND($EE$4='DATA ENTRY'!G87,$EG$4='DATA ENTRY'!F87),'DATA ENTRY'!O87,"")))</f>
        <v/>
      </c>
      <c r="EJ88" s="3" t="str">
        <f>IF('DATA ENTRY'!CV87="","",IF('DATA ENTRY'!P87="","",IF(AND($EE$4='DATA ENTRY'!G87,$EG$4='DATA ENTRY'!F87),'DATA ENTRY'!P87,"")))</f>
        <v/>
      </c>
      <c r="EK88" s="132" t="str">
        <f>IF('DATA ENTRY'!CV87="","",IF('DATA ENTRY'!Q87="","",IF(AND($EE$4='DATA ENTRY'!G87,$EG$4='DATA ENTRY'!F87),'DATA ENTRY'!Q87,"")))</f>
        <v/>
      </c>
      <c r="EL88" s="3" t="str">
        <f>IF('DATA ENTRY'!CV87="","",IF('DATA ENTRY'!R87="","",IF(AND($EE$4='DATA ENTRY'!G87,$EG$4='DATA ENTRY'!F87),'DATA ENTRY'!R87,"")))</f>
        <v/>
      </c>
      <c r="EM88" s="132" t="str">
        <f>IF('DATA ENTRY'!CV87="","",IF('DATA ENTRY'!S87="","",IF(AND($EE$4='DATA ENTRY'!G87,$EG$4='DATA ENTRY'!F87),'DATA ENTRY'!S87,"")))</f>
        <v/>
      </c>
      <c r="EN88" s="3" t="str">
        <f>IF('DATA ENTRY'!CV87="","",IF('DATA ENTRY'!E87="","",IF(AND($EE$4='DATA ENTRY'!G87,$EG$4='DATA ENTRY'!F87),'DATA ENTRY'!E87,"")))</f>
        <v/>
      </c>
      <c r="EO88" s="3" t="str">
        <f>IF('DATA ENTRY'!CV87="","",IF('DATA ENTRY'!D6="","",IF(AND($EE$4='DATA ENTRY'!G87,$EG$4='DATA ENTRY'!F87),'DATA ENTRY'!D6,"")))</f>
        <v/>
      </c>
      <c r="EP88" s="3" t="str">
        <f>IF('DATA ENTRY'!CV87="","",IF('DATA ENTRY'!W87="","",IF(AND($EE$4='DATA ENTRY'!G87,$EG$4='DATA ENTRY'!F87),'DATA ENTRY'!W87,"")))</f>
        <v/>
      </c>
      <c r="EQ88" s="3" t="str">
        <f>IF('DATA ENTRY'!CV87="","",IF('DATA ENTRY'!X87="","",IF(AND($EE$4='DATA ENTRY'!G87,$EG$4='DATA ENTRY'!F87),'DATA ENTRY'!X87,"")))</f>
        <v/>
      </c>
      <c r="ER88" s="133" t="str">
        <f t="shared" si="24"/>
        <v/>
      </c>
      <c r="ES88" s="133" t="str">
        <f>IF('DATA ENTRY'!CV87="","",IF('DATA ENTRY'!D6="","",IF(AND($EE$4='DATA ENTRY'!G87,$EG$4='DATA ENTRY'!F87),'DATA ENTRY'!G87,"")))</f>
        <v/>
      </c>
      <c r="EX88">
        <f t="shared" si="25"/>
        <v>0</v>
      </c>
    </row>
    <row r="89" spans="1:154">
      <c r="A89" t="str">
        <f>IF(S89=0,"",1+(MAX($A$7:A88)))</f>
        <v/>
      </c>
      <c r="B89" s="2">
        <v>83</v>
      </c>
      <c r="C89" s="3" t="str">
        <f>IF('DATA ENTRY'!CV88="","",IF('DATA ENTRY'!B88="","",IF($D$4="All Post",'DATA ENTRY'!B88,IF(AND($D$4='DATA ENTRY'!CV88),'DATA ENTRY'!B88,""))))</f>
        <v/>
      </c>
      <c r="D89" s="3" t="str">
        <f>IF('DATA ENTRY'!CV88="","",IF('DATA ENTRY'!C88="","",IF($D$4="All Post",'DATA ENTRY'!C88,IF(AND($D$4='DATA ENTRY'!CV88),'DATA ENTRY'!C88,""))))</f>
        <v/>
      </c>
      <c r="E89" s="4" t="str">
        <f>IF('DATA ENTRY'!CV88="","",IF('DATA ENTRY'!I88="","",IF($D$4="All Post",'DATA ENTRY'!I88,IF(AND($D$4='DATA ENTRY'!CV88),'DATA ENTRY'!I88,""))))</f>
        <v/>
      </c>
      <c r="F89" s="4" t="str">
        <f>IF('DATA ENTRY'!CV88="","",IF('DATA ENTRY'!CV88="","",IF($D$4="All Post",'DATA ENTRY'!CV88,IF(AND($D$4='DATA ENTRY'!CV88),'DATA ENTRY'!CV88,""))))</f>
        <v/>
      </c>
      <c r="G89" s="3" t="str">
        <f>IF('DATA ENTRY'!CV88="","",IF('DATA ENTRY'!N88="","",IF($D$4="All Post",'DATA ENTRY'!N88,IF(AND($D$4='DATA ENTRY'!CV88),'DATA ENTRY'!N88,""))))</f>
        <v/>
      </c>
      <c r="H89" s="132" t="str">
        <f>IF('DATA ENTRY'!CV88="","",IF('DATA ENTRY'!O88="","",IF($D$4="All Post",'DATA ENTRY'!O88,IF(AND($D$4='DATA ENTRY'!CV88),'DATA ENTRY'!O88,""))))</f>
        <v/>
      </c>
      <c r="I89" s="3" t="str">
        <f>IF('DATA ENTRY'!CV88="","",IF('DATA ENTRY'!P88="","",IF($D$4="All Post",'DATA ENTRY'!P88,IF(AND($D$4='DATA ENTRY'!CV88),'DATA ENTRY'!P88,""))))</f>
        <v/>
      </c>
      <c r="J89" s="132" t="str">
        <f>IF('DATA ENTRY'!CV88="","",IF('DATA ENTRY'!Q88="","",IF($D$4="All Post",'DATA ENTRY'!Q88,IF(AND($D$4='DATA ENTRY'!CV88),'DATA ENTRY'!Q88,""))))</f>
        <v/>
      </c>
      <c r="K89" s="3" t="str">
        <f>IF('DATA ENTRY'!CV88="","",IF('DATA ENTRY'!R88="","",IF($D$4="All Post",'DATA ENTRY'!R88,IF(AND($D$4='DATA ENTRY'!CV88),'DATA ENTRY'!R88,""))))</f>
        <v/>
      </c>
      <c r="L89" s="3" t="str">
        <f>IF('DATA ENTRY'!CV88="","",IF('DATA ENTRY'!S88="","",IF($D$4="All Post",'DATA ENTRY'!S88,IF(AND($D$4='DATA ENTRY'!CV88),'DATA ENTRY'!S88,""))))</f>
        <v/>
      </c>
      <c r="M89" s="3" t="str">
        <f>IF('DATA ENTRY'!CV88="","",IF('DATA ENTRY'!E88="","",IF($D$4="All Post",'DATA ENTRY'!E88,IF(AND($D$4='DATA ENTRY'!CV88),'DATA ENTRY'!E88,""))))</f>
        <v/>
      </c>
      <c r="N89" s="3" t="str">
        <f>IF('DATA ENTRY'!CV88="","",IF('DATA ENTRY'!W88="","",IF($D$4="All Post",'DATA ENTRY'!W88,IF(AND($D$4='DATA ENTRY'!CV88),'DATA ENTRY'!W88,""))))</f>
        <v/>
      </c>
      <c r="O89" s="3" t="str">
        <f>IF('DATA ENTRY'!CV88="","",IF('DATA ENTRY'!X88="","",IF($D$4="All Post",'DATA ENTRY'!X88,IF(AND($D$4='DATA ENTRY'!CV88),'DATA ENTRY'!X88,""))))</f>
        <v/>
      </c>
      <c r="P89" s="3" t="str">
        <f>IF('DATA ENTRY'!CV88="","",IF('DATA ENTRY'!G88="","",IF($D$4="All Post",'DATA ENTRY'!G88,IF(AND($D$4='DATA ENTRY'!CV88),'DATA ENTRY'!G88,""))))</f>
        <v/>
      </c>
      <c r="S89">
        <f t="shared" si="14"/>
        <v>0</v>
      </c>
      <c r="T89" t="str">
        <f t="shared" si="15"/>
        <v/>
      </c>
      <c r="BZ89" t="str">
        <f t="shared" si="16"/>
        <v/>
      </c>
      <c r="CA89" t="str">
        <f>IF(CW89=0,"",1+(MAX($CA$7:CA88)))</f>
        <v/>
      </c>
      <c r="CB89" s="141">
        <v>83</v>
      </c>
      <c r="CC89" s="3" t="str">
        <f>IF('DATA ENTRY'!CV88="","",IF('DATA ENTRY'!B88="","",IF(AND($CD$4='DATA ENTRY'!CV88),'DATA ENTRY'!B88,"")))</f>
        <v/>
      </c>
      <c r="CD89" s="3" t="str">
        <f>IF('DATA ENTRY'!CV88="","",IF('DATA ENTRY'!C88="","",IF(AND($CD$4='DATA ENTRY'!CV88),'DATA ENTRY'!C88,"")))</f>
        <v/>
      </c>
      <c r="CE89" s="4" t="str">
        <f>IF('DATA ENTRY'!CV88="","",IF('DATA ENTRY'!I88="","",IF(AND($CD$4='DATA ENTRY'!CV88),'DATA ENTRY'!I88,"")))</f>
        <v/>
      </c>
      <c r="CF89" s="4" t="str">
        <f>IF('DATA ENTRY'!CV88="","",IF('DATA ENTRY'!CV88="","",IF(AND($CD$4='DATA ENTRY'!CV88),'DATA ENTRY'!CV88,"")))</f>
        <v/>
      </c>
      <c r="CG89" s="3" t="str">
        <f>IF('DATA ENTRY'!CV88="","",IF('DATA ENTRY'!N88="","",IF(AND($CD$4='DATA ENTRY'!CV88),'DATA ENTRY'!N88,"")))</f>
        <v/>
      </c>
      <c r="CH89" s="132" t="str">
        <f>IF('DATA ENTRY'!CV88="","",IF('DATA ENTRY'!O88="","",IF(AND($CD$4='DATA ENTRY'!CV88),'DATA ENTRY'!O88,"")))</f>
        <v/>
      </c>
      <c r="CI89" s="3" t="str">
        <f>IF('DATA ENTRY'!CV88="","",IF('DATA ENTRY'!P88="","",IF(AND($CD$4='DATA ENTRY'!CV88),'DATA ENTRY'!P88,"")))</f>
        <v/>
      </c>
      <c r="CJ89" s="132" t="str">
        <f>IF('DATA ENTRY'!CV88="","",IF('DATA ENTRY'!Q88="","",IF(AND($CD$4='DATA ENTRY'!CV88),'DATA ENTRY'!Q88,"")))</f>
        <v/>
      </c>
      <c r="CK89" s="3" t="str">
        <f>IF('DATA ENTRY'!CV88="","",IF('DATA ENTRY'!R88="","",IF(AND($CD$4='DATA ENTRY'!CV88),'DATA ENTRY'!R88,"")))</f>
        <v/>
      </c>
      <c r="CL89" s="3" t="str">
        <f>IF('DATA ENTRY'!CV88="","",IF('DATA ENTRY'!S88="","",IF(AND($CD$4='DATA ENTRY'!CV88),'DATA ENTRY'!S88,"")))</f>
        <v/>
      </c>
      <c r="CM89" s="3" t="str">
        <f>IF('DATA ENTRY'!CV88="","",IF('DATA ENTRY'!E88="","",IF(AND($CD$4='DATA ENTRY'!CV88),'DATA ENTRY'!E88,"")))</f>
        <v/>
      </c>
      <c r="CN89" s="3" t="str">
        <f>IF('DATA ENTRY'!CV88="","",IF('DATA ENTRY'!W88="","",IF(AND($CD$4='DATA ENTRY'!CV88),'DATA ENTRY'!W88,"")))</f>
        <v/>
      </c>
      <c r="CO89" s="3" t="str">
        <f>IF('DATA ENTRY'!CV88="","",IF('DATA ENTRY'!X88="","",IF(AND($CD$4='DATA ENTRY'!CV88),'DATA ENTRY'!X88,"")))</f>
        <v/>
      </c>
      <c r="CP89" s="133" t="str">
        <f t="shared" si="17"/>
        <v/>
      </c>
      <c r="CQ89" s="133" t="str">
        <f>IF('DATA ENTRY'!CV88="","",IF('DATA ENTRY'!G88="","",IF(AND($CD$4='DATA ENTRY'!CV88),'DATA ENTRY'!G88,"")))</f>
        <v/>
      </c>
      <c r="CR89">
        <f t="shared" si="18"/>
        <v>0</v>
      </c>
      <c r="CS89">
        <f t="shared" si="19"/>
        <v>0</v>
      </c>
      <c r="CW89">
        <f t="shared" si="26"/>
        <v>0</v>
      </c>
      <c r="DA89" t="str">
        <f t="shared" si="20"/>
        <v/>
      </c>
      <c r="DB89" t="str">
        <f>IF(DX89=0,"",1+(MAX($DB$7:DB88)))</f>
        <v/>
      </c>
      <c r="DC89" s="170">
        <v>83</v>
      </c>
      <c r="DD89" s="3" t="str">
        <f>IF('DATA ENTRY'!CV88="","",IF('DATA ENTRY'!B88="","",IF(AND($DE$4='DATA ENTRY'!D88),'DATA ENTRY'!B88,"")))</f>
        <v/>
      </c>
      <c r="DE89" s="3" t="str">
        <f>IF('DATA ENTRY'!CV88="","",IF('DATA ENTRY'!C88="","",IF(AND($DE$4='DATA ENTRY'!D88),'DATA ENTRY'!C88,"")))</f>
        <v/>
      </c>
      <c r="DF89" s="4" t="str">
        <f>IF('DATA ENTRY'!CV88="","",IF('DATA ENTRY'!I88="","",IF(AND($DE$4='DATA ENTRY'!D88),'DATA ENTRY'!I88,"")))</f>
        <v/>
      </c>
      <c r="DG89" s="4" t="str">
        <f>IF('DATA ENTRY'!CV88="","",IF('DATA ENTRY'!CV88="","",IF(AND($DE$4='DATA ENTRY'!D88),'DATA ENTRY'!CV88,"")))</f>
        <v/>
      </c>
      <c r="DH89" s="3" t="str">
        <f>IF('DATA ENTRY'!CV88="","",IF('DATA ENTRY'!N88="","",IF(AND($DE$4='DATA ENTRY'!D88),'DATA ENTRY'!N88,"")))</f>
        <v/>
      </c>
      <c r="DI89" s="132" t="str">
        <f>IF('DATA ENTRY'!CV88="","",IF('DATA ENTRY'!O88="","",IF(AND($DE$4='DATA ENTRY'!D88),'DATA ENTRY'!O88,"")))</f>
        <v/>
      </c>
      <c r="DJ89" s="3" t="str">
        <f>IF('DATA ENTRY'!CV88="","",IF('DATA ENTRY'!P88="","",IF(AND($DE$4='DATA ENTRY'!D88),'DATA ENTRY'!P88,"")))</f>
        <v/>
      </c>
      <c r="DK89" s="132" t="str">
        <f>IF('DATA ENTRY'!CV88="","",IF('DATA ENTRY'!Q88="","",IF(AND($DE$4='DATA ENTRY'!D88),'DATA ENTRY'!Q88,"")))</f>
        <v/>
      </c>
      <c r="DL89" s="3" t="str">
        <f>IF('DATA ENTRY'!CV88="","",IF('DATA ENTRY'!R88="","",IF(AND($DE$4='DATA ENTRY'!D88),'DATA ENTRY'!R88,"")))</f>
        <v/>
      </c>
      <c r="DM89" s="132" t="str">
        <f>IF('DATA ENTRY'!CV88="","",IF('DATA ENTRY'!S88="","",IF(AND($DE$4='DATA ENTRY'!D88),'DATA ENTRY'!S88,"")))</f>
        <v/>
      </c>
      <c r="DN89" s="3" t="str">
        <f>IF('DATA ENTRY'!CV88="","",IF('DATA ENTRY'!E88="","",IF(AND($DE$4='DATA ENTRY'!D88),'DATA ENTRY'!E88,"")))</f>
        <v/>
      </c>
      <c r="DO89" s="3" t="str">
        <f>IF('DATA ENTRY'!CV88="","",IF('DATA ENTRY'!D88="","",IF(AND($DE$4='DATA ENTRY'!D88),'DATA ENTRY'!D88,"")))</f>
        <v/>
      </c>
      <c r="DP89" s="3" t="str">
        <f>IF('DATA ENTRY'!CV88="","",IF('DATA ENTRY'!W88="","",IF(AND($DE$4='DATA ENTRY'!D88),'DATA ENTRY'!W88,"")))</f>
        <v/>
      </c>
      <c r="DQ89" s="3" t="str">
        <f>IF('DATA ENTRY'!CV88="","",IF('DATA ENTRY'!X88="","",IF(AND($DE$4='DATA ENTRY'!D88),'DATA ENTRY'!X88,"")))</f>
        <v/>
      </c>
      <c r="DR89" s="133" t="str">
        <f t="shared" si="21"/>
        <v/>
      </c>
      <c r="DS89" s="133" t="str">
        <f>IF('DATA ENTRY'!CV88="","",IF('DATA ENTRY'!D88="","",IF(AND($DE$4='DATA ENTRY'!D88),'DATA ENTRY'!G88,"")))</f>
        <v/>
      </c>
      <c r="DX89">
        <f t="shared" si="22"/>
        <v>0</v>
      </c>
      <c r="EA89" t="str">
        <f t="shared" si="23"/>
        <v/>
      </c>
      <c r="EB89" t="str">
        <f>IF(EX89=0,"",1+(MAX($EB$7:EB88)))</f>
        <v/>
      </c>
      <c r="EC89" s="192">
        <v>83</v>
      </c>
      <c r="ED89" s="3" t="str">
        <f>IF('DATA ENTRY'!CV88="","",IF('DATA ENTRY'!B88="","",IF(AND($EE$4='DATA ENTRY'!G88,$EG$4='DATA ENTRY'!F88),'DATA ENTRY'!B88,"")))</f>
        <v/>
      </c>
      <c r="EE89" s="3" t="str">
        <f>IF('DATA ENTRY'!CV88="","",IF('DATA ENTRY'!C88="","",IF(AND($EE$4='DATA ENTRY'!G88,$EG$4='DATA ENTRY'!F88),'DATA ENTRY'!C88,"")))</f>
        <v/>
      </c>
      <c r="EF89" s="4" t="str">
        <f>IF('DATA ENTRY'!CV88="","",IF('DATA ENTRY'!I88="","",IF(AND($EE$4='DATA ENTRY'!G88,$EG$4='DATA ENTRY'!F88),'DATA ENTRY'!I88,"")))</f>
        <v/>
      </c>
      <c r="EG89" s="4" t="str">
        <f>IF('DATA ENTRY'!CV88="","",IF('DATA ENTRY'!CV88="","",IF(AND($EE$4='DATA ENTRY'!G88,$EG$4='DATA ENTRY'!F88),'DATA ENTRY'!CV88,"")))</f>
        <v/>
      </c>
      <c r="EH89" s="3" t="str">
        <f>IF('DATA ENTRY'!CV88="","",IF('DATA ENTRY'!N88="","",IF(AND($EE$4='DATA ENTRY'!G88,$EG$4='DATA ENTRY'!F88),'DATA ENTRY'!N88,"")))</f>
        <v/>
      </c>
      <c r="EI89" s="132" t="str">
        <f>IF('DATA ENTRY'!CV88="","",IF('DATA ENTRY'!O88="","",IF(AND($EE$4='DATA ENTRY'!G88,$EG$4='DATA ENTRY'!F88),'DATA ENTRY'!O88,"")))</f>
        <v/>
      </c>
      <c r="EJ89" s="3" t="str">
        <f>IF('DATA ENTRY'!CV88="","",IF('DATA ENTRY'!P88="","",IF(AND($EE$4='DATA ENTRY'!G88,$EG$4='DATA ENTRY'!F88),'DATA ENTRY'!P88,"")))</f>
        <v/>
      </c>
      <c r="EK89" s="132" t="str">
        <f>IF('DATA ENTRY'!CV88="","",IF('DATA ENTRY'!Q88="","",IF(AND($EE$4='DATA ENTRY'!G88,$EG$4='DATA ENTRY'!F88),'DATA ENTRY'!Q88,"")))</f>
        <v/>
      </c>
      <c r="EL89" s="3" t="str">
        <f>IF('DATA ENTRY'!CV88="","",IF('DATA ENTRY'!R88="","",IF(AND($EE$4='DATA ENTRY'!G88,$EG$4='DATA ENTRY'!F88),'DATA ENTRY'!R88,"")))</f>
        <v/>
      </c>
      <c r="EM89" s="132" t="str">
        <f>IF('DATA ENTRY'!CV88="","",IF('DATA ENTRY'!S88="","",IF(AND($EE$4='DATA ENTRY'!G88,$EG$4='DATA ENTRY'!F88),'DATA ENTRY'!S88,"")))</f>
        <v/>
      </c>
      <c r="EN89" s="3" t="str">
        <f>IF('DATA ENTRY'!CV88="","",IF('DATA ENTRY'!E88="","",IF(AND($EE$4='DATA ENTRY'!G88,$EG$4='DATA ENTRY'!F88),'DATA ENTRY'!E88,"")))</f>
        <v/>
      </c>
      <c r="EO89" s="3" t="str">
        <f>IF('DATA ENTRY'!CV88="","",IF('DATA ENTRY'!D6="","",IF(AND($EE$4='DATA ENTRY'!G88,$EG$4='DATA ENTRY'!F88),'DATA ENTRY'!D6,"")))</f>
        <v/>
      </c>
      <c r="EP89" s="3" t="str">
        <f>IF('DATA ENTRY'!CV88="","",IF('DATA ENTRY'!W88="","",IF(AND($EE$4='DATA ENTRY'!G88,$EG$4='DATA ENTRY'!F88),'DATA ENTRY'!W88,"")))</f>
        <v/>
      </c>
      <c r="EQ89" s="3" t="str">
        <f>IF('DATA ENTRY'!CV88="","",IF('DATA ENTRY'!X88="","",IF(AND($EE$4='DATA ENTRY'!G88,$EG$4='DATA ENTRY'!F88),'DATA ENTRY'!X88,"")))</f>
        <v/>
      </c>
      <c r="ER89" s="133" t="str">
        <f t="shared" si="24"/>
        <v/>
      </c>
      <c r="ES89" s="133" t="str">
        <f>IF('DATA ENTRY'!CV88="","",IF('DATA ENTRY'!D6="","",IF(AND($EE$4='DATA ENTRY'!G88,$EG$4='DATA ENTRY'!F88),'DATA ENTRY'!G88,"")))</f>
        <v/>
      </c>
      <c r="EX89">
        <f t="shared" si="25"/>
        <v>0</v>
      </c>
    </row>
    <row r="90" spans="1:154">
      <c r="A90" t="str">
        <f>IF(S90=0,"",1+(MAX($A$7:A89)))</f>
        <v/>
      </c>
      <c r="B90" s="2">
        <v>84</v>
      </c>
      <c r="C90" s="3" t="str">
        <f>IF('DATA ENTRY'!CV89="","",IF('DATA ENTRY'!B89="","",IF($D$4="All Post",'DATA ENTRY'!B89,IF(AND($D$4='DATA ENTRY'!CV89),'DATA ENTRY'!B89,""))))</f>
        <v/>
      </c>
      <c r="D90" s="3" t="str">
        <f>IF('DATA ENTRY'!CV89="","",IF('DATA ENTRY'!C89="","",IF($D$4="All Post",'DATA ENTRY'!C89,IF(AND($D$4='DATA ENTRY'!CV89),'DATA ENTRY'!C89,""))))</f>
        <v/>
      </c>
      <c r="E90" s="4" t="str">
        <f>IF('DATA ENTRY'!CV89="","",IF('DATA ENTRY'!I89="","",IF($D$4="All Post",'DATA ENTRY'!I89,IF(AND($D$4='DATA ENTRY'!CV89),'DATA ENTRY'!I89,""))))</f>
        <v/>
      </c>
      <c r="F90" s="4" t="str">
        <f>IF('DATA ENTRY'!CV89="","",IF('DATA ENTRY'!CV89="","",IF($D$4="All Post",'DATA ENTRY'!CV89,IF(AND($D$4='DATA ENTRY'!CV89),'DATA ENTRY'!CV89,""))))</f>
        <v/>
      </c>
      <c r="G90" s="3" t="str">
        <f>IF('DATA ENTRY'!CV89="","",IF('DATA ENTRY'!N89="","",IF($D$4="All Post",'DATA ENTRY'!N89,IF(AND($D$4='DATA ENTRY'!CV89),'DATA ENTRY'!N89,""))))</f>
        <v/>
      </c>
      <c r="H90" s="132" t="str">
        <f>IF('DATA ENTRY'!CV89="","",IF('DATA ENTRY'!O89="","",IF($D$4="All Post",'DATA ENTRY'!O89,IF(AND($D$4='DATA ENTRY'!CV89),'DATA ENTRY'!O89,""))))</f>
        <v/>
      </c>
      <c r="I90" s="3" t="str">
        <f>IF('DATA ENTRY'!CV89="","",IF('DATA ENTRY'!P89="","",IF($D$4="All Post",'DATA ENTRY'!P89,IF(AND($D$4='DATA ENTRY'!CV89),'DATA ENTRY'!P89,""))))</f>
        <v/>
      </c>
      <c r="J90" s="132" t="str">
        <f>IF('DATA ENTRY'!CV89="","",IF('DATA ENTRY'!Q89="","",IF($D$4="All Post",'DATA ENTRY'!Q89,IF(AND($D$4='DATA ENTRY'!CV89),'DATA ENTRY'!Q89,""))))</f>
        <v/>
      </c>
      <c r="K90" s="3" t="str">
        <f>IF('DATA ENTRY'!CV89="","",IF('DATA ENTRY'!R89="","",IF($D$4="All Post",'DATA ENTRY'!R89,IF(AND($D$4='DATA ENTRY'!CV89),'DATA ENTRY'!R89,""))))</f>
        <v/>
      </c>
      <c r="L90" s="3" t="str">
        <f>IF('DATA ENTRY'!CV89="","",IF('DATA ENTRY'!S89="","",IF($D$4="All Post",'DATA ENTRY'!S89,IF(AND($D$4='DATA ENTRY'!CV89),'DATA ENTRY'!S89,""))))</f>
        <v/>
      </c>
      <c r="M90" s="3" t="str">
        <f>IF('DATA ENTRY'!CV89="","",IF('DATA ENTRY'!E89="","",IF($D$4="All Post",'DATA ENTRY'!E89,IF(AND($D$4='DATA ENTRY'!CV89),'DATA ENTRY'!E89,""))))</f>
        <v/>
      </c>
      <c r="N90" s="3" t="str">
        <f>IF('DATA ENTRY'!CV89="","",IF('DATA ENTRY'!W89="","",IF($D$4="All Post",'DATA ENTRY'!W89,IF(AND($D$4='DATA ENTRY'!CV89),'DATA ENTRY'!W89,""))))</f>
        <v/>
      </c>
      <c r="O90" s="3" t="str">
        <f>IF('DATA ENTRY'!CV89="","",IF('DATA ENTRY'!X89="","",IF($D$4="All Post",'DATA ENTRY'!X89,IF(AND($D$4='DATA ENTRY'!CV89),'DATA ENTRY'!X89,""))))</f>
        <v/>
      </c>
      <c r="P90" s="3" t="str">
        <f>IF('DATA ENTRY'!CV89="","",IF('DATA ENTRY'!G89="","",IF($D$4="All Post",'DATA ENTRY'!G89,IF(AND($D$4='DATA ENTRY'!CV89),'DATA ENTRY'!G89,""))))</f>
        <v/>
      </c>
      <c r="S90">
        <f t="shared" si="14"/>
        <v>0</v>
      </c>
      <c r="T90" t="str">
        <f t="shared" si="15"/>
        <v/>
      </c>
      <c r="BZ90" t="str">
        <f t="shared" si="16"/>
        <v/>
      </c>
      <c r="CA90" t="str">
        <f>IF(CW90=0,"",1+(MAX($CA$7:CA89)))</f>
        <v/>
      </c>
      <c r="CB90" s="141">
        <v>84</v>
      </c>
      <c r="CC90" s="3" t="str">
        <f>IF('DATA ENTRY'!CV89="","",IF('DATA ENTRY'!B89="","",IF(AND($CD$4='DATA ENTRY'!CV89),'DATA ENTRY'!B89,"")))</f>
        <v/>
      </c>
      <c r="CD90" s="3" t="str">
        <f>IF('DATA ENTRY'!CV89="","",IF('DATA ENTRY'!C89="","",IF(AND($CD$4='DATA ENTRY'!CV89),'DATA ENTRY'!C89,"")))</f>
        <v/>
      </c>
      <c r="CE90" s="4" t="str">
        <f>IF('DATA ENTRY'!CV89="","",IF('DATA ENTRY'!I89="","",IF(AND($CD$4='DATA ENTRY'!CV89),'DATA ENTRY'!I89,"")))</f>
        <v/>
      </c>
      <c r="CF90" s="4" t="str">
        <f>IF('DATA ENTRY'!CV89="","",IF('DATA ENTRY'!CV89="","",IF(AND($CD$4='DATA ENTRY'!CV89),'DATA ENTRY'!CV89,"")))</f>
        <v/>
      </c>
      <c r="CG90" s="3" t="str">
        <f>IF('DATA ENTRY'!CV89="","",IF('DATA ENTRY'!N89="","",IF(AND($CD$4='DATA ENTRY'!CV89),'DATA ENTRY'!N89,"")))</f>
        <v/>
      </c>
      <c r="CH90" s="132" t="str">
        <f>IF('DATA ENTRY'!CV89="","",IF('DATA ENTRY'!O89="","",IF(AND($CD$4='DATA ENTRY'!CV89),'DATA ENTRY'!O89,"")))</f>
        <v/>
      </c>
      <c r="CI90" s="3" t="str">
        <f>IF('DATA ENTRY'!CV89="","",IF('DATA ENTRY'!P89="","",IF(AND($CD$4='DATA ENTRY'!CV89),'DATA ENTRY'!P89,"")))</f>
        <v/>
      </c>
      <c r="CJ90" s="132" t="str">
        <f>IF('DATA ENTRY'!CV89="","",IF('DATA ENTRY'!Q89="","",IF(AND($CD$4='DATA ENTRY'!CV89),'DATA ENTRY'!Q89,"")))</f>
        <v/>
      </c>
      <c r="CK90" s="3" t="str">
        <f>IF('DATA ENTRY'!CV89="","",IF('DATA ENTRY'!R89="","",IF(AND($CD$4='DATA ENTRY'!CV89),'DATA ENTRY'!R89,"")))</f>
        <v/>
      </c>
      <c r="CL90" s="3" t="str">
        <f>IF('DATA ENTRY'!CV89="","",IF('DATA ENTRY'!S89="","",IF(AND($CD$4='DATA ENTRY'!CV89),'DATA ENTRY'!S89,"")))</f>
        <v/>
      </c>
      <c r="CM90" s="3" t="str">
        <f>IF('DATA ENTRY'!CV89="","",IF('DATA ENTRY'!E89="","",IF(AND($CD$4='DATA ENTRY'!CV89),'DATA ENTRY'!E89,"")))</f>
        <v/>
      </c>
      <c r="CN90" s="3" t="str">
        <f>IF('DATA ENTRY'!CV89="","",IF('DATA ENTRY'!W89="","",IF(AND($CD$4='DATA ENTRY'!CV89),'DATA ENTRY'!W89,"")))</f>
        <v/>
      </c>
      <c r="CO90" s="3" t="str">
        <f>IF('DATA ENTRY'!CV89="","",IF('DATA ENTRY'!X89="","",IF(AND($CD$4='DATA ENTRY'!CV89),'DATA ENTRY'!X89,"")))</f>
        <v/>
      </c>
      <c r="CP90" s="133" t="str">
        <f t="shared" si="17"/>
        <v/>
      </c>
      <c r="CQ90" s="133" t="str">
        <f>IF('DATA ENTRY'!CV89="","",IF('DATA ENTRY'!G89="","",IF(AND($CD$4='DATA ENTRY'!CV89),'DATA ENTRY'!G89,"")))</f>
        <v/>
      </c>
      <c r="CR90">
        <f t="shared" si="18"/>
        <v>0</v>
      </c>
      <c r="CS90">
        <f t="shared" si="19"/>
        <v>0</v>
      </c>
      <c r="CW90">
        <f t="shared" si="26"/>
        <v>0</v>
      </c>
      <c r="DA90" t="str">
        <f t="shared" si="20"/>
        <v/>
      </c>
      <c r="DB90" t="str">
        <f>IF(DX90=0,"",1+(MAX($DB$7:DB89)))</f>
        <v/>
      </c>
      <c r="DC90" s="170">
        <v>84</v>
      </c>
      <c r="DD90" s="3" t="str">
        <f>IF('DATA ENTRY'!CV89="","",IF('DATA ENTRY'!B89="","",IF(AND($DE$4='DATA ENTRY'!D89),'DATA ENTRY'!B89,"")))</f>
        <v/>
      </c>
      <c r="DE90" s="3" t="str">
        <f>IF('DATA ENTRY'!CV89="","",IF('DATA ENTRY'!C89="","",IF(AND($DE$4='DATA ENTRY'!D89),'DATA ENTRY'!C89,"")))</f>
        <v/>
      </c>
      <c r="DF90" s="4" t="str">
        <f>IF('DATA ENTRY'!CV89="","",IF('DATA ENTRY'!I89="","",IF(AND($DE$4='DATA ENTRY'!D89),'DATA ENTRY'!I89,"")))</f>
        <v/>
      </c>
      <c r="DG90" s="4" t="str">
        <f>IF('DATA ENTRY'!CV89="","",IF('DATA ENTRY'!CV89="","",IF(AND($DE$4='DATA ENTRY'!D89),'DATA ENTRY'!CV89,"")))</f>
        <v/>
      </c>
      <c r="DH90" s="3" t="str">
        <f>IF('DATA ENTRY'!CV89="","",IF('DATA ENTRY'!N89="","",IF(AND($DE$4='DATA ENTRY'!D89),'DATA ENTRY'!N89,"")))</f>
        <v/>
      </c>
      <c r="DI90" s="132" t="str">
        <f>IF('DATA ENTRY'!CV89="","",IF('DATA ENTRY'!O89="","",IF(AND($DE$4='DATA ENTRY'!D89),'DATA ENTRY'!O89,"")))</f>
        <v/>
      </c>
      <c r="DJ90" s="3" t="str">
        <f>IF('DATA ENTRY'!CV89="","",IF('DATA ENTRY'!P89="","",IF(AND($DE$4='DATA ENTRY'!D89),'DATA ENTRY'!P89,"")))</f>
        <v/>
      </c>
      <c r="DK90" s="132" t="str">
        <f>IF('DATA ENTRY'!CV89="","",IF('DATA ENTRY'!Q89="","",IF(AND($DE$4='DATA ENTRY'!D89),'DATA ENTRY'!Q89,"")))</f>
        <v/>
      </c>
      <c r="DL90" s="3" t="str">
        <f>IF('DATA ENTRY'!CV89="","",IF('DATA ENTRY'!R89="","",IF(AND($DE$4='DATA ENTRY'!D89),'DATA ENTRY'!R89,"")))</f>
        <v/>
      </c>
      <c r="DM90" s="132" t="str">
        <f>IF('DATA ENTRY'!CV89="","",IF('DATA ENTRY'!S89="","",IF(AND($DE$4='DATA ENTRY'!D89),'DATA ENTRY'!S89,"")))</f>
        <v/>
      </c>
      <c r="DN90" s="3" t="str">
        <f>IF('DATA ENTRY'!CV89="","",IF('DATA ENTRY'!E89="","",IF(AND($DE$4='DATA ENTRY'!D89),'DATA ENTRY'!E89,"")))</f>
        <v/>
      </c>
      <c r="DO90" s="3" t="str">
        <f>IF('DATA ENTRY'!CV89="","",IF('DATA ENTRY'!D89="","",IF(AND($DE$4='DATA ENTRY'!D89),'DATA ENTRY'!D89,"")))</f>
        <v/>
      </c>
      <c r="DP90" s="3" t="str">
        <f>IF('DATA ENTRY'!CV89="","",IF('DATA ENTRY'!W89="","",IF(AND($DE$4='DATA ENTRY'!D89),'DATA ENTRY'!W89,"")))</f>
        <v/>
      </c>
      <c r="DQ90" s="3" t="str">
        <f>IF('DATA ENTRY'!CV89="","",IF('DATA ENTRY'!X89="","",IF(AND($DE$4='DATA ENTRY'!D89),'DATA ENTRY'!X89,"")))</f>
        <v/>
      </c>
      <c r="DR90" s="133" t="str">
        <f t="shared" si="21"/>
        <v/>
      </c>
      <c r="DS90" s="133" t="str">
        <f>IF('DATA ENTRY'!CV89="","",IF('DATA ENTRY'!D89="","",IF(AND($DE$4='DATA ENTRY'!D89),'DATA ENTRY'!G89,"")))</f>
        <v/>
      </c>
      <c r="DX90">
        <f t="shared" si="22"/>
        <v>0</v>
      </c>
      <c r="EA90" t="str">
        <f t="shared" si="23"/>
        <v/>
      </c>
      <c r="EB90" t="str">
        <f>IF(EX90=0,"",1+(MAX($EB$7:EB89)))</f>
        <v/>
      </c>
      <c r="EC90" s="192">
        <v>84</v>
      </c>
      <c r="ED90" s="3" t="str">
        <f>IF('DATA ENTRY'!CV89="","",IF('DATA ENTRY'!B89="","",IF(AND($EE$4='DATA ENTRY'!G89,$EG$4='DATA ENTRY'!F89),'DATA ENTRY'!B89,"")))</f>
        <v/>
      </c>
      <c r="EE90" s="3" t="str">
        <f>IF('DATA ENTRY'!CV89="","",IF('DATA ENTRY'!C89="","",IF(AND($EE$4='DATA ENTRY'!G89,$EG$4='DATA ENTRY'!F89),'DATA ENTRY'!C89,"")))</f>
        <v/>
      </c>
      <c r="EF90" s="4" t="str">
        <f>IF('DATA ENTRY'!CV89="","",IF('DATA ENTRY'!I89="","",IF(AND($EE$4='DATA ENTRY'!G89,$EG$4='DATA ENTRY'!F89),'DATA ENTRY'!I89,"")))</f>
        <v/>
      </c>
      <c r="EG90" s="4" t="str">
        <f>IF('DATA ENTRY'!CV89="","",IF('DATA ENTRY'!CV89="","",IF(AND($EE$4='DATA ENTRY'!G89,$EG$4='DATA ENTRY'!F89),'DATA ENTRY'!CV89,"")))</f>
        <v/>
      </c>
      <c r="EH90" s="3" t="str">
        <f>IF('DATA ENTRY'!CV89="","",IF('DATA ENTRY'!N89="","",IF(AND($EE$4='DATA ENTRY'!G89,$EG$4='DATA ENTRY'!F89),'DATA ENTRY'!N89,"")))</f>
        <v/>
      </c>
      <c r="EI90" s="132" t="str">
        <f>IF('DATA ENTRY'!CV89="","",IF('DATA ENTRY'!O89="","",IF(AND($EE$4='DATA ENTRY'!G89,$EG$4='DATA ENTRY'!F89),'DATA ENTRY'!O89,"")))</f>
        <v/>
      </c>
      <c r="EJ90" s="3" t="str">
        <f>IF('DATA ENTRY'!CV89="","",IF('DATA ENTRY'!P89="","",IF(AND($EE$4='DATA ENTRY'!G89,$EG$4='DATA ENTRY'!F89),'DATA ENTRY'!P89,"")))</f>
        <v/>
      </c>
      <c r="EK90" s="132" t="str">
        <f>IF('DATA ENTRY'!CV89="","",IF('DATA ENTRY'!Q89="","",IF(AND($EE$4='DATA ENTRY'!G89,$EG$4='DATA ENTRY'!F89),'DATA ENTRY'!Q89,"")))</f>
        <v/>
      </c>
      <c r="EL90" s="3" t="str">
        <f>IF('DATA ENTRY'!CV89="","",IF('DATA ENTRY'!R89="","",IF(AND($EE$4='DATA ENTRY'!G89,$EG$4='DATA ENTRY'!F89),'DATA ENTRY'!R89,"")))</f>
        <v/>
      </c>
      <c r="EM90" s="132" t="str">
        <f>IF('DATA ENTRY'!CV89="","",IF('DATA ENTRY'!S89="","",IF(AND($EE$4='DATA ENTRY'!G89,$EG$4='DATA ENTRY'!F89),'DATA ENTRY'!S89,"")))</f>
        <v/>
      </c>
      <c r="EN90" s="3" t="str">
        <f>IF('DATA ENTRY'!CV89="","",IF('DATA ENTRY'!E89="","",IF(AND($EE$4='DATA ENTRY'!G89,$EG$4='DATA ENTRY'!F89),'DATA ENTRY'!E89,"")))</f>
        <v/>
      </c>
      <c r="EO90" s="3" t="str">
        <f>IF('DATA ENTRY'!CV89="","",IF('DATA ENTRY'!D6="","",IF(AND($EE$4='DATA ENTRY'!G89,$EG$4='DATA ENTRY'!F89),'DATA ENTRY'!D6,"")))</f>
        <v/>
      </c>
      <c r="EP90" s="3" t="str">
        <f>IF('DATA ENTRY'!CV89="","",IF('DATA ENTRY'!W89="","",IF(AND($EE$4='DATA ENTRY'!G89,$EG$4='DATA ENTRY'!F89),'DATA ENTRY'!W89,"")))</f>
        <v/>
      </c>
      <c r="EQ90" s="3" t="str">
        <f>IF('DATA ENTRY'!CV89="","",IF('DATA ENTRY'!X89="","",IF(AND($EE$4='DATA ENTRY'!G89,$EG$4='DATA ENTRY'!F89),'DATA ENTRY'!X89,"")))</f>
        <v/>
      </c>
      <c r="ER90" s="133" t="str">
        <f t="shared" si="24"/>
        <v/>
      </c>
      <c r="ES90" s="133" t="str">
        <f>IF('DATA ENTRY'!CV89="","",IF('DATA ENTRY'!D6="","",IF(AND($EE$4='DATA ENTRY'!G89,$EG$4='DATA ENTRY'!F89),'DATA ENTRY'!G89,"")))</f>
        <v/>
      </c>
      <c r="EX90">
        <f t="shared" si="25"/>
        <v>0</v>
      </c>
    </row>
    <row r="91" spans="1:154">
      <c r="A91" t="str">
        <f>IF(S91=0,"",1+(MAX($A$7:A90)))</f>
        <v/>
      </c>
      <c r="B91" s="2">
        <v>85</v>
      </c>
      <c r="C91" s="3" t="str">
        <f>IF('DATA ENTRY'!CV90="","",IF('DATA ENTRY'!B90="","",IF($D$4="All Post",'DATA ENTRY'!B90,IF(AND($D$4='DATA ENTRY'!CV90),'DATA ENTRY'!B90,""))))</f>
        <v/>
      </c>
      <c r="D91" s="3" t="str">
        <f>IF('DATA ENTRY'!CV90="","",IF('DATA ENTRY'!C90="","",IF($D$4="All Post",'DATA ENTRY'!C90,IF(AND($D$4='DATA ENTRY'!CV90),'DATA ENTRY'!C90,""))))</f>
        <v/>
      </c>
      <c r="E91" s="4" t="str">
        <f>IF('DATA ENTRY'!CV90="","",IF('DATA ENTRY'!I90="","",IF($D$4="All Post",'DATA ENTRY'!I90,IF(AND($D$4='DATA ENTRY'!CV90),'DATA ENTRY'!I90,""))))</f>
        <v/>
      </c>
      <c r="F91" s="4" t="str">
        <f>IF('DATA ENTRY'!CV90="","",IF('DATA ENTRY'!CV90="","",IF($D$4="All Post",'DATA ENTRY'!CV90,IF(AND($D$4='DATA ENTRY'!CV90),'DATA ENTRY'!CV90,""))))</f>
        <v/>
      </c>
      <c r="G91" s="3" t="str">
        <f>IF('DATA ENTRY'!CV90="","",IF('DATA ENTRY'!N90="","",IF($D$4="All Post",'DATA ENTRY'!N90,IF(AND($D$4='DATA ENTRY'!CV90),'DATA ENTRY'!N90,""))))</f>
        <v/>
      </c>
      <c r="H91" s="132" t="str">
        <f>IF('DATA ENTRY'!CV90="","",IF('DATA ENTRY'!O90="","",IF($D$4="All Post",'DATA ENTRY'!O90,IF(AND($D$4='DATA ENTRY'!CV90),'DATA ENTRY'!O90,""))))</f>
        <v/>
      </c>
      <c r="I91" s="3" t="str">
        <f>IF('DATA ENTRY'!CV90="","",IF('DATA ENTRY'!P90="","",IF($D$4="All Post",'DATA ENTRY'!P90,IF(AND($D$4='DATA ENTRY'!CV90),'DATA ENTRY'!P90,""))))</f>
        <v/>
      </c>
      <c r="J91" s="132" t="str">
        <f>IF('DATA ENTRY'!CV90="","",IF('DATA ENTRY'!Q90="","",IF($D$4="All Post",'DATA ENTRY'!Q90,IF(AND($D$4='DATA ENTRY'!CV90),'DATA ENTRY'!Q90,""))))</f>
        <v/>
      </c>
      <c r="K91" s="3" t="str">
        <f>IF('DATA ENTRY'!CV90="","",IF('DATA ENTRY'!R90="","",IF($D$4="All Post",'DATA ENTRY'!R90,IF(AND($D$4='DATA ENTRY'!CV90),'DATA ENTRY'!R90,""))))</f>
        <v/>
      </c>
      <c r="L91" s="3" t="str">
        <f>IF('DATA ENTRY'!CV90="","",IF('DATA ENTRY'!S90="","",IF($D$4="All Post",'DATA ENTRY'!S90,IF(AND($D$4='DATA ENTRY'!CV90),'DATA ENTRY'!S90,""))))</f>
        <v/>
      </c>
      <c r="M91" s="3" t="str">
        <f>IF('DATA ENTRY'!CV90="","",IF('DATA ENTRY'!E90="","",IF($D$4="All Post",'DATA ENTRY'!E90,IF(AND($D$4='DATA ENTRY'!CV90),'DATA ENTRY'!E90,""))))</f>
        <v/>
      </c>
      <c r="N91" s="3" t="str">
        <f>IF('DATA ENTRY'!CV90="","",IF('DATA ENTRY'!W90="","",IF($D$4="All Post",'DATA ENTRY'!W90,IF(AND($D$4='DATA ENTRY'!CV90),'DATA ENTRY'!W90,""))))</f>
        <v/>
      </c>
      <c r="O91" s="3" t="str">
        <f>IF('DATA ENTRY'!CV90="","",IF('DATA ENTRY'!X90="","",IF($D$4="All Post",'DATA ENTRY'!X90,IF(AND($D$4='DATA ENTRY'!CV90),'DATA ENTRY'!X90,""))))</f>
        <v/>
      </c>
      <c r="P91" s="3" t="str">
        <f>IF('DATA ENTRY'!CV90="","",IF('DATA ENTRY'!G90="","",IF($D$4="All Post",'DATA ENTRY'!G90,IF(AND($D$4='DATA ENTRY'!CV90),'DATA ENTRY'!G90,""))))</f>
        <v/>
      </c>
      <c r="S91">
        <f t="shared" si="14"/>
        <v>0</v>
      </c>
      <c r="T91" t="str">
        <f t="shared" si="15"/>
        <v/>
      </c>
      <c r="BZ91" t="str">
        <f t="shared" si="16"/>
        <v/>
      </c>
      <c r="CA91" t="str">
        <f>IF(CW91=0,"",1+(MAX($CA$7:CA90)))</f>
        <v/>
      </c>
      <c r="CB91" s="141">
        <v>85</v>
      </c>
      <c r="CC91" s="3" t="str">
        <f>IF('DATA ENTRY'!CV90="","",IF('DATA ENTRY'!B90="","",IF(AND($CD$4='DATA ENTRY'!CV90),'DATA ENTRY'!B90,"")))</f>
        <v/>
      </c>
      <c r="CD91" s="3" t="str">
        <f>IF('DATA ENTRY'!CV90="","",IF('DATA ENTRY'!C90="","",IF(AND($CD$4='DATA ENTRY'!CV90),'DATA ENTRY'!C90,"")))</f>
        <v/>
      </c>
      <c r="CE91" s="4" t="str">
        <f>IF('DATA ENTRY'!CV90="","",IF('DATA ENTRY'!I90="","",IF(AND($CD$4='DATA ENTRY'!CV90),'DATA ENTRY'!I90,"")))</f>
        <v/>
      </c>
      <c r="CF91" s="4" t="str">
        <f>IF('DATA ENTRY'!CV90="","",IF('DATA ENTRY'!CV90="","",IF(AND($CD$4='DATA ENTRY'!CV90),'DATA ENTRY'!CV90,"")))</f>
        <v/>
      </c>
      <c r="CG91" s="3" t="str">
        <f>IF('DATA ENTRY'!CV90="","",IF('DATA ENTRY'!N90="","",IF(AND($CD$4='DATA ENTRY'!CV90),'DATA ENTRY'!N90,"")))</f>
        <v/>
      </c>
      <c r="CH91" s="132" t="str">
        <f>IF('DATA ENTRY'!CV90="","",IF('DATA ENTRY'!O90="","",IF(AND($CD$4='DATA ENTRY'!CV90),'DATA ENTRY'!O90,"")))</f>
        <v/>
      </c>
      <c r="CI91" s="3" t="str">
        <f>IF('DATA ENTRY'!CV90="","",IF('DATA ENTRY'!P90="","",IF(AND($CD$4='DATA ENTRY'!CV90),'DATA ENTRY'!P90,"")))</f>
        <v/>
      </c>
      <c r="CJ91" s="132" t="str">
        <f>IF('DATA ENTRY'!CV90="","",IF('DATA ENTRY'!Q90="","",IF(AND($CD$4='DATA ENTRY'!CV90),'DATA ENTRY'!Q90,"")))</f>
        <v/>
      </c>
      <c r="CK91" s="3" t="str">
        <f>IF('DATA ENTRY'!CV90="","",IF('DATA ENTRY'!R90="","",IF(AND($CD$4='DATA ENTRY'!CV90),'DATA ENTRY'!R90,"")))</f>
        <v/>
      </c>
      <c r="CL91" s="3" t="str">
        <f>IF('DATA ENTRY'!CV90="","",IF('DATA ENTRY'!S90="","",IF(AND($CD$4='DATA ENTRY'!CV90),'DATA ENTRY'!S90,"")))</f>
        <v/>
      </c>
      <c r="CM91" s="3" t="str">
        <f>IF('DATA ENTRY'!CV90="","",IF('DATA ENTRY'!E90="","",IF(AND($CD$4='DATA ENTRY'!CV90),'DATA ENTRY'!E90,"")))</f>
        <v/>
      </c>
      <c r="CN91" s="3" t="str">
        <f>IF('DATA ENTRY'!CV90="","",IF('DATA ENTRY'!W90="","",IF(AND($CD$4='DATA ENTRY'!CV90),'DATA ENTRY'!W90,"")))</f>
        <v/>
      </c>
      <c r="CO91" s="3" t="str">
        <f>IF('DATA ENTRY'!CV90="","",IF('DATA ENTRY'!X90="","",IF(AND($CD$4='DATA ENTRY'!CV90),'DATA ENTRY'!X90,"")))</f>
        <v/>
      </c>
      <c r="CP91" s="133" t="str">
        <f t="shared" si="17"/>
        <v/>
      </c>
      <c r="CQ91" s="133" t="str">
        <f>IF('DATA ENTRY'!CV90="","",IF('DATA ENTRY'!G90="","",IF(AND($CD$4='DATA ENTRY'!CV90),'DATA ENTRY'!G90,"")))</f>
        <v/>
      </c>
      <c r="CR91">
        <f t="shared" si="18"/>
        <v>0</v>
      </c>
      <c r="CS91">
        <f t="shared" si="19"/>
        <v>0</v>
      </c>
      <c r="CW91">
        <f t="shared" si="26"/>
        <v>0</v>
      </c>
      <c r="DA91" t="str">
        <f t="shared" si="20"/>
        <v/>
      </c>
      <c r="DB91" t="str">
        <f>IF(DX91=0,"",1+(MAX($DB$7:DB90)))</f>
        <v/>
      </c>
      <c r="DC91" s="170">
        <v>85</v>
      </c>
      <c r="DD91" s="3" t="str">
        <f>IF('DATA ENTRY'!CV90="","",IF('DATA ENTRY'!B90="","",IF(AND($DE$4='DATA ENTRY'!D90),'DATA ENTRY'!B90,"")))</f>
        <v/>
      </c>
      <c r="DE91" s="3" t="str">
        <f>IF('DATA ENTRY'!CV90="","",IF('DATA ENTRY'!C90="","",IF(AND($DE$4='DATA ENTRY'!D90),'DATA ENTRY'!C90,"")))</f>
        <v/>
      </c>
      <c r="DF91" s="4" t="str">
        <f>IF('DATA ENTRY'!CV90="","",IF('DATA ENTRY'!I90="","",IF(AND($DE$4='DATA ENTRY'!D90),'DATA ENTRY'!I90,"")))</f>
        <v/>
      </c>
      <c r="DG91" s="4" t="str">
        <f>IF('DATA ENTRY'!CV90="","",IF('DATA ENTRY'!CV90="","",IF(AND($DE$4='DATA ENTRY'!D90),'DATA ENTRY'!CV90,"")))</f>
        <v/>
      </c>
      <c r="DH91" s="3" t="str">
        <f>IF('DATA ENTRY'!CV90="","",IF('DATA ENTRY'!N90="","",IF(AND($DE$4='DATA ENTRY'!D90),'DATA ENTRY'!N90,"")))</f>
        <v/>
      </c>
      <c r="DI91" s="132" t="str">
        <f>IF('DATA ENTRY'!CV90="","",IF('DATA ENTRY'!O90="","",IF(AND($DE$4='DATA ENTRY'!D90),'DATA ENTRY'!O90,"")))</f>
        <v/>
      </c>
      <c r="DJ91" s="3" t="str">
        <f>IF('DATA ENTRY'!CV90="","",IF('DATA ENTRY'!P90="","",IF(AND($DE$4='DATA ENTRY'!D90),'DATA ENTRY'!P90,"")))</f>
        <v/>
      </c>
      <c r="DK91" s="132" t="str">
        <f>IF('DATA ENTRY'!CV90="","",IF('DATA ENTRY'!Q90="","",IF(AND($DE$4='DATA ENTRY'!D90),'DATA ENTRY'!Q90,"")))</f>
        <v/>
      </c>
      <c r="DL91" s="3" t="str">
        <f>IF('DATA ENTRY'!CV90="","",IF('DATA ENTRY'!R90="","",IF(AND($DE$4='DATA ENTRY'!D90),'DATA ENTRY'!R90,"")))</f>
        <v/>
      </c>
      <c r="DM91" s="132" t="str">
        <f>IF('DATA ENTRY'!CV90="","",IF('DATA ENTRY'!S90="","",IF(AND($DE$4='DATA ENTRY'!D90),'DATA ENTRY'!S90,"")))</f>
        <v/>
      </c>
      <c r="DN91" s="3" t="str">
        <f>IF('DATA ENTRY'!CV90="","",IF('DATA ENTRY'!E90="","",IF(AND($DE$4='DATA ENTRY'!D90),'DATA ENTRY'!E90,"")))</f>
        <v/>
      </c>
      <c r="DO91" s="3" t="str">
        <f>IF('DATA ENTRY'!CV90="","",IF('DATA ENTRY'!D90="","",IF(AND($DE$4='DATA ENTRY'!D90),'DATA ENTRY'!D90,"")))</f>
        <v/>
      </c>
      <c r="DP91" s="3" t="str">
        <f>IF('DATA ENTRY'!CV90="","",IF('DATA ENTRY'!W90="","",IF(AND($DE$4='DATA ENTRY'!D90),'DATA ENTRY'!W90,"")))</f>
        <v/>
      </c>
      <c r="DQ91" s="3" t="str">
        <f>IF('DATA ENTRY'!CV90="","",IF('DATA ENTRY'!X90="","",IF(AND($DE$4='DATA ENTRY'!D90),'DATA ENTRY'!X90,"")))</f>
        <v/>
      </c>
      <c r="DR91" s="133" t="str">
        <f t="shared" si="21"/>
        <v/>
      </c>
      <c r="DS91" s="133" t="str">
        <f>IF('DATA ENTRY'!CV90="","",IF('DATA ENTRY'!D90="","",IF(AND($DE$4='DATA ENTRY'!D90),'DATA ENTRY'!G90,"")))</f>
        <v/>
      </c>
      <c r="DX91">
        <f t="shared" si="22"/>
        <v>0</v>
      </c>
      <c r="EA91" t="str">
        <f t="shared" si="23"/>
        <v/>
      </c>
      <c r="EB91" t="str">
        <f>IF(EX91=0,"",1+(MAX($EB$7:EB90)))</f>
        <v/>
      </c>
      <c r="EC91" s="192">
        <v>85</v>
      </c>
      <c r="ED91" s="3" t="str">
        <f>IF('DATA ENTRY'!CV90="","",IF('DATA ENTRY'!B90="","",IF(AND($EE$4='DATA ENTRY'!G90,$EG$4='DATA ENTRY'!F90),'DATA ENTRY'!B90,"")))</f>
        <v/>
      </c>
      <c r="EE91" s="3" t="str">
        <f>IF('DATA ENTRY'!CV90="","",IF('DATA ENTRY'!C90="","",IF(AND($EE$4='DATA ENTRY'!G90,$EG$4='DATA ENTRY'!F90),'DATA ENTRY'!C90,"")))</f>
        <v/>
      </c>
      <c r="EF91" s="4" t="str">
        <f>IF('DATA ENTRY'!CV90="","",IF('DATA ENTRY'!I90="","",IF(AND($EE$4='DATA ENTRY'!G90,$EG$4='DATA ENTRY'!F90),'DATA ENTRY'!I90,"")))</f>
        <v/>
      </c>
      <c r="EG91" s="4" t="str">
        <f>IF('DATA ENTRY'!CV90="","",IF('DATA ENTRY'!CV90="","",IF(AND($EE$4='DATA ENTRY'!G90,$EG$4='DATA ENTRY'!F90),'DATA ENTRY'!CV90,"")))</f>
        <v/>
      </c>
      <c r="EH91" s="3" t="str">
        <f>IF('DATA ENTRY'!CV90="","",IF('DATA ENTRY'!N90="","",IF(AND($EE$4='DATA ENTRY'!G90,$EG$4='DATA ENTRY'!F90),'DATA ENTRY'!N90,"")))</f>
        <v/>
      </c>
      <c r="EI91" s="132" t="str">
        <f>IF('DATA ENTRY'!CV90="","",IF('DATA ENTRY'!O90="","",IF(AND($EE$4='DATA ENTRY'!G90,$EG$4='DATA ENTRY'!F90),'DATA ENTRY'!O90,"")))</f>
        <v/>
      </c>
      <c r="EJ91" s="3" t="str">
        <f>IF('DATA ENTRY'!CV90="","",IF('DATA ENTRY'!P90="","",IF(AND($EE$4='DATA ENTRY'!G90,$EG$4='DATA ENTRY'!F90),'DATA ENTRY'!P90,"")))</f>
        <v/>
      </c>
      <c r="EK91" s="132" t="str">
        <f>IF('DATA ENTRY'!CV90="","",IF('DATA ENTRY'!Q90="","",IF(AND($EE$4='DATA ENTRY'!G90,$EG$4='DATA ENTRY'!F90),'DATA ENTRY'!Q90,"")))</f>
        <v/>
      </c>
      <c r="EL91" s="3" t="str">
        <f>IF('DATA ENTRY'!CV90="","",IF('DATA ENTRY'!R90="","",IF(AND($EE$4='DATA ENTRY'!G90,$EG$4='DATA ENTRY'!F90),'DATA ENTRY'!R90,"")))</f>
        <v/>
      </c>
      <c r="EM91" s="132" t="str">
        <f>IF('DATA ENTRY'!CV90="","",IF('DATA ENTRY'!S90="","",IF(AND($EE$4='DATA ENTRY'!G90,$EG$4='DATA ENTRY'!F90),'DATA ENTRY'!S90,"")))</f>
        <v/>
      </c>
      <c r="EN91" s="3" t="str">
        <f>IF('DATA ENTRY'!CV90="","",IF('DATA ENTRY'!E90="","",IF(AND($EE$4='DATA ENTRY'!G90,$EG$4='DATA ENTRY'!F90),'DATA ENTRY'!E90,"")))</f>
        <v/>
      </c>
      <c r="EO91" s="3" t="str">
        <f>IF('DATA ENTRY'!CV90="","",IF('DATA ENTRY'!D6="","",IF(AND($EE$4='DATA ENTRY'!G90,$EG$4='DATA ENTRY'!F90),'DATA ENTRY'!D6,"")))</f>
        <v/>
      </c>
      <c r="EP91" s="3" t="str">
        <f>IF('DATA ENTRY'!CV90="","",IF('DATA ENTRY'!W90="","",IF(AND($EE$4='DATA ENTRY'!G90,$EG$4='DATA ENTRY'!F90),'DATA ENTRY'!W90,"")))</f>
        <v/>
      </c>
      <c r="EQ91" s="3" t="str">
        <f>IF('DATA ENTRY'!CV90="","",IF('DATA ENTRY'!X90="","",IF(AND($EE$4='DATA ENTRY'!G90,$EG$4='DATA ENTRY'!F90),'DATA ENTRY'!X90,"")))</f>
        <v/>
      </c>
      <c r="ER91" s="133" t="str">
        <f t="shared" si="24"/>
        <v/>
      </c>
      <c r="ES91" s="133" t="str">
        <f>IF('DATA ENTRY'!CV90="","",IF('DATA ENTRY'!D6="","",IF(AND($EE$4='DATA ENTRY'!G90,$EG$4='DATA ENTRY'!F90),'DATA ENTRY'!G90,"")))</f>
        <v/>
      </c>
      <c r="EX91">
        <f t="shared" si="25"/>
        <v>0</v>
      </c>
    </row>
    <row r="92" spans="1:154">
      <c r="A92" t="str">
        <f>IF(S92=0,"",1+(MAX($A$7:A91)))</f>
        <v/>
      </c>
      <c r="B92" s="2">
        <v>86</v>
      </c>
      <c r="C92" s="3" t="str">
        <f>IF('DATA ENTRY'!CV91="","",IF('DATA ENTRY'!B91="","",IF($D$4="All Post",'DATA ENTRY'!B91,IF(AND($D$4='DATA ENTRY'!CV91),'DATA ENTRY'!B91,""))))</f>
        <v/>
      </c>
      <c r="D92" s="3" t="str">
        <f>IF('DATA ENTRY'!CV91="","",IF('DATA ENTRY'!C91="","",IF($D$4="All Post",'DATA ENTRY'!C91,IF(AND($D$4='DATA ENTRY'!CV91),'DATA ENTRY'!C91,""))))</f>
        <v/>
      </c>
      <c r="E92" s="4" t="str">
        <f>IF('DATA ENTRY'!CV91="","",IF('DATA ENTRY'!I91="","",IF($D$4="All Post",'DATA ENTRY'!I91,IF(AND($D$4='DATA ENTRY'!CV91),'DATA ENTRY'!I91,""))))</f>
        <v/>
      </c>
      <c r="F92" s="4" t="str">
        <f>IF('DATA ENTRY'!CV91="","",IF('DATA ENTRY'!CV91="","",IF($D$4="All Post",'DATA ENTRY'!CV91,IF(AND($D$4='DATA ENTRY'!CV91),'DATA ENTRY'!CV91,""))))</f>
        <v/>
      </c>
      <c r="G92" s="3" t="str">
        <f>IF('DATA ENTRY'!CV91="","",IF('DATA ENTRY'!N91="","",IF($D$4="All Post",'DATA ENTRY'!N91,IF(AND($D$4='DATA ENTRY'!CV91),'DATA ENTRY'!N91,""))))</f>
        <v/>
      </c>
      <c r="H92" s="132" t="str">
        <f>IF('DATA ENTRY'!CV91="","",IF('DATA ENTRY'!O91="","",IF($D$4="All Post",'DATA ENTRY'!O91,IF(AND($D$4='DATA ENTRY'!CV91),'DATA ENTRY'!O91,""))))</f>
        <v/>
      </c>
      <c r="I92" s="3" t="str">
        <f>IF('DATA ENTRY'!CV91="","",IF('DATA ENTRY'!P91="","",IF($D$4="All Post",'DATA ENTRY'!P91,IF(AND($D$4='DATA ENTRY'!CV91),'DATA ENTRY'!P91,""))))</f>
        <v/>
      </c>
      <c r="J92" s="132" t="str">
        <f>IF('DATA ENTRY'!CV91="","",IF('DATA ENTRY'!Q91="","",IF($D$4="All Post",'DATA ENTRY'!Q91,IF(AND($D$4='DATA ENTRY'!CV91),'DATA ENTRY'!Q91,""))))</f>
        <v/>
      </c>
      <c r="K92" s="3" t="str">
        <f>IF('DATA ENTRY'!CV91="","",IF('DATA ENTRY'!R91="","",IF($D$4="All Post",'DATA ENTRY'!R91,IF(AND($D$4='DATA ENTRY'!CV91),'DATA ENTRY'!R91,""))))</f>
        <v/>
      </c>
      <c r="L92" s="3" t="str">
        <f>IF('DATA ENTRY'!CV91="","",IF('DATA ENTRY'!S91="","",IF($D$4="All Post",'DATA ENTRY'!S91,IF(AND($D$4='DATA ENTRY'!CV91),'DATA ENTRY'!S91,""))))</f>
        <v/>
      </c>
      <c r="M92" s="3" t="str">
        <f>IF('DATA ENTRY'!CV91="","",IF('DATA ENTRY'!E91="","",IF($D$4="All Post",'DATA ENTRY'!E91,IF(AND($D$4='DATA ENTRY'!CV91),'DATA ENTRY'!E91,""))))</f>
        <v/>
      </c>
      <c r="N92" s="3" t="str">
        <f>IF('DATA ENTRY'!CV91="","",IF('DATA ENTRY'!W91="","",IF($D$4="All Post",'DATA ENTRY'!W91,IF(AND($D$4='DATA ENTRY'!CV91),'DATA ENTRY'!W91,""))))</f>
        <v/>
      </c>
      <c r="O92" s="3" t="str">
        <f>IF('DATA ENTRY'!CV91="","",IF('DATA ENTRY'!X91="","",IF($D$4="All Post",'DATA ENTRY'!X91,IF(AND($D$4='DATA ENTRY'!CV91),'DATA ENTRY'!X91,""))))</f>
        <v/>
      </c>
      <c r="P92" s="3" t="str">
        <f>IF('DATA ENTRY'!CV91="","",IF('DATA ENTRY'!G91="","",IF($D$4="All Post",'DATA ENTRY'!G91,IF(AND($D$4='DATA ENTRY'!CV91),'DATA ENTRY'!G91,""))))</f>
        <v/>
      </c>
      <c r="S92">
        <f t="shared" si="14"/>
        <v>0</v>
      </c>
      <c r="T92" t="str">
        <f t="shared" si="15"/>
        <v/>
      </c>
      <c r="BZ92" t="str">
        <f t="shared" si="16"/>
        <v/>
      </c>
      <c r="CA92" t="str">
        <f>IF(CW92=0,"",1+(MAX($CA$7:CA91)))</f>
        <v/>
      </c>
      <c r="CB92" s="141">
        <v>86</v>
      </c>
      <c r="CC92" s="3" t="str">
        <f>IF('DATA ENTRY'!CV91="","",IF('DATA ENTRY'!B91="","",IF(AND($CD$4='DATA ENTRY'!CV91),'DATA ENTRY'!B91,"")))</f>
        <v/>
      </c>
      <c r="CD92" s="3" t="str">
        <f>IF('DATA ENTRY'!CV91="","",IF('DATA ENTRY'!C91="","",IF(AND($CD$4='DATA ENTRY'!CV91),'DATA ENTRY'!C91,"")))</f>
        <v/>
      </c>
      <c r="CE92" s="4" t="str">
        <f>IF('DATA ENTRY'!CV91="","",IF('DATA ENTRY'!I91="","",IF(AND($CD$4='DATA ENTRY'!CV91),'DATA ENTRY'!I91,"")))</f>
        <v/>
      </c>
      <c r="CF92" s="4" t="str">
        <f>IF('DATA ENTRY'!CV91="","",IF('DATA ENTRY'!CV91="","",IF(AND($CD$4='DATA ENTRY'!CV91),'DATA ENTRY'!CV91,"")))</f>
        <v/>
      </c>
      <c r="CG92" s="3" t="str">
        <f>IF('DATA ENTRY'!CV91="","",IF('DATA ENTRY'!N91="","",IF(AND($CD$4='DATA ENTRY'!CV91),'DATA ENTRY'!N91,"")))</f>
        <v/>
      </c>
      <c r="CH92" s="132" t="str">
        <f>IF('DATA ENTRY'!CV91="","",IF('DATA ENTRY'!O91="","",IF(AND($CD$4='DATA ENTRY'!CV91),'DATA ENTRY'!O91,"")))</f>
        <v/>
      </c>
      <c r="CI92" s="3" t="str">
        <f>IF('DATA ENTRY'!CV91="","",IF('DATA ENTRY'!P91="","",IF(AND($CD$4='DATA ENTRY'!CV91),'DATA ENTRY'!P91,"")))</f>
        <v/>
      </c>
      <c r="CJ92" s="132" t="str">
        <f>IF('DATA ENTRY'!CV91="","",IF('DATA ENTRY'!Q91="","",IF(AND($CD$4='DATA ENTRY'!CV91),'DATA ENTRY'!Q91,"")))</f>
        <v/>
      </c>
      <c r="CK92" s="3" t="str">
        <f>IF('DATA ENTRY'!CV91="","",IF('DATA ENTRY'!R91="","",IF(AND($CD$4='DATA ENTRY'!CV91),'DATA ENTRY'!R91,"")))</f>
        <v/>
      </c>
      <c r="CL92" s="3" t="str">
        <f>IF('DATA ENTRY'!CV91="","",IF('DATA ENTRY'!S91="","",IF(AND($CD$4='DATA ENTRY'!CV91),'DATA ENTRY'!S91,"")))</f>
        <v/>
      </c>
      <c r="CM92" s="3" t="str">
        <f>IF('DATA ENTRY'!CV91="","",IF('DATA ENTRY'!E91="","",IF(AND($CD$4='DATA ENTRY'!CV91),'DATA ENTRY'!E91,"")))</f>
        <v/>
      </c>
      <c r="CN92" s="3" t="str">
        <f>IF('DATA ENTRY'!CV91="","",IF('DATA ENTRY'!W91="","",IF(AND($CD$4='DATA ENTRY'!CV91),'DATA ENTRY'!W91,"")))</f>
        <v/>
      </c>
      <c r="CO92" s="3" t="str">
        <f>IF('DATA ENTRY'!CV91="","",IF('DATA ENTRY'!X91="","",IF(AND($CD$4='DATA ENTRY'!CV91),'DATA ENTRY'!X91,"")))</f>
        <v/>
      </c>
      <c r="CP92" s="133" t="str">
        <f t="shared" si="17"/>
        <v/>
      </c>
      <c r="CQ92" s="133" t="str">
        <f>IF('DATA ENTRY'!CV91="","",IF('DATA ENTRY'!G91="","",IF(AND($CD$4='DATA ENTRY'!CV91),'DATA ENTRY'!G91,"")))</f>
        <v/>
      </c>
      <c r="CR92">
        <f t="shared" si="18"/>
        <v>0</v>
      </c>
      <c r="CS92">
        <f t="shared" si="19"/>
        <v>0</v>
      </c>
      <c r="CW92">
        <f t="shared" si="26"/>
        <v>0</v>
      </c>
      <c r="DA92" t="str">
        <f t="shared" si="20"/>
        <v/>
      </c>
      <c r="DB92" t="str">
        <f>IF(DX92=0,"",1+(MAX($DB$7:DB91)))</f>
        <v/>
      </c>
      <c r="DC92" s="170">
        <v>86</v>
      </c>
      <c r="DD92" s="3" t="str">
        <f>IF('DATA ENTRY'!CV91="","",IF('DATA ENTRY'!B91="","",IF(AND($DE$4='DATA ENTRY'!D91),'DATA ENTRY'!B91,"")))</f>
        <v/>
      </c>
      <c r="DE92" s="3" t="str">
        <f>IF('DATA ENTRY'!CV91="","",IF('DATA ENTRY'!C91="","",IF(AND($DE$4='DATA ENTRY'!D91),'DATA ENTRY'!C91,"")))</f>
        <v/>
      </c>
      <c r="DF92" s="4" t="str">
        <f>IF('DATA ENTRY'!CV91="","",IF('DATA ENTRY'!I91="","",IF(AND($DE$4='DATA ENTRY'!D91),'DATA ENTRY'!I91,"")))</f>
        <v/>
      </c>
      <c r="DG92" s="4" t="str">
        <f>IF('DATA ENTRY'!CV91="","",IF('DATA ENTRY'!CV91="","",IF(AND($DE$4='DATA ENTRY'!D91),'DATA ENTRY'!CV91,"")))</f>
        <v/>
      </c>
      <c r="DH92" s="3" t="str">
        <f>IF('DATA ENTRY'!CV91="","",IF('DATA ENTRY'!N91="","",IF(AND($DE$4='DATA ENTRY'!D91),'DATA ENTRY'!N91,"")))</f>
        <v/>
      </c>
      <c r="DI92" s="132" t="str">
        <f>IF('DATA ENTRY'!CV91="","",IF('DATA ENTRY'!O91="","",IF(AND($DE$4='DATA ENTRY'!D91),'DATA ENTRY'!O91,"")))</f>
        <v/>
      </c>
      <c r="DJ92" s="3" t="str">
        <f>IF('DATA ENTRY'!CV91="","",IF('DATA ENTRY'!P91="","",IF(AND($DE$4='DATA ENTRY'!D91),'DATA ENTRY'!P91,"")))</f>
        <v/>
      </c>
      <c r="DK92" s="132" t="str">
        <f>IF('DATA ENTRY'!CV91="","",IF('DATA ENTRY'!Q91="","",IF(AND($DE$4='DATA ENTRY'!D91),'DATA ENTRY'!Q91,"")))</f>
        <v/>
      </c>
      <c r="DL92" s="3" t="str">
        <f>IF('DATA ENTRY'!CV91="","",IF('DATA ENTRY'!R91="","",IF(AND($DE$4='DATA ENTRY'!D91),'DATA ENTRY'!R91,"")))</f>
        <v/>
      </c>
      <c r="DM92" s="132" t="str">
        <f>IF('DATA ENTRY'!CV91="","",IF('DATA ENTRY'!S91="","",IF(AND($DE$4='DATA ENTRY'!D91),'DATA ENTRY'!S91,"")))</f>
        <v/>
      </c>
      <c r="DN92" s="3" t="str">
        <f>IF('DATA ENTRY'!CV91="","",IF('DATA ENTRY'!E91="","",IF(AND($DE$4='DATA ENTRY'!D91),'DATA ENTRY'!E91,"")))</f>
        <v/>
      </c>
      <c r="DO92" s="3" t="str">
        <f>IF('DATA ENTRY'!CV91="","",IF('DATA ENTRY'!D91="","",IF(AND($DE$4='DATA ENTRY'!D91),'DATA ENTRY'!D91,"")))</f>
        <v/>
      </c>
      <c r="DP92" s="3" t="str">
        <f>IF('DATA ENTRY'!CV91="","",IF('DATA ENTRY'!W91="","",IF(AND($DE$4='DATA ENTRY'!D91),'DATA ENTRY'!W91,"")))</f>
        <v/>
      </c>
      <c r="DQ92" s="3" t="str">
        <f>IF('DATA ENTRY'!CV91="","",IF('DATA ENTRY'!X91="","",IF(AND($DE$4='DATA ENTRY'!D91),'DATA ENTRY'!X91,"")))</f>
        <v/>
      </c>
      <c r="DR92" s="133" t="str">
        <f t="shared" si="21"/>
        <v/>
      </c>
      <c r="DS92" s="133" t="str">
        <f>IF('DATA ENTRY'!CV91="","",IF('DATA ENTRY'!D91="","",IF(AND($DE$4='DATA ENTRY'!D91),'DATA ENTRY'!G91,"")))</f>
        <v/>
      </c>
      <c r="DX92">
        <f t="shared" si="22"/>
        <v>0</v>
      </c>
      <c r="EA92" t="str">
        <f t="shared" si="23"/>
        <v/>
      </c>
      <c r="EB92" t="str">
        <f>IF(EX92=0,"",1+(MAX($EB$7:EB91)))</f>
        <v/>
      </c>
      <c r="EC92" s="192">
        <v>86</v>
      </c>
      <c r="ED92" s="3" t="str">
        <f>IF('DATA ENTRY'!CV91="","",IF('DATA ENTRY'!B91="","",IF(AND($EE$4='DATA ENTRY'!G91,$EG$4='DATA ENTRY'!F91),'DATA ENTRY'!B91,"")))</f>
        <v/>
      </c>
      <c r="EE92" s="3" t="str">
        <f>IF('DATA ENTRY'!CV91="","",IF('DATA ENTRY'!C91="","",IF(AND($EE$4='DATA ENTRY'!G91,$EG$4='DATA ENTRY'!F91),'DATA ENTRY'!C91,"")))</f>
        <v/>
      </c>
      <c r="EF92" s="4" t="str">
        <f>IF('DATA ENTRY'!CV91="","",IF('DATA ENTRY'!I91="","",IF(AND($EE$4='DATA ENTRY'!G91,$EG$4='DATA ENTRY'!F91),'DATA ENTRY'!I91,"")))</f>
        <v/>
      </c>
      <c r="EG92" s="4" t="str">
        <f>IF('DATA ENTRY'!CV91="","",IF('DATA ENTRY'!CV91="","",IF(AND($EE$4='DATA ENTRY'!G91,$EG$4='DATA ENTRY'!F91),'DATA ENTRY'!CV91,"")))</f>
        <v/>
      </c>
      <c r="EH92" s="3" t="str">
        <f>IF('DATA ENTRY'!CV91="","",IF('DATA ENTRY'!N91="","",IF(AND($EE$4='DATA ENTRY'!G91,$EG$4='DATA ENTRY'!F91),'DATA ENTRY'!N91,"")))</f>
        <v/>
      </c>
      <c r="EI92" s="132" t="str">
        <f>IF('DATA ENTRY'!CV91="","",IF('DATA ENTRY'!O91="","",IF(AND($EE$4='DATA ENTRY'!G91,$EG$4='DATA ENTRY'!F91),'DATA ENTRY'!O91,"")))</f>
        <v/>
      </c>
      <c r="EJ92" s="3" t="str">
        <f>IF('DATA ENTRY'!CV91="","",IF('DATA ENTRY'!P91="","",IF(AND($EE$4='DATA ENTRY'!G91,$EG$4='DATA ENTRY'!F91),'DATA ENTRY'!P91,"")))</f>
        <v/>
      </c>
      <c r="EK92" s="132" t="str">
        <f>IF('DATA ENTRY'!CV91="","",IF('DATA ENTRY'!Q91="","",IF(AND($EE$4='DATA ENTRY'!G91,$EG$4='DATA ENTRY'!F91),'DATA ENTRY'!Q91,"")))</f>
        <v/>
      </c>
      <c r="EL92" s="3" t="str">
        <f>IF('DATA ENTRY'!CV91="","",IF('DATA ENTRY'!R91="","",IF(AND($EE$4='DATA ENTRY'!G91,$EG$4='DATA ENTRY'!F91),'DATA ENTRY'!R91,"")))</f>
        <v/>
      </c>
      <c r="EM92" s="132" t="str">
        <f>IF('DATA ENTRY'!CV91="","",IF('DATA ENTRY'!S91="","",IF(AND($EE$4='DATA ENTRY'!G91,$EG$4='DATA ENTRY'!F91),'DATA ENTRY'!S91,"")))</f>
        <v/>
      </c>
      <c r="EN92" s="3" t="str">
        <f>IF('DATA ENTRY'!CV91="","",IF('DATA ENTRY'!E91="","",IF(AND($EE$4='DATA ENTRY'!G91,$EG$4='DATA ENTRY'!F91),'DATA ENTRY'!E91,"")))</f>
        <v/>
      </c>
      <c r="EO92" s="3" t="str">
        <f>IF('DATA ENTRY'!CV91="","",IF('DATA ENTRY'!D6="","",IF(AND($EE$4='DATA ENTRY'!G91,$EG$4='DATA ENTRY'!F91),'DATA ENTRY'!D6,"")))</f>
        <v/>
      </c>
      <c r="EP92" s="3" t="str">
        <f>IF('DATA ENTRY'!CV91="","",IF('DATA ENTRY'!W91="","",IF(AND($EE$4='DATA ENTRY'!G91,$EG$4='DATA ENTRY'!F91),'DATA ENTRY'!W91,"")))</f>
        <v/>
      </c>
      <c r="EQ92" s="3" t="str">
        <f>IF('DATA ENTRY'!CV91="","",IF('DATA ENTRY'!X91="","",IF(AND($EE$4='DATA ENTRY'!G91,$EG$4='DATA ENTRY'!F91),'DATA ENTRY'!X91,"")))</f>
        <v/>
      </c>
      <c r="ER92" s="133" t="str">
        <f t="shared" si="24"/>
        <v/>
      </c>
      <c r="ES92" s="133" t="str">
        <f>IF('DATA ENTRY'!CV91="","",IF('DATA ENTRY'!D6="","",IF(AND($EE$4='DATA ENTRY'!G91,$EG$4='DATA ENTRY'!F91),'DATA ENTRY'!G91,"")))</f>
        <v/>
      </c>
      <c r="EX92">
        <f t="shared" si="25"/>
        <v>0</v>
      </c>
    </row>
    <row r="93" spans="1:154">
      <c r="A93" t="str">
        <f>IF(S93=0,"",1+(MAX($A$7:A92)))</f>
        <v/>
      </c>
      <c r="B93" s="2">
        <v>87</v>
      </c>
      <c r="C93" s="3" t="str">
        <f>IF('DATA ENTRY'!CV92="","",IF('DATA ENTRY'!B92="","",IF($D$4="All Post",'DATA ENTRY'!B92,IF(AND($D$4='DATA ENTRY'!CV92),'DATA ENTRY'!B92,""))))</f>
        <v/>
      </c>
      <c r="D93" s="3" t="str">
        <f>IF('DATA ENTRY'!CV92="","",IF('DATA ENTRY'!C92="","",IF($D$4="All Post",'DATA ENTRY'!C92,IF(AND($D$4='DATA ENTRY'!CV92),'DATA ENTRY'!C92,""))))</f>
        <v/>
      </c>
      <c r="E93" s="4" t="str">
        <f>IF('DATA ENTRY'!CV92="","",IF('DATA ENTRY'!I92="","",IF($D$4="All Post",'DATA ENTRY'!I92,IF(AND($D$4='DATA ENTRY'!CV92),'DATA ENTRY'!I92,""))))</f>
        <v/>
      </c>
      <c r="F93" s="4" t="str">
        <f>IF('DATA ENTRY'!CV92="","",IF('DATA ENTRY'!CV92="","",IF($D$4="All Post",'DATA ENTRY'!CV92,IF(AND($D$4='DATA ENTRY'!CV92),'DATA ENTRY'!CV92,""))))</f>
        <v/>
      </c>
      <c r="G93" s="3" t="str">
        <f>IF('DATA ENTRY'!CV92="","",IF('DATA ENTRY'!N92="","",IF($D$4="All Post",'DATA ENTRY'!N92,IF(AND($D$4='DATA ENTRY'!CV92),'DATA ENTRY'!N92,""))))</f>
        <v/>
      </c>
      <c r="H93" s="132" t="str">
        <f>IF('DATA ENTRY'!CV92="","",IF('DATA ENTRY'!O92="","",IF($D$4="All Post",'DATA ENTRY'!O92,IF(AND($D$4='DATA ENTRY'!CV92),'DATA ENTRY'!O92,""))))</f>
        <v/>
      </c>
      <c r="I93" s="3" t="str">
        <f>IF('DATA ENTRY'!CV92="","",IF('DATA ENTRY'!P92="","",IF($D$4="All Post",'DATA ENTRY'!P92,IF(AND($D$4='DATA ENTRY'!CV92),'DATA ENTRY'!P92,""))))</f>
        <v/>
      </c>
      <c r="J93" s="132" t="str">
        <f>IF('DATA ENTRY'!CV92="","",IF('DATA ENTRY'!Q92="","",IF($D$4="All Post",'DATA ENTRY'!Q92,IF(AND($D$4='DATA ENTRY'!CV92),'DATA ENTRY'!Q92,""))))</f>
        <v/>
      </c>
      <c r="K93" s="3" t="str">
        <f>IF('DATA ENTRY'!CV92="","",IF('DATA ENTRY'!R92="","",IF($D$4="All Post",'DATA ENTRY'!R92,IF(AND($D$4='DATA ENTRY'!CV92),'DATA ENTRY'!R92,""))))</f>
        <v/>
      </c>
      <c r="L93" s="3" t="str">
        <f>IF('DATA ENTRY'!CV92="","",IF('DATA ENTRY'!S92="","",IF($D$4="All Post",'DATA ENTRY'!S92,IF(AND($D$4='DATA ENTRY'!CV92),'DATA ENTRY'!S92,""))))</f>
        <v/>
      </c>
      <c r="M93" s="3" t="str">
        <f>IF('DATA ENTRY'!CV92="","",IF('DATA ENTRY'!E92="","",IF($D$4="All Post",'DATA ENTRY'!E92,IF(AND($D$4='DATA ENTRY'!CV92),'DATA ENTRY'!E92,""))))</f>
        <v/>
      </c>
      <c r="N93" s="3" t="str">
        <f>IF('DATA ENTRY'!CV92="","",IF('DATA ENTRY'!W92="","",IF($D$4="All Post",'DATA ENTRY'!W92,IF(AND($D$4='DATA ENTRY'!CV92),'DATA ENTRY'!W92,""))))</f>
        <v/>
      </c>
      <c r="O93" s="3" t="str">
        <f>IF('DATA ENTRY'!CV92="","",IF('DATA ENTRY'!X92="","",IF($D$4="All Post",'DATA ENTRY'!X92,IF(AND($D$4='DATA ENTRY'!CV92),'DATA ENTRY'!X92,""))))</f>
        <v/>
      </c>
      <c r="P93" s="3" t="str">
        <f>IF('DATA ENTRY'!CV92="","",IF('DATA ENTRY'!G92="","",IF($D$4="All Post",'DATA ENTRY'!G92,IF(AND($D$4='DATA ENTRY'!CV92),'DATA ENTRY'!G92,""))))</f>
        <v/>
      </c>
      <c r="S93">
        <f t="shared" si="14"/>
        <v>0</v>
      </c>
      <c r="T93" t="str">
        <f t="shared" si="15"/>
        <v/>
      </c>
      <c r="BZ93" t="str">
        <f t="shared" si="16"/>
        <v/>
      </c>
      <c r="CA93" t="str">
        <f>IF(CW93=0,"",1+(MAX($CA$7:CA92)))</f>
        <v/>
      </c>
      <c r="CB93" s="141">
        <v>87</v>
      </c>
      <c r="CC93" s="3" t="str">
        <f>IF('DATA ENTRY'!CV92="","",IF('DATA ENTRY'!B92="","",IF(AND($CD$4='DATA ENTRY'!CV92),'DATA ENTRY'!B92,"")))</f>
        <v/>
      </c>
      <c r="CD93" s="3" t="str">
        <f>IF('DATA ENTRY'!CV92="","",IF('DATA ENTRY'!C92="","",IF(AND($CD$4='DATA ENTRY'!CV92),'DATA ENTRY'!C92,"")))</f>
        <v/>
      </c>
      <c r="CE93" s="4" t="str">
        <f>IF('DATA ENTRY'!CV92="","",IF('DATA ENTRY'!I92="","",IF(AND($CD$4='DATA ENTRY'!CV92),'DATA ENTRY'!I92,"")))</f>
        <v/>
      </c>
      <c r="CF93" s="4" t="str">
        <f>IF('DATA ENTRY'!CV92="","",IF('DATA ENTRY'!CV92="","",IF(AND($CD$4='DATA ENTRY'!CV92),'DATA ENTRY'!CV92,"")))</f>
        <v/>
      </c>
      <c r="CG93" s="3" t="str">
        <f>IF('DATA ENTRY'!CV92="","",IF('DATA ENTRY'!N92="","",IF(AND($CD$4='DATA ENTRY'!CV92),'DATA ENTRY'!N92,"")))</f>
        <v/>
      </c>
      <c r="CH93" s="132" t="str">
        <f>IF('DATA ENTRY'!CV92="","",IF('DATA ENTRY'!O92="","",IF(AND($CD$4='DATA ENTRY'!CV92),'DATA ENTRY'!O92,"")))</f>
        <v/>
      </c>
      <c r="CI93" s="3" t="str">
        <f>IF('DATA ENTRY'!CV92="","",IF('DATA ENTRY'!P92="","",IF(AND($CD$4='DATA ENTRY'!CV92),'DATA ENTRY'!P92,"")))</f>
        <v/>
      </c>
      <c r="CJ93" s="132" t="str">
        <f>IF('DATA ENTRY'!CV92="","",IF('DATA ENTRY'!Q92="","",IF(AND($CD$4='DATA ENTRY'!CV92),'DATA ENTRY'!Q92,"")))</f>
        <v/>
      </c>
      <c r="CK93" s="3" t="str">
        <f>IF('DATA ENTRY'!CV92="","",IF('DATA ENTRY'!R92="","",IF(AND($CD$4='DATA ENTRY'!CV92),'DATA ENTRY'!R92,"")))</f>
        <v/>
      </c>
      <c r="CL93" s="3" t="str">
        <f>IF('DATA ENTRY'!CV92="","",IF('DATA ENTRY'!S92="","",IF(AND($CD$4='DATA ENTRY'!CV92),'DATA ENTRY'!S92,"")))</f>
        <v/>
      </c>
      <c r="CM93" s="3" t="str">
        <f>IF('DATA ENTRY'!CV92="","",IF('DATA ENTRY'!E92="","",IF(AND($CD$4='DATA ENTRY'!CV92),'DATA ENTRY'!E92,"")))</f>
        <v/>
      </c>
      <c r="CN93" s="3" t="str">
        <f>IF('DATA ENTRY'!CV92="","",IF('DATA ENTRY'!W92="","",IF(AND($CD$4='DATA ENTRY'!CV92),'DATA ENTRY'!W92,"")))</f>
        <v/>
      </c>
      <c r="CO93" s="3" t="str">
        <f>IF('DATA ENTRY'!CV92="","",IF('DATA ENTRY'!X92="","",IF(AND($CD$4='DATA ENTRY'!CV92),'DATA ENTRY'!X92,"")))</f>
        <v/>
      </c>
      <c r="CP93" s="133" t="str">
        <f t="shared" si="17"/>
        <v/>
      </c>
      <c r="CQ93" s="133" t="str">
        <f>IF('DATA ENTRY'!CV92="","",IF('DATA ENTRY'!G92="","",IF(AND($CD$4='DATA ENTRY'!CV92),'DATA ENTRY'!G92,"")))</f>
        <v/>
      </c>
      <c r="CR93">
        <f t="shared" si="18"/>
        <v>0</v>
      </c>
      <c r="CS93">
        <f t="shared" si="19"/>
        <v>0</v>
      </c>
      <c r="CW93">
        <f t="shared" si="26"/>
        <v>0</v>
      </c>
      <c r="DA93" t="str">
        <f t="shared" si="20"/>
        <v/>
      </c>
      <c r="DB93" t="str">
        <f>IF(DX93=0,"",1+(MAX($DB$7:DB92)))</f>
        <v/>
      </c>
      <c r="DC93" s="170">
        <v>87</v>
      </c>
      <c r="DD93" s="3" t="str">
        <f>IF('DATA ENTRY'!CV92="","",IF('DATA ENTRY'!B92="","",IF(AND($DE$4='DATA ENTRY'!D92),'DATA ENTRY'!B92,"")))</f>
        <v/>
      </c>
      <c r="DE93" s="3" t="str">
        <f>IF('DATA ENTRY'!CV92="","",IF('DATA ENTRY'!C92="","",IF(AND($DE$4='DATA ENTRY'!D92),'DATA ENTRY'!C92,"")))</f>
        <v/>
      </c>
      <c r="DF93" s="4" t="str">
        <f>IF('DATA ENTRY'!CV92="","",IF('DATA ENTRY'!I92="","",IF(AND($DE$4='DATA ENTRY'!D92),'DATA ENTRY'!I92,"")))</f>
        <v/>
      </c>
      <c r="DG93" s="4" t="str">
        <f>IF('DATA ENTRY'!CV92="","",IF('DATA ENTRY'!CV92="","",IF(AND($DE$4='DATA ENTRY'!D92),'DATA ENTRY'!CV92,"")))</f>
        <v/>
      </c>
      <c r="DH93" s="3" t="str">
        <f>IF('DATA ENTRY'!CV92="","",IF('DATA ENTRY'!N92="","",IF(AND($DE$4='DATA ENTRY'!D92),'DATA ENTRY'!N92,"")))</f>
        <v/>
      </c>
      <c r="DI93" s="132" t="str">
        <f>IF('DATA ENTRY'!CV92="","",IF('DATA ENTRY'!O92="","",IF(AND($DE$4='DATA ENTRY'!D92),'DATA ENTRY'!O92,"")))</f>
        <v/>
      </c>
      <c r="DJ93" s="3" t="str">
        <f>IF('DATA ENTRY'!CV92="","",IF('DATA ENTRY'!P92="","",IF(AND($DE$4='DATA ENTRY'!D92),'DATA ENTRY'!P92,"")))</f>
        <v/>
      </c>
      <c r="DK93" s="132" t="str">
        <f>IF('DATA ENTRY'!CV92="","",IF('DATA ENTRY'!Q92="","",IF(AND($DE$4='DATA ENTRY'!D92),'DATA ENTRY'!Q92,"")))</f>
        <v/>
      </c>
      <c r="DL93" s="3" t="str">
        <f>IF('DATA ENTRY'!CV92="","",IF('DATA ENTRY'!R92="","",IF(AND($DE$4='DATA ENTRY'!D92),'DATA ENTRY'!R92,"")))</f>
        <v/>
      </c>
      <c r="DM93" s="132" t="str">
        <f>IF('DATA ENTRY'!CV92="","",IF('DATA ENTRY'!S92="","",IF(AND($DE$4='DATA ENTRY'!D92),'DATA ENTRY'!S92,"")))</f>
        <v/>
      </c>
      <c r="DN93" s="3" t="str">
        <f>IF('DATA ENTRY'!CV92="","",IF('DATA ENTRY'!E92="","",IF(AND($DE$4='DATA ENTRY'!D92),'DATA ENTRY'!E92,"")))</f>
        <v/>
      </c>
      <c r="DO93" s="3" t="str">
        <f>IF('DATA ENTRY'!CV92="","",IF('DATA ENTRY'!D92="","",IF(AND($DE$4='DATA ENTRY'!D92),'DATA ENTRY'!D92,"")))</f>
        <v/>
      </c>
      <c r="DP93" s="3" t="str">
        <f>IF('DATA ENTRY'!CV92="","",IF('DATA ENTRY'!W92="","",IF(AND($DE$4='DATA ENTRY'!D92),'DATA ENTRY'!W92,"")))</f>
        <v/>
      </c>
      <c r="DQ93" s="3" t="str">
        <f>IF('DATA ENTRY'!CV92="","",IF('DATA ENTRY'!X92="","",IF(AND($DE$4='DATA ENTRY'!D92),'DATA ENTRY'!X92,"")))</f>
        <v/>
      </c>
      <c r="DR93" s="133" t="str">
        <f t="shared" si="21"/>
        <v/>
      </c>
      <c r="DS93" s="133" t="str">
        <f>IF('DATA ENTRY'!CV92="","",IF('DATA ENTRY'!D92="","",IF(AND($DE$4='DATA ENTRY'!D92),'DATA ENTRY'!G92,"")))</f>
        <v/>
      </c>
      <c r="DX93">
        <f t="shared" si="22"/>
        <v>0</v>
      </c>
      <c r="EA93" t="str">
        <f t="shared" si="23"/>
        <v/>
      </c>
      <c r="EB93" t="str">
        <f>IF(EX93=0,"",1+(MAX($EB$7:EB92)))</f>
        <v/>
      </c>
      <c r="EC93" s="192">
        <v>87</v>
      </c>
      <c r="ED93" s="3" t="str">
        <f>IF('DATA ENTRY'!CV92="","",IF('DATA ENTRY'!B92="","",IF(AND($EE$4='DATA ENTRY'!G92,$EG$4='DATA ENTRY'!F92),'DATA ENTRY'!B92,"")))</f>
        <v/>
      </c>
      <c r="EE93" s="3" t="str">
        <f>IF('DATA ENTRY'!CV92="","",IF('DATA ENTRY'!C92="","",IF(AND($EE$4='DATA ENTRY'!G92,$EG$4='DATA ENTRY'!F92),'DATA ENTRY'!C92,"")))</f>
        <v/>
      </c>
      <c r="EF93" s="4" t="str">
        <f>IF('DATA ENTRY'!CV92="","",IF('DATA ENTRY'!I92="","",IF(AND($EE$4='DATA ENTRY'!G92,$EG$4='DATA ENTRY'!F92),'DATA ENTRY'!I92,"")))</f>
        <v/>
      </c>
      <c r="EG93" s="4" t="str">
        <f>IF('DATA ENTRY'!CV92="","",IF('DATA ENTRY'!CV92="","",IF(AND($EE$4='DATA ENTRY'!G92,$EG$4='DATA ENTRY'!F92),'DATA ENTRY'!CV92,"")))</f>
        <v/>
      </c>
      <c r="EH93" s="3" t="str">
        <f>IF('DATA ENTRY'!CV92="","",IF('DATA ENTRY'!N92="","",IF(AND($EE$4='DATA ENTRY'!G92,$EG$4='DATA ENTRY'!F92),'DATA ENTRY'!N92,"")))</f>
        <v/>
      </c>
      <c r="EI93" s="132" t="str">
        <f>IF('DATA ENTRY'!CV92="","",IF('DATA ENTRY'!O92="","",IF(AND($EE$4='DATA ENTRY'!G92,$EG$4='DATA ENTRY'!F92),'DATA ENTRY'!O92,"")))</f>
        <v/>
      </c>
      <c r="EJ93" s="3" t="str">
        <f>IF('DATA ENTRY'!CV92="","",IF('DATA ENTRY'!P92="","",IF(AND($EE$4='DATA ENTRY'!G92,$EG$4='DATA ENTRY'!F92),'DATA ENTRY'!P92,"")))</f>
        <v/>
      </c>
      <c r="EK93" s="132" t="str">
        <f>IF('DATA ENTRY'!CV92="","",IF('DATA ENTRY'!Q92="","",IF(AND($EE$4='DATA ENTRY'!G92,$EG$4='DATA ENTRY'!F92),'DATA ENTRY'!Q92,"")))</f>
        <v/>
      </c>
      <c r="EL93" s="3" t="str">
        <f>IF('DATA ENTRY'!CV92="","",IF('DATA ENTRY'!R92="","",IF(AND($EE$4='DATA ENTRY'!G92,$EG$4='DATA ENTRY'!F92),'DATA ENTRY'!R92,"")))</f>
        <v/>
      </c>
      <c r="EM93" s="132" t="str">
        <f>IF('DATA ENTRY'!CV92="","",IF('DATA ENTRY'!S92="","",IF(AND($EE$4='DATA ENTRY'!G92,$EG$4='DATA ENTRY'!F92),'DATA ENTRY'!S92,"")))</f>
        <v/>
      </c>
      <c r="EN93" s="3" t="str">
        <f>IF('DATA ENTRY'!CV92="","",IF('DATA ENTRY'!E92="","",IF(AND($EE$4='DATA ENTRY'!G92,$EG$4='DATA ENTRY'!F92),'DATA ENTRY'!E92,"")))</f>
        <v/>
      </c>
      <c r="EO93" s="3" t="str">
        <f>IF('DATA ENTRY'!CV92="","",IF('DATA ENTRY'!D6="","",IF(AND($EE$4='DATA ENTRY'!G92,$EG$4='DATA ENTRY'!F92),'DATA ENTRY'!D6,"")))</f>
        <v/>
      </c>
      <c r="EP93" s="3" t="str">
        <f>IF('DATA ENTRY'!CV92="","",IF('DATA ENTRY'!W92="","",IF(AND($EE$4='DATA ENTRY'!G92,$EG$4='DATA ENTRY'!F92),'DATA ENTRY'!W92,"")))</f>
        <v/>
      </c>
      <c r="EQ93" s="3" t="str">
        <f>IF('DATA ENTRY'!CV92="","",IF('DATA ENTRY'!X92="","",IF(AND($EE$4='DATA ENTRY'!G92,$EG$4='DATA ENTRY'!F92),'DATA ENTRY'!X92,"")))</f>
        <v/>
      </c>
      <c r="ER93" s="133" t="str">
        <f t="shared" si="24"/>
        <v/>
      </c>
      <c r="ES93" s="133" t="str">
        <f>IF('DATA ENTRY'!CV92="","",IF('DATA ENTRY'!D6="","",IF(AND($EE$4='DATA ENTRY'!G92,$EG$4='DATA ENTRY'!F92),'DATA ENTRY'!G92,"")))</f>
        <v/>
      </c>
      <c r="EX93">
        <f t="shared" si="25"/>
        <v>0</v>
      </c>
    </row>
    <row r="94" spans="1:154">
      <c r="A94" t="str">
        <f>IF(S94=0,"",1+(MAX($A$7:A93)))</f>
        <v/>
      </c>
      <c r="B94" s="2">
        <v>88</v>
      </c>
      <c r="C94" s="3" t="str">
        <f>IF('DATA ENTRY'!CV93="","",IF('DATA ENTRY'!B93="","",IF($D$4="All Post",'DATA ENTRY'!B93,IF(AND($D$4='DATA ENTRY'!CV93),'DATA ENTRY'!B93,""))))</f>
        <v/>
      </c>
      <c r="D94" s="3" t="str">
        <f>IF('DATA ENTRY'!CV93="","",IF('DATA ENTRY'!C93="","",IF($D$4="All Post",'DATA ENTRY'!C93,IF(AND($D$4='DATA ENTRY'!CV93),'DATA ENTRY'!C93,""))))</f>
        <v/>
      </c>
      <c r="E94" s="4" t="str">
        <f>IF('DATA ENTRY'!CV93="","",IF('DATA ENTRY'!I93="","",IF($D$4="All Post",'DATA ENTRY'!I93,IF(AND($D$4='DATA ENTRY'!CV93),'DATA ENTRY'!I93,""))))</f>
        <v/>
      </c>
      <c r="F94" s="4" t="str">
        <f>IF('DATA ENTRY'!CV93="","",IF('DATA ENTRY'!CV93="","",IF($D$4="All Post",'DATA ENTRY'!CV93,IF(AND($D$4='DATA ENTRY'!CV93),'DATA ENTRY'!CV93,""))))</f>
        <v/>
      </c>
      <c r="G94" s="3" t="str">
        <f>IF('DATA ENTRY'!CV93="","",IF('DATA ENTRY'!N93="","",IF($D$4="All Post",'DATA ENTRY'!N93,IF(AND($D$4='DATA ENTRY'!CV93),'DATA ENTRY'!N93,""))))</f>
        <v/>
      </c>
      <c r="H94" s="132" t="str">
        <f>IF('DATA ENTRY'!CV93="","",IF('DATA ENTRY'!O93="","",IF($D$4="All Post",'DATA ENTRY'!O93,IF(AND($D$4='DATA ENTRY'!CV93),'DATA ENTRY'!O93,""))))</f>
        <v/>
      </c>
      <c r="I94" s="3" t="str">
        <f>IF('DATA ENTRY'!CV93="","",IF('DATA ENTRY'!P93="","",IF($D$4="All Post",'DATA ENTRY'!P93,IF(AND($D$4='DATA ENTRY'!CV93),'DATA ENTRY'!P93,""))))</f>
        <v/>
      </c>
      <c r="J94" s="132" t="str">
        <f>IF('DATA ENTRY'!CV93="","",IF('DATA ENTRY'!Q93="","",IF($D$4="All Post",'DATA ENTRY'!Q93,IF(AND($D$4='DATA ENTRY'!CV93),'DATA ENTRY'!Q93,""))))</f>
        <v/>
      </c>
      <c r="K94" s="3" t="str">
        <f>IF('DATA ENTRY'!CV93="","",IF('DATA ENTRY'!R93="","",IF($D$4="All Post",'DATA ENTRY'!R93,IF(AND($D$4='DATA ENTRY'!CV93),'DATA ENTRY'!R93,""))))</f>
        <v/>
      </c>
      <c r="L94" s="3" t="str">
        <f>IF('DATA ENTRY'!CV93="","",IF('DATA ENTRY'!S93="","",IF($D$4="All Post",'DATA ENTRY'!S93,IF(AND($D$4='DATA ENTRY'!CV93),'DATA ENTRY'!S93,""))))</f>
        <v/>
      </c>
      <c r="M94" s="3" t="str">
        <f>IF('DATA ENTRY'!CV93="","",IF('DATA ENTRY'!E93="","",IF($D$4="All Post",'DATA ENTRY'!E93,IF(AND($D$4='DATA ENTRY'!CV93),'DATA ENTRY'!E93,""))))</f>
        <v/>
      </c>
      <c r="N94" s="3" t="str">
        <f>IF('DATA ENTRY'!CV93="","",IF('DATA ENTRY'!W93="","",IF($D$4="All Post",'DATA ENTRY'!W93,IF(AND($D$4='DATA ENTRY'!CV93),'DATA ENTRY'!W93,""))))</f>
        <v/>
      </c>
      <c r="O94" s="3" t="str">
        <f>IF('DATA ENTRY'!CV93="","",IF('DATA ENTRY'!X93="","",IF($D$4="All Post",'DATA ENTRY'!X93,IF(AND($D$4='DATA ENTRY'!CV93),'DATA ENTRY'!X93,""))))</f>
        <v/>
      </c>
      <c r="P94" s="3" t="str">
        <f>IF('DATA ENTRY'!CV93="","",IF('DATA ENTRY'!G93="","",IF($D$4="All Post",'DATA ENTRY'!G93,IF(AND($D$4='DATA ENTRY'!CV93),'DATA ENTRY'!G93,""))))</f>
        <v/>
      </c>
      <c r="S94">
        <f t="shared" si="14"/>
        <v>0</v>
      </c>
      <c r="T94" t="str">
        <f t="shared" si="15"/>
        <v/>
      </c>
      <c r="BZ94" t="str">
        <f t="shared" si="16"/>
        <v/>
      </c>
      <c r="CA94" t="str">
        <f>IF(CW94=0,"",1+(MAX($CA$7:CA93)))</f>
        <v/>
      </c>
      <c r="CB94" s="141">
        <v>88</v>
      </c>
      <c r="CC94" s="3" t="str">
        <f>IF('DATA ENTRY'!CV93="","",IF('DATA ENTRY'!B93="","",IF(AND($CD$4='DATA ENTRY'!CV93),'DATA ENTRY'!B93,"")))</f>
        <v/>
      </c>
      <c r="CD94" s="3" t="str">
        <f>IF('DATA ENTRY'!CV93="","",IF('DATA ENTRY'!C93="","",IF(AND($CD$4='DATA ENTRY'!CV93),'DATA ENTRY'!C93,"")))</f>
        <v/>
      </c>
      <c r="CE94" s="4" t="str">
        <f>IF('DATA ENTRY'!CV93="","",IF('DATA ENTRY'!I93="","",IF(AND($CD$4='DATA ENTRY'!CV93),'DATA ENTRY'!I93,"")))</f>
        <v/>
      </c>
      <c r="CF94" s="4" t="str">
        <f>IF('DATA ENTRY'!CV93="","",IF('DATA ENTRY'!CV93="","",IF(AND($CD$4='DATA ENTRY'!CV93),'DATA ENTRY'!CV93,"")))</f>
        <v/>
      </c>
      <c r="CG94" s="3" t="str">
        <f>IF('DATA ENTRY'!CV93="","",IF('DATA ENTRY'!N93="","",IF(AND($CD$4='DATA ENTRY'!CV93),'DATA ENTRY'!N93,"")))</f>
        <v/>
      </c>
      <c r="CH94" s="132" t="str">
        <f>IF('DATA ENTRY'!CV93="","",IF('DATA ENTRY'!O93="","",IF(AND($CD$4='DATA ENTRY'!CV93),'DATA ENTRY'!O93,"")))</f>
        <v/>
      </c>
      <c r="CI94" s="3" t="str">
        <f>IF('DATA ENTRY'!CV93="","",IF('DATA ENTRY'!P93="","",IF(AND($CD$4='DATA ENTRY'!CV93),'DATA ENTRY'!P93,"")))</f>
        <v/>
      </c>
      <c r="CJ94" s="132" t="str">
        <f>IF('DATA ENTRY'!CV93="","",IF('DATA ENTRY'!Q93="","",IF(AND($CD$4='DATA ENTRY'!CV93),'DATA ENTRY'!Q93,"")))</f>
        <v/>
      </c>
      <c r="CK94" s="3" t="str">
        <f>IF('DATA ENTRY'!CV93="","",IF('DATA ENTRY'!R93="","",IF(AND($CD$4='DATA ENTRY'!CV93),'DATA ENTRY'!R93,"")))</f>
        <v/>
      </c>
      <c r="CL94" s="3" t="str">
        <f>IF('DATA ENTRY'!CV93="","",IF('DATA ENTRY'!S93="","",IF(AND($CD$4='DATA ENTRY'!CV93),'DATA ENTRY'!S93,"")))</f>
        <v/>
      </c>
      <c r="CM94" s="3" t="str">
        <f>IF('DATA ENTRY'!CV93="","",IF('DATA ENTRY'!E93="","",IF(AND($CD$4='DATA ENTRY'!CV93),'DATA ENTRY'!E93,"")))</f>
        <v/>
      </c>
      <c r="CN94" s="3" t="str">
        <f>IF('DATA ENTRY'!CV93="","",IF('DATA ENTRY'!W93="","",IF(AND($CD$4='DATA ENTRY'!CV93),'DATA ENTRY'!W93,"")))</f>
        <v/>
      </c>
      <c r="CO94" s="3" t="str">
        <f>IF('DATA ENTRY'!CV93="","",IF('DATA ENTRY'!X93="","",IF(AND($CD$4='DATA ENTRY'!CV93),'DATA ENTRY'!X93,"")))</f>
        <v/>
      </c>
      <c r="CP94" s="133" t="str">
        <f t="shared" si="17"/>
        <v/>
      </c>
      <c r="CQ94" s="133" t="str">
        <f>IF('DATA ENTRY'!CV93="","",IF('DATA ENTRY'!G93="","",IF(AND($CD$4='DATA ENTRY'!CV93),'DATA ENTRY'!G93,"")))</f>
        <v/>
      </c>
      <c r="CR94">
        <f t="shared" si="18"/>
        <v>0</v>
      </c>
      <c r="CS94">
        <f t="shared" si="19"/>
        <v>0</v>
      </c>
      <c r="CW94">
        <f t="shared" si="26"/>
        <v>0</v>
      </c>
      <c r="DA94" t="str">
        <f t="shared" si="20"/>
        <v/>
      </c>
      <c r="DB94" t="str">
        <f>IF(DX94=0,"",1+(MAX($DB$7:DB93)))</f>
        <v/>
      </c>
      <c r="DC94" s="170">
        <v>88</v>
      </c>
      <c r="DD94" s="3" t="str">
        <f>IF('DATA ENTRY'!CV93="","",IF('DATA ENTRY'!B93="","",IF(AND($DE$4='DATA ENTRY'!D93),'DATA ENTRY'!B93,"")))</f>
        <v/>
      </c>
      <c r="DE94" s="3" t="str">
        <f>IF('DATA ENTRY'!CV93="","",IF('DATA ENTRY'!C93="","",IF(AND($DE$4='DATA ENTRY'!D93),'DATA ENTRY'!C93,"")))</f>
        <v/>
      </c>
      <c r="DF94" s="4" t="str">
        <f>IF('DATA ENTRY'!CV93="","",IF('DATA ENTRY'!I93="","",IF(AND($DE$4='DATA ENTRY'!D93),'DATA ENTRY'!I93,"")))</f>
        <v/>
      </c>
      <c r="DG94" s="4" t="str">
        <f>IF('DATA ENTRY'!CV93="","",IF('DATA ENTRY'!CV93="","",IF(AND($DE$4='DATA ENTRY'!D93),'DATA ENTRY'!CV93,"")))</f>
        <v/>
      </c>
      <c r="DH94" s="3" t="str">
        <f>IF('DATA ENTRY'!CV93="","",IF('DATA ENTRY'!N93="","",IF(AND($DE$4='DATA ENTRY'!D93),'DATA ENTRY'!N93,"")))</f>
        <v/>
      </c>
      <c r="DI94" s="132" t="str">
        <f>IF('DATA ENTRY'!CV93="","",IF('DATA ENTRY'!O93="","",IF(AND($DE$4='DATA ENTRY'!D93),'DATA ENTRY'!O93,"")))</f>
        <v/>
      </c>
      <c r="DJ94" s="3" t="str">
        <f>IF('DATA ENTRY'!CV93="","",IF('DATA ENTRY'!P93="","",IF(AND($DE$4='DATA ENTRY'!D93),'DATA ENTRY'!P93,"")))</f>
        <v/>
      </c>
      <c r="DK94" s="132" t="str">
        <f>IF('DATA ENTRY'!CV93="","",IF('DATA ENTRY'!Q93="","",IF(AND($DE$4='DATA ENTRY'!D93),'DATA ENTRY'!Q93,"")))</f>
        <v/>
      </c>
      <c r="DL94" s="3" t="str">
        <f>IF('DATA ENTRY'!CV93="","",IF('DATA ENTRY'!R93="","",IF(AND($DE$4='DATA ENTRY'!D93),'DATA ENTRY'!R93,"")))</f>
        <v/>
      </c>
      <c r="DM94" s="132" t="str">
        <f>IF('DATA ENTRY'!CV93="","",IF('DATA ENTRY'!S93="","",IF(AND($DE$4='DATA ENTRY'!D93),'DATA ENTRY'!S93,"")))</f>
        <v/>
      </c>
      <c r="DN94" s="3" t="str">
        <f>IF('DATA ENTRY'!CV93="","",IF('DATA ENTRY'!E93="","",IF(AND($DE$4='DATA ENTRY'!D93),'DATA ENTRY'!E93,"")))</f>
        <v/>
      </c>
      <c r="DO94" s="3" t="str">
        <f>IF('DATA ENTRY'!CV93="","",IF('DATA ENTRY'!D93="","",IF(AND($DE$4='DATA ENTRY'!D93),'DATA ENTRY'!D93,"")))</f>
        <v/>
      </c>
      <c r="DP94" s="3" t="str">
        <f>IF('DATA ENTRY'!CV93="","",IF('DATA ENTRY'!W93="","",IF(AND($DE$4='DATA ENTRY'!D93),'DATA ENTRY'!W93,"")))</f>
        <v/>
      </c>
      <c r="DQ94" s="3" t="str">
        <f>IF('DATA ENTRY'!CV93="","",IF('DATA ENTRY'!X93="","",IF(AND($DE$4='DATA ENTRY'!D93),'DATA ENTRY'!X93,"")))</f>
        <v/>
      </c>
      <c r="DR94" s="133" t="str">
        <f t="shared" si="21"/>
        <v/>
      </c>
      <c r="DS94" s="133" t="str">
        <f>IF('DATA ENTRY'!CV93="","",IF('DATA ENTRY'!D93="","",IF(AND($DE$4='DATA ENTRY'!D93),'DATA ENTRY'!G93,"")))</f>
        <v/>
      </c>
      <c r="DX94">
        <f t="shared" si="22"/>
        <v>0</v>
      </c>
      <c r="EA94" t="str">
        <f t="shared" si="23"/>
        <v/>
      </c>
      <c r="EB94" t="str">
        <f>IF(EX94=0,"",1+(MAX($EB$7:EB93)))</f>
        <v/>
      </c>
      <c r="EC94" s="192">
        <v>88</v>
      </c>
      <c r="ED94" s="3" t="str">
        <f>IF('DATA ENTRY'!CV93="","",IF('DATA ENTRY'!B93="","",IF(AND($EE$4='DATA ENTRY'!G93,$EG$4='DATA ENTRY'!F93),'DATA ENTRY'!B93,"")))</f>
        <v/>
      </c>
      <c r="EE94" s="3" t="str">
        <f>IF('DATA ENTRY'!CV93="","",IF('DATA ENTRY'!C93="","",IF(AND($EE$4='DATA ENTRY'!G93,$EG$4='DATA ENTRY'!F93),'DATA ENTRY'!C93,"")))</f>
        <v/>
      </c>
      <c r="EF94" s="4" t="str">
        <f>IF('DATA ENTRY'!CV93="","",IF('DATA ENTRY'!I93="","",IF(AND($EE$4='DATA ENTRY'!G93,$EG$4='DATA ENTRY'!F93),'DATA ENTRY'!I93,"")))</f>
        <v/>
      </c>
      <c r="EG94" s="4" t="str">
        <f>IF('DATA ENTRY'!CV93="","",IF('DATA ENTRY'!CV93="","",IF(AND($EE$4='DATA ENTRY'!G93,$EG$4='DATA ENTRY'!F93),'DATA ENTRY'!CV93,"")))</f>
        <v/>
      </c>
      <c r="EH94" s="3" t="str">
        <f>IF('DATA ENTRY'!CV93="","",IF('DATA ENTRY'!N93="","",IF(AND($EE$4='DATA ENTRY'!G93,$EG$4='DATA ENTRY'!F93),'DATA ENTRY'!N93,"")))</f>
        <v/>
      </c>
      <c r="EI94" s="132" t="str">
        <f>IF('DATA ENTRY'!CV93="","",IF('DATA ENTRY'!O93="","",IF(AND($EE$4='DATA ENTRY'!G93,$EG$4='DATA ENTRY'!F93),'DATA ENTRY'!O93,"")))</f>
        <v/>
      </c>
      <c r="EJ94" s="3" t="str">
        <f>IF('DATA ENTRY'!CV93="","",IF('DATA ENTRY'!P93="","",IF(AND($EE$4='DATA ENTRY'!G93,$EG$4='DATA ENTRY'!F93),'DATA ENTRY'!P93,"")))</f>
        <v/>
      </c>
      <c r="EK94" s="132" t="str">
        <f>IF('DATA ENTRY'!CV93="","",IF('DATA ENTRY'!Q93="","",IF(AND($EE$4='DATA ENTRY'!G93,$EG$4='DATA ENTRY'!F93),'DATA ENTRY'!Q93,"")))</f>
        <v/>
      </c>
      <c r="EL94" s="3" t="str">
        <f>IF('DATA ENTRY'!CV93="","",IF('DATA ENTRY'!R93="","",IF(AND($EE$4='DATA ENTRY'!G93,$EG$4='DATA ENTRY'!F93),'DATA ENTRY'!R93,"")))</f>
        <v/>
      </c>
      <c r="EM94" s="132" t="str">
        <f>IF('DATA ENTRY'!CV93="","",IF('DATA ENTRY'!S93="","",IF(AND($EE$4='DATA ENTRY'!G93,$EG$4='DATA ENTRY'!F93),'DATA ENTRY'!S93,"")))</f>
        <v/>
      </c>
      <c r="EN94" s="3" t="str">
        <f>IF('DATA ENTRY'!CV93="","",IF('DATA ENTRY'!E93="","",IF(AND($EE$4='DATA ENTRY'!G93,$EG$4='DATA ENTRY'!F93),'DATA ENTRY'!E93,"")))</f>
        <v/>
      </c>
      <c r="EO94" s="3" t="str">
        <f>IF('DATA ENTRY'!CV93="","",IF('DATA ENTRY'!D6="","",IF(AND($EE$4='DATA ENTRY'!G93,$EG$4='DATA ENTRY'!F93),'DATA ENTRY'!D6,"")))</f>
        <v/>
      </c>
      <c r="EP94" s="3" t="str">
        <f>IF('DATA ENTRY'!CV93="","",IF('DATA ENTRY'!W93="","",IF(AND($EE$4='DATA ENTRY'!G93,$EG$4='DATA ENTRY'!F93),'DATA ENTRY'!W93,"")))</f>
        <v/>
      </c>
      <c r="EQ94" s="3" t="str">
        <f>IF('DATA ENTRY'!CV93="","",IF('DATA ENTRY'!X93="","",IF(AND($EE$4='DATA ENTRY'!G93,$EG$4='DATA ENTRY'!F93),'DATA ENTRY'!X93,"")))</f>
        <v/>
      </c>
      <c r="ER94" s="133" t="str">
        <f t="shared" si="24"/>
        <v/>
      </c>
      <c r="ES94" s="133" t="str">
        <f>IF('DATA ENTRY'!CV93="","",IF('DATA ENTRY'!D6="","",IF(AND($EE$4='DATA ENTRY'!G93,$EG$4='DATA ENTRY'!F93),'DATA ENTRY'!G93,"")))</f>
        <v/>
      </c>
      <c r="EX94">
        <f t="shared" si="25"/>
        <v>0</v>
      </c>
    </row>
    <row r="95" spans="1:154">
      <c r="A95" t="str">
        <f>IF(S95=0,"",1+(MAX($A$7:A94)))</f>
        <v/>
      </c>
      <c r="B95" s="2">
        <v>89</v>
      </c>
      <c r="C95" s="3" t="str">
        <f>IF('DATA ENTRY'!CV94="","",IF('DATA ENTRY'!B94="","",IF($D$4="All Post",'DATA ENTRY'!B94,IF(AND($D$4='DATA ENTRY'!CV94),'DATA ENTRY'!B94,""))))</f>
        <v/>
      </c>
      <c r="D95" s="3" t="str">
        <f>IF('DATA ENTRY'!CV94="","",IF('DATA ENTRY'!C94="","",IF($D$4="All Post",'DATA ENTRY'!C94,IF(AND($D$4='DATA ENTRY'!CV94),'DATA ENTRY'!C94,""))))</f>
        <v/>
      </c>
      <c r="E95" s="4" t="str">
        <f>IF('DATA ENTRY'!CV94="","",IF('DATA ENTRY'!I94="","",IF($D$4="All Post",'DATA ENTRY'!I94,IF(AND($D$4='DATA ENTRY'!CV94),'DATA ENTRY'!I94,""))))</f>
        <v/>
      </c>
      <c r="F95" s="4" t="str">
        <f>IF('DATA ENTRY'!CV94="","",IF('DATA ENTRY'!CV94="","",IF($D$4="All Post",'DATA ENTRY'!CV94,IF(AND($D$4='DATA ENTRY'!CV94),'DATA ENTRY'!CV94,""))))</f>
        <v/>
      </c>
      <c r="G95" s="3" t="str">
        <f>IF('DATA ENTRY'!CV94="","",IF('DATA ENTRY'!N94="","",IF($D$4="All Post",'DATA ENTRY'!N94,IF(AND($D$4='DATA ENTRY'!CV94),'DATA ENTRY'!N94,""))))</f>
        <v/>
      </c>
      <c r="H95" s="132" t="str">
        <f>IF('DATA ENTRY'!CV94="","",IF('DATA ENTRY'!O94="","",IF($D$4="All Post",'DATA ENTRY'!O94,IF(AND($D$4='DATA ENTRY'!CV94),'DATA ENTRY'!O94,""))))</f>
        <v/>
      </c>
      <c r="I95" s="3" t="str">
        <f>IF('DATA ENTRY'!CV94="","",IF('DATA ENTRY'!P94="","",IF($D$4="All Post",'DATA ENTRY'!P94,IF(AND($D$4='DATA ENTRY'!CV94),'DATA ENTRY'!P94,""))))</f>
        <v/>
      </c>
      <c r="J95" s="132" t="str">
        <f>IF('DATA ENTRY'!CV94="","",IF('DATA ENTRY'!Q94="","",IF($D$4="All Post",'DATA ENTRY'!Q94,IF(AND($D$4='DATA ENTRY'!CV94),'DATA ENTRY'!Q94,""))))</f>
        <v/>
      </c>
      <c r="K95" s="3" t="str">
        <f>IF('DATA ENTRY'!CV94="","",IF('DATA ENTRY'!R94="","",IF($D$4="All Post",'DATA ENTRY'!R94,IF(AND($D$4='DATA ENTRY'!CV94),'DATA ENTRY'!R94,""))))</f>
        <v/>
      </c>
      <c r="L95" s="3" t="str">
        <f>IF('DATA ENTRY'!CV94="","",IF('DATA ENTRY'!S94="","",IF($D$4="All Post",'DATA ENTRY'!S94,IF(AND($D$4='DATA ENTRY'!CV94),'DATA ENTRY'!S94,""))))</f>
        <v/>
      </c>
      <c r="M95" s="3" t="str">
        <f>IF('DATA ENTRY'!CV94="","",IF('DATA ENTRY'!E94="","",IF($D$4="All Post",'DATA ENTRY'!E94,IF(AND($D$4='DATA ENTRY'!CV94),'DATA ENTRY'!E94,""))))</f>
        <v/>
      </c>
      <c r="N95" s="3" t="str">
        <f>IF('DATA ENTRY'!CV94="","",IF('DATA ENTRY'!W94="","",IF($D$4="All Post",'DATA ENTRY'!W94,IF(AND($D$4='DATA ENTRY'!CV94),'DATA ENTRY'!W94,""))))</f>
        <v/>
      </c>
      <c r="O95" s="3" t="str">
        <f>IF('DATA ENTRY'!CV94="","",IF('DATA ENTRY'!X94="","",IF($D$4="All Post",'DATA ENTRY'!X94,IF(AND($D$4='DATA ENTRY'!CV94),'DATA ENTRY'!X94,""))))</f>
        <v/>
      </c>
      <c r="P95" s="3" t="str">
        <f>IF('DATA ENTRY'!CV94="","",IF('DATA ENTRY'!G94="","",IF($D$4="All Post",'DATA ENTRY'!G94,IF(AND($D$4='DATA ENTRY'!CV94),'DATA ENTRY'!G94,""))))</f>
        <v/>
      </c>
      <c r="S95">
        <f t="shared" si="14"/>
        <v>0</v>
      </c>
      <c r="T95" t="str">
        <f t="shared" si="15"/>
        <v/>
      </c>
      <c r="BZ95" t="str">
        <f t="shared" si="16"/>
        <v/>
      </c>
      <c r="CA95" t="str">
        <f>IF(CW95=0,"",1+(MAX($CA$7:CA94)))</f>
        <v/>
      </c>
      <c r="CB95" s="141">
        <v>89</v>
      </c>
      <c r="CC95" s="3" t="str">
        <f>IF('DATA ENTRY'!CV94="","",IF('DATA ENTRY'!B94="","",IF(AND($CD$4='DATA ENTRY'!CV94),'DATA ENTRY'!B94,"")))</f>
        <v/>
      </c>
      <c r="CD95" s="3" t="str">
        <f>IF('DATA ENTRY'!CV94="","",IF('DATA ENTRY'!C94="","",IF(AND($CD$4='DATA ENTRY'!CV94),'DATA ENTRY'!C94,"")))</f>
        <v/>
      </c>
      <c r="CE95" s="4" t="str">
        <f>IF('DATA ENTRY'!CV94="","",IF('DATA ENTRY'!I94="","",IF(AND($CD$4='DATA ENTRY'!CV94),'DATA ENTRY'!I94,"")))</f>
        <v/>
      </c>
      <c r="CF95" s="4" t="str">
        <f>IF('DATA ENTRY'!CV94="","",IF('DATA ENTRY'!CV94="","",IF(AND($CD$4='DATA ENTRY'!CV94),'DATA ENTRY'!CV94,"")))</f>
        <v/>
      </c>
      <c r="CG95" s="3" t="str">
        <f>IF('DATA ENTRY'!CV94="","",IF('DATA ENTRY'!N94="","",IF(AND($CD$4='DATA ENTRY'!CV94),'DATA ENTRY'!N94,"")))</f>
        <v/>
      </c>
      <c r="CH95" s="132" t="str">
        <f>IF('DATA ENTRY'!CV94="","",IF('DATA ENTRY'!O94="","",IF(AND($CD$4='DATA ENTRY'!CV94),'DATA ENTRY'!O94,"")))</f>
        <v/>
      </c>
      <c r="CI95" s="3" t="str">
        <f>IF('DATA ENTRY'!CV94="","",IF('DATA ENTRY'!P94="","",IF(AND($CD$4='DATA ENTRY'!CV94),'DATA ENTRY'!P94,"")))</f>
        <v/>
      </c>
      <c r="CJ95" s="132" t="str">
        <f>IF('DATA ENTRY'!CV94="","",IF('DATA ENTRY'!Q94="","",IF(AND($CD$4='DATA ENTRY'!CV94),'DATA ENTRY'!Q94,"")))</f>
        <v/>
      </c>
      <c r="CK95" s="3" t="str">
        <f>IF('DATA ENTRY'!CV94="","",IF('DATA ENTRY'!R94="","",IF(AND($CD$4='DATA ENTRY'!CV94),'DATA ENTRY'!R94,"")))</f>
        <v/>
      </c>
      <c r="CL95" s="3" t="str">
        <f>IF('DATA ENTRY'!CV94="","",IF('DATA ENTRY'!S94="","",IF(AND($CD$4='DATA ENTRY'!CV94),'DATA ENTRY'!S94,"")))</f>
        <v/>
      </c>
      <c r="CM95" s="3" t="str">
        <f>IF('DATA ENTRY'!CV94="","",IF('DATA ENTRY'!E94="","",IF(AND($CD$4='DATA ENTRY'!CV94),'DATA ENTRY'!E94,"")))</f>
        <v/>
      </c>
      <c r="CN95" s="3" t="str">
        <f>IF('DATA ENTRY'!CV94="","",IF('DATA ENTRY'!W94="","",IF(AND($CD$4='DATA ENTRY'!CV94),'DATA ENTRY'!W94,"")))</f>
        <v/>
      </c>
      <c r="CO95" s="3" t="str">
        <f>IF('DATA ENTRY'!CV94="","",IF('DATA ENTRY'!X94="","",IF(AND($CD$4='DATA ENTRY'!CV94),'DATA ENTRY'!X94,"")))</f>
        <v/>
      </c>
      <c r="CP95" s="133" t="str">
        <f t="shared" si="17"/>
        <v/>
      </c>
      <c r="CQ95" s="133" t="str">
        <f>IF('DATA ENTRY'!CV94="","",IF('DATA ENTRY'!G94="","",IF(AND($CD$4='DATA ENTRY'!CV94),'DATA ENTRY'!G94,"")))</f>
        <v/>
      </c>
      <c r="CR95">
        <f t="shared" si="18"/>
        <v>0</v>
      </c>
      <c r="CS95">
        <f t="shared" si="19"/>
        <v>0</v>
      </c>
      <c r="CW95">
        <f t="shared" si="26"/>
        <v>0</v>
      </c>
      <c r="DA95" t="str">
        <f t="shared" si="20"/>
        <v/>
      </c>
      <c r="DB95" t="str">
        <f>IF(DX95=0,"",1+(MAX($DB$7:DB94)))</f>
        <v/>
      </c>
      <c r="DC95" s="170">
        <v>89</v>
      </c>
      <c r="DD95" s="3" t="str">
        <f>IF('DATA ENTRY'!CV94="","",IF('DATA ENTRY'!B94="","",IF(AND($DE$4='DATA ENTRY'!D94),'DATA ENTRY'!B94,"")))</f>
        <v/>
      </c>
      <c r="DE95" s="3" t="str">
        <f>IF('DATA ENTRY'!CV94="","",IF('DATA ENTRY'!C94="","",IF(AND($DE$4='DATA ENTRY'!D94),'DATA ENTRY'!C94,"")))</f>
        <v/>
      </c>
      <c r="DF95" s="4" t="str">
        <f>IF('DATA ENTRY'!CV94="","",IF('DATA ENTRY'!I94="","",IF(AND($DE$4='DATA ENTRY'!D94),'DATA ENTRY'!I94,"")))</f>
        <v/>
      </c>
      <c r="DG95" s="4" t="str">
        <f>IF('DATA ENTRY'!CV94="","",IF('DATA ENTRY'!CV94="","",IF(AND($DE$4='DATA ENTRY'!D94),'DATA ENTRY'!CV94,"")))</f>
        <v/>
      </c>
      <c r="DH95" s="3" t="str">
        <f>IF('DATA ENTRY'!CV94="","",IF('DATA ENTRY'!N94="","",IF(AND($DE$4='DATA ENTRY'!D94),'DATA ENTRY'!N94,"")))</f>
        <v/>
      </c>
      <c r="DI95" s="132" t="str">
        <f>IF('DATA ENTRY'!CV94="","",IF('DATA ENTRY'!O94="","",IF(AND($DE$4='DATA ENTRY'!D94),'DATA ENTRY'!O94,"")))</f>
        <v/>
      </c>
      <c r="DJ95" s="3" t="str">
        <f>IF('DATA ENTRY'!CV94="","",IF('DATA ENTRY'!P94="","",IF(AND($DE$4='DATA ENTRY'!D94),'DATA ENTRY'!P94,"")))</f>
        <v/>
      </c>
      <c r="DK95" s="132" t="str">
        <f>IF('DATA ENTRY'!CV94="","",IF('DATA ENTRY'!Q94="","",IF(AND($DE$4='DATA ENTRY'!D94),'DATA ENTRY'!Q94,"")))</f>
        <v/>
      </c>
      <c r="DL95" s="3" t="str">
        <f>IF('DATA ENTRY'!CV94="","",IF('DATA ENTRY'!R94="","",IF(AND($DE$4='DATA ENTRY'!D94),'DATA ENTRY'!R94,"")))</f>
        <v/>
      </c>
      <c r="DM95" s="132" t="str">
        <f>IF('DATA ENTRY'!CV94="","",IF('DATA ENTRY'!S94="","",IF(AND($DE$4='DATA ENTRY'!D94),'DATA ENTRY'!S94,"")))</f>
        <v/>
      </c>
      <c r="DN95" s="3" t="str">
        <f>IF('DATA ENTRY'!CV94="","",IF('DATA ENTRY'!E94="","",IF(AND($DE$4='DATA ENTRY'!D94),'DATA ENTRY'!E94,"")))</f>
        <v/>
      </c>
      <c r="DO95" s="3" t="str">
        <f>IF('DATA ENTRY'!CV94="","",IF('DATA ENTRY'!D94="","",IF(AND($DE$4='DATA ENTRY'!D94),'DATA ENTRY'!D94,"")))</f>
        <v/>
      </c>
      <c r="DP95" s="3" t="str">
        <f>IF('DATA ENTRY'!CV94="","",IF('DATA ENTRY'!W94="","",IF(AND($DE$4='DATA ENTRY'!D94),'DATA ENTRY'!W94,"")))</f>
        <v/>
      </c>
      <c r="DQ95" s="3" t="str">
        <f>IF('DATA ENTRY'!CV94="","",IF('DATA ENTRY'!X94="","",IF(AND($DE$4='DATA ENTRY'!D94),'DATA ENTRY'!X94,"")))</f>
        <v/>
      </c>
      <c r="DR95" s="133" t="str">
        <f t="shared" si="21"/>
        <v/>
      </c>
      <c r="DS95" s="133" t="str">
        <f>IF('DATA ENTRY'!CV94="","",IF('DATA ENTRY'!D94="","",IF(AND($DE$4='DATA ENTRY'!D94),'DATA ENTRY'!G94,"")))</f>
        <v/>
      </c>
      <c r="DX95">
        <f t="shared" si="22"/>
        <v>0</v>
      </c>
      <c r="EA95" t="str">
        <f t="shared" si="23"/>
        <v/>
      </c>
      <c r="EB95" t="str">
        <f>IF(EX95=0,"",1+(MAX($EB$7:EB94)))</f>
        <v/>
      </c>
      <c r="EC95" s="192">
        <v>89</v>
      </c>
      <c r="ED95" s="3" t="str">
        <f>IF('DATA ENTRY'!CV94="","",IF('DATA ENTRY'!B94="","",IF(AND($EE$4='DATA ENTRY'!G94,$EG$4='DATA ENTRY'!F94),'DATA ENTRY'!B94,"")))</f>
        <v/>
      </c>
      <c r="EE95" s="3" t="str">
        <f>IF('DATA ENTRY'!CV94="","",IF('DATA ENTRY'!C94="","",IF(AND($EE$4='DATA ENTRY'!G94,$EG$4='DATA ENTRY'!F94),'DATA ENTRY'!C94,"")))</f>
        <v/>
      </c>
      <c r="EF95" s="4" t="str">
        <f>IF('DATA ENTRY'!CV94="","",IF('DATA ENTRY'!I94="","",IF(AND($EE$4='DATA ENTRY'!G94,$EG$4='DATA ENTRY'!F94),'DATA ENTRY'!I94,"")))</f>
        <v/>
      </c>
      <c r="EG95" s="4" t="str">
        <f>IF('DATA ENTRY'!CV94="","",IF('DATA ENTRY'!CV94="","",IF(AND($EE$4='DATA ENTRY'!G94,$EG$4='DATA ENTRY'!F94),'DATA ENTRY'!CV94,"")))</f>
        <v/>
      </c>
      <c r="EH95" s="3" t="str">
        <f>IF('DATA ENTRY'!CV94="","",IF('DATA ENTRY'!N94="","",IF(AND($EE$4='DATA ENTRY'!G94,$EG$4='DATA ENTRY'!F94),'DATA ENTRY'!N94,"")))</f>
        <v/>
      </c>
      <c r="EI95" s="132" t="str">
        <f>IF('DATA ENTRY'!CV94="","",IF('DATA ENTRY'!O94="","",IF(AND($EE$4='DATA ENTRY'!G94,$EG$4='DATA ENTRY'!F94),'DATA ENTRY'!O94,"")))</f>
        <v/>
      </c>
      <c r="EJ95" s="3" t="str">
        <f>IF('DATA ENTRY'!CV94="","",IF('DATA ENTRY'!P94="","",IF(AND($EE$4='DATA ENTRY'!G94,$EG$4='DATA ENTRY'!F94),'DATA ENTRY'!P94,"")))</f>
        <v/>
      </c>
      <c r="EK95" s="132" t="str">
        <f>IF('DATA ENTRY'!CV94="","",IF('DATA ENTRY'!Q94="","",IF(AND($EE$4='DATA ENTRY'!G94,$EG$4='DATA ENTRY'!F94),'DATA ENTRY'!Q94,"")))</f>
        <v/>
      </c>
      <c r="EL95" s="3" t="str">
        <f>IF('DATA ENTRY'!CV94="","",IF('DATA ENTRY'!R94="","",IF(AND($EE$4='DATA ENTRY'!G94,$EG$4='DATA ENTRY'!F94),'DATA ENTRY'!R94,"")))</f>
        <v/>
      </c>
      <c r="EM95" s="132" t="str">
        <f>IF('DATA ENTRY'!CV94="","",IF('DATA ENTRY'!S94="","",IF(AND($EE$4='DATA ENTRY'!G94,$EG$4='DATA ENTRY'!F94),'DATA ENTRY'!S94,"")))</f>
        <v/>
      </c>
      <c r="EN95" s="3" t="str">
        <f>IF('DATA ENTRY'!CV94="","",IF('DATA ENTRY'!E94="","",IF(AND($EE$4='DATA ENTRY'!G94,$EG$4='DATA ENTRY'!F94),'DATA ENTRY'!E94,"")))</f>
        <v/>
      </c>
      <c r="EO95" s="3" t="str">
        <f>IF('DATA ENTRY'!CV94="","",IF('DATA ENTRY'!D6="","",IF(AND($EE$4='DATA ENTRY'!G94,$EG$4='DATA ENTRY'!F94),'DATA ENTRY'!D6,"")))</f>
        <v/>
      </c>
      <c r="EP95" s="3" t="str">
        <f>IF('DATA ENTRY'!CV94="","",IF('DATA ENTRY'!W94="","",IF(AND($EE$4='DATA ENTRY'!G94,$EG$4='DATA ENTRY'!F94),'DATA ENTRY'!W94,"")))</f>
        <v/>
      </c>
      <c r="EQ95" s="3" t="str">
        <f>IF('DATA ENTRY'!CV94="","",IF('DATA ENTRY'!X94="","",IF(AND($EE$4='DATA ENTRY'!G94,$EG$4='DATA ENTRY'!F94),'DATA ENTRY'!X94,"")))</f>
        <v/>
      </c>
      <c r="ER95" s="133" t="str">
        <f t="shared" si="24"/>
        <v/>
      </c>
      <c r="ES95" s="133" t="str">
        <f>IF('DATA ENTRY'!CV94="","",IF('DATA ENTRY'!D6="","",IF(AND($EE$4='DATA ENTRY'!G94,$EG$4='DATA ENTRY'!F94),'DATA ENTRY'!G94,"")))</f>
        <v/>
      </c>
      <c r="EX95">
        <f t="shared" si="25"/>
        <v>0</v>
      </c>
    </row>
    <row r="96" spans="1:154">
      <c r="A96" t="str">
        <f>IF(S96=0,"",1+(MAX($A$7:A95)))</f>
        <v/>
      </c>
      <c r="B96" s="2">
        <v>90</v>
      </c>
      <c r="C96" s="3" t="str">
        <f>IF('DATA ENTRY'!CV95="","",IF('DATA ENTRY'!B95="","",IF($D$4="All Post",'DATA ENTRY'!B95,IF(AND($D$4='DATA ENTRY'!CV95),'DATA ENTRY'!B95,""))))</f>
        <v/>
      </c>
      <c r="D96" s="3" t="str">
        <f>IF('DATA ENTRY'!CV95="","",IF('DATA ENTRY'!C95="","",IF($D$4="All Post",'DATA ENTRY'!C95,IF(AND($D$4='DATA ENTRY'!CV95),'DATA ENTRY'!C95,""))))</f>
        <v/>
      </c>
      <c r="E96" s="4" t="str">
        <f>IF('DATA ENTRY'!CV95="","",IF('DATA ENTRY'!I95="","",IF($D$4="All Post",'DATA ENTRY'!I95,IF(AND($D$4='DATA ENTRY'!CV95),'DATA ENTRY'!I95,""))))</f>
        <v/>
      </c>
      <c r="F96" s="4" t="str">
        <f>IF('DATA ENTRY'!CV95="","",IF('DATA ENTRY'!CV95="","",IF($D$4="All Post",'DATA ENTRY'!CV95,IF(AND($D$4='DATA ENTRY'!CV95),'DATA ENTRY'!CV95,""))))</f>
        <v/>
      </c>
      <c r="G96" s="3" t="str">
        <f>IF('DATA ENTRY'!CV95="","",IF('DATA ENTRY'!N95="","",IF($D$4="All Post",'DATA ENTRY'!N95,IF(AND($D$4='DATA ENTRY'!CV95),'DATA ENTRY'!N95,""))))</f>
        <v/>
      </c>
      <c r="H96" s="132" t="str">
        <f>IF('DATA ENTRY'!CV95="","",IF('DATA ENTRY'!O95="","",IF($D$4="All Post",'DATA ENTRY'!O95,IF(AND($D$4='DATA ENTRY'!CV95),'DATA ENTRY'!O95,""))))</f>
        <v/>
      </c>
      <c r="I96" s="3" t="str">
        <f>IF('DATA ENTRY'!CV95="","",IF('DATA ENTRY'!P95="","",IF($D$4="All Post",'DATA ENTRY'!P95,IF(AND($D$4='DATA ENTRY'!CV95),'DATA ENTRY'!P95,""))))</f>
        <v/>
      </c>
      <c r="J96" s="132" t="str">
        <f>IF('DATA ENTRY'!CV95="","",IF('DATA ENTRY'!Q95="","",IF($D$4="All Post",'DATA ENTRY'!Q95,IF(AND($D$4='DATA ENTRY'!CV95),'DATA ENTRY'!Q95,""))))</f>
        <v/>
      </c>
      <c r="K96" s="3" t="str">
        <f>IF('DATA ENTRY'!CV95="","",IF('DATA ENTRY'!R95="","",IF($D$4="All Post",'DATA ENTRY'!R95,IF(AND($D$4='DATA ENTRY'!CV95),'DATA ENTRY'!R95,""))))</f>
        <v/>
      </c>
      <c r="L96" s="3" t="str">
        <f>IF('DATA ENTRY'!CV95="","",IF('DATA ENTRY'!S95="","",IF($D$4="All Post",'DATA ENTRY'!S95,IF(AND($D$4='DATA ENTRY'!CV95),'DATA ENTRY'!S95,""))))</f>
        <v/>
      </c>
      <c r="M96" s="3" t="str">
        <f>IF('DATA ENTRY'!CV95="","",IF('DATA ENTRY'!E95="","",IF($D$4="All Post",'DATA ENTRY'!E95,IF(AND($D$4='DATA ENTRY'!CV95),'DATA ENTRY'!E95,""))))</f>
        <v/>
      </c>
      <c r="N96" s="3" t="str">
        <f>IF('DATA ENTRY'!CV95="","",IF('DATA ENTRY'!W95="","",IF($D$4="All Post",'DATA ENTRY'!W95,IF(AND($D$4='DATA ENTRY'!CV95),'DATA ENTRY'!W95,""))))</f>
        <v/>
      </c>
      <c r="O96" s="3" t="str">
        <f>IF('DATA ENTRY'!CV95="","",IF('DATA ENTRY'!X95="","",IF($D$4="All Post",'DATA ENTRY'!X95,IF(AND($D$4='DATA ENTRY'!CV95),'DATA ENTRY'!X95,""))))</f>
        <v/>
      </c>
      <c r="P96" s="3" t="str">
        <f>IF('DATA ENTRY'!CV95="","",IF('DATA ENTRY'!G95="","",IF($D$4="All Post",'DATA ENTRY'!G95,IF(AND($D$4='DATA ENTRY'!CV95),'DATA ENTRY'!G95,""))))</f>
        <v/>
      </c>
      <c r="S96">
        <f t="shared" si="14"/>
        <v>0</v>
      </c>
      <c r="T96" t="str">
        <f t="shared" si="15"/>
        <v/>
      </c>
      <c r="BZ96" t="str">
        <f t="shared" si="16"/>
        <v/>
      </c>
      <c r="CA96" t="str">
        <f>IF(CW96=0,"",1+(MAX($CA$7:CA95)))</f>
        <v/>
      </c>
      <c r="CB96" s="141">
        <v>90</v>
      </c>
      <c r="CC96" s="3" t="str">
        <f>IF('DATA ENTRY'!CV95="","",IF('DATA ENTRY'!B95="","",IF(AND($CD$4='DATA ENTRY'!CV95),'DATA ENTRY'!B95,"")))</f>
        <v/>
      </c>
      <c r="CD96" s="3" t="str">
        <f>IF('DATA ENTRY'!CV95="","",IF('DATA ENTRY'!C95="","",IF(AND($CD$4='DATA ENTRY'!CV95),'DATA ENTRY'!C95,"")))</f>
        <v/>
      </c>
      <c r="CE96" s="4" t="str">
        <f>IF('DATA ENTRY'!CV95="","",IF('DATA ENTRY'!I95="","",IF(AND($CD$4='DATA ENTRY'!CV95),'DATA ENTRY'!I95,"")))</f>
        <v/>
      </c>
      <c r="CF96" s="4" t="str">
        <f>IF('DATA ENTRY'!CV95="","",IF('DATA ENTRY'!CV95="","",IF(AND($CD$4='DATA ENTRY'!CV95),'DATA ENTRY'!CV95,"")))</f>
        <v/>
      </c>
      <c r="CG96" s="3" t="str">
        <f>IF('DATA ENTRY'!CV95="","",IF('DATA ENTRY'!N95="","",IF(AND($CD$4='DATA ENTRY'!CV95),'DATA ENTRY'!N95,"")))</f>
        <v/>
      </c>
      <c r="CH96" s="132" t="str">
        <f>IF('DATA ENTRY'!CV95="","",IF('DATA ENTRY'!O95="","",IF(AND($CD$4='DATA ENTRY'!CV95),'DATA ENTRY'!O95,"")))</f>
        <v/>
      </c>
      <c r="CI96" s="3" t="str">
        <f>IF('DATA ENTRY'!CV95="","",IF('DATA ENTRY'!P95="","",IF(AND($CD$4='DATA ENTRY'!CV95),'DATA ENTRY'!P95,"")))</f>
        <v/>
      </c>
      <c r="CJ96" s="132" t="str">
        <f>IF('DATA ENTRY'!CV95="","",IF('DATA ENTRY'!Q95="","",IF(AND($CD$4='DATA ENTRY'!CV95),'DATA ENTRY'!Q95,"")))</f>
        <v/>
      </c>
      <c r="CK96" s="3" t="str">
        <f>IF('DATA ENTRY'!CV95="","",IF('DATA ENTRY'!R95="","",IF(AND($CD$4='DATA ENTRY'!CV95),'DATA ENTRY'!R95,"")))</f>
        <v/>
      </c>
      <c r="CL96" s="3" t="str">
        <f>IF('DATA ENTRY'!CV95="","",IF('DATA ENTRY'!S95="","",IF(AND($CD$4='DATA ENTRY'!CV95),'DATA ENTRY'!S95,"")))</f>
        <v/>
      </c>
      <c r="CM96" s="3" t="str">
        <f>IF('DATA ENTRY'!CV95="","",IF('DATA ENTRY'!E95="","",IF(AND($CD$4='DATA ENTRY'!CV95),'DATA ENTRY'!E95,"")))</f>
        <v/>
      </c>
      <c r="CN96" s="3" t="str">
        <f>IF('DATA ENTRY'!CV95="","",IF('DATA ENTRY'!W95="","",IF(AND($CD$4='DATA ENTRY'!CV95),'DATA ENTRY'!W95,"")))</f>
        <v/>
      </c>
      <c r="CO96" s="3" t="str">
        <f>IF('DATA ENTRY'!CV95="","",IF('DATA ENTRY'!X95="","",IF(AND($CD$4='DATA ENTRY'!CV95),'DATA ENTRY'!X95,"")))</f>
        <v/>
      </c>
      <c r="CP96" s="133" t="str">
        <f t="shared" si="17"/>
        <v/>
      </c>
      <c r="CQ96" s="133" t="str">
        <f>IF('DATA ENTRY'!CV95="","",IF('DATA ENTRY'!G95="","",IF(AND($CD$4='DATA ENTRY'!CV95),'DATA ENTRY'!G95,"")))</f>
        <v/>
      </c>
      <c r="CR96">
        <f t="shared" si="18"/>
        <v>0</v>
      </c>
      <c r="CS96">
        <f t="shared" si="19"/>
        <v>0</v>
      </c>
      <c r="CW96">
        <f t="shared" si="26"/>
        <v>0</v>
      </c>
      <c r="DA96" t="str">
        <f t="shared" si="20"/>
        <v/>
      </c>
      <c r="DB96" t="str">
        <f>IF(DX96=0,"",1+(MAX($DB$7:DB95)))</f>
        <v/>
      </c>
      <c r="DC96" s="170">
        <v>90</v>
      </c>
      <c r="DD96" s="3" t="str">
        <f>IF('DATA ENTRY'!CV95="","",IF('DATA ENTRY'!B95="","",IF(AND($DE$4='DATA ENTRY'!D95),'DATA ENTRY'!B95,"")))</f>
        <v/>
      </c>
      <c r="DE96" s="3" t="str">
        <f>IF('DATA ENTRY'!CV95="","",IF('DATA ENTRY'!C95="","",IF(AND($DE$4='DATA ENTRY'!D95),'DATA ENTRY'!C95,"")))</f>
        <v/>
      </c>
      <c r="DF96" s="4" t="str">
        <f>IF('DATA ENTRY'!CV95="","",IF('DATA ENTRY'!I95="","",IF(AND($DE$4='DATA ENTRY'!D95),'DATA ENTRY'!I95,"")))</f>
        <v/>
      </c>
      <c r="DG96" s="4" t="str">
        <f>IF('DATA ENTRY'!CV95="","",IF('DATA ENTRY'!CV95="","",IF(AND($DE$4='DATA ENTRY'!D95),'DATA ENTRY'!CV95,"")))</f>
        <v/>
      </c>
      <c r="DH96" s="3" t="str">
        <f>IF('DATA ENTRY'!CV95="","",IF('DATA ENTRY'!N95="","",IF(AND($DE$4='DATA ENTRY'!D95),'DATA ENTRY'!N95,"")))</f>
        <v/>
      </c>
      <c r="DI96" s="132" t="str">
        <f>IF('DATA ENTRY'!CV95="","",IF('DATA ENTRY'!O95="","",IF(AND($DE$4='DATA ENTRY'!D95),'DATA ENTRY'!O95,"")))</f>
        <v/>
      </c>
      <c r="DJ96" s="3" t="str">
        <f>IF('DATA ENTRY'!CV95="","",IF('DATA ENTRY'!P95="","",IF(AND($DE$4='DATA ENTRY'!D95),'DATA ENTRY'!P95,"")))</f>
        <v/>
      </c>
      <c r="DK96" s="132" t="str">
        <f>IF('DATA ENTRY'!CV95="","",IF('DATA ENTRY'!Q95="","",IF(AND($DE$4='DATA ENTRY'!D95),'DATA ENTRY'!Q95,"")))</f>
        <v/>
      </c>
      <c r="DL96" s="3" t="str">
        <f>IF('DATA ENTRY'!CV95="","",IF('DATA ENTRY'!R95="","",IF(AND($DE$4='DATA ENTRY'!D95),'DATA ENTRY'!R95,"")))</f>
        <v/>
      </c>
      <c r="DM96" s="132" t="str">
        <f>IF('DATA ENTRY'!CV95="","",IF('DATA ENTRY'!S95="","",IF(AND($DE$4='DATA ENTRY'!D95),'DATA ENTRY'!S95,"")))</f>
        <v/>
      </c>
      <c r="DN96" s="3" t="str">
        <f>IF('DATA ENTRY'!CV95="","",IF('DATA ENTRY'!E95="","",IF(AND($DE$4='DATA ENTRY'!D95),'DATA ENTRY'!E95,"")))</f>
        <v/>
      </c>
      <c r="DO96" s="3" t="str">
        <f>IF('DATA ENTRY'!CV95="","",IF('DATA ENTRY'!D95="","",IF(AND($DE$4='DATA ENTRY'!D95),'DATA ENTRY'!D95,"")))</f>
        <v/>
      </c>
      <c r="DP96" s="3" t="str">
        <f>IF('DATA ENTRY'!CV95="","",IF('DATA ENTRY'!W95="","",IF(AND($DE$4='DATA ENTRY'!D95),'DATA ENTRY'!W95,"")))</f>
        <v/>
      </c>
      <c r="DQ96" s="3" t="str">
        <f>IF('DATA ENTRY'!CV95="","",IF('DATA ENTRY'!X95="","",IF(AND($DE$4='DATA ENTRY'!D95),'DATA ENTRY'!X95,"")))</f>
        <v/>
      </c>
      <c r="DR96" s="133" t="str">
        <f t="shared" si="21"/>
        <v/>
      </c>
      <c r="DS96" s="133" t="str">
        <f>IF('DATA ENTRY'!CV95="","",IF('DATA ENTRY'!D95="","",IF(AND($DE$4='DATA ENTRY'!D95),'DATA ENTRY'!G95,"")))</f>
        <v/>
      </c>
      <c r="DX96">
        <f t="shared" si="22"/>
        <v>0</v>
      </c>
      <c r="EA96" t="str">
        <f t="shared" si="23"/>
        <v/>
      </c>
      <c r="EB96" t="str">
        <f>IF(EX96=0,"",1+(MAX($EB$7:EB95)))</f>
        <v/>
      </c>
      <c r="EC96" s="192">
        <v>90</v>
      </c>
      <c r="ED96" s="3" t="str">
        <f>IF('DATA ENTRY'!CV95="","",IF('DATA ENTRY'!B95="","",IF(AND($EE$4='DATA ENTRY'!G95,$EG$4='DATA ENTRY'!F95),'DATA ENTRY'!B95,"")))</f>
        <v/>
      </c>
      <c r="EE96" s="3" t="str">
        <f>IF('DATA ENTRY'!CV95="","",IF('DATA ENTRY'!C95="","",IF(AND($EE$4='DATA ENTRY'!G95,$EG$4='DATA ENTRY'!F95),'DATA ENTRY'!C95,"")))</f>
        <v/>
      </c>
      <c r="EF96" s="4" t="str">
        <f>IF('DATA ENTRY'!CV95="","",IF('DATA ENTRY'!I95="","",IF(AND($EE$4='DATA ENTRY'!G95,$EG$4='DATA ENTRY'!F95),'DATA ENTRY'!I95,"")))</f>
        <v/>
      </c>
      <c r="EG96" s="4" t="str">
        <f>IF('DATA ENTRY'!CV95="","",IF('DATA ENTRY'!CV95="","",IF(AND($EE$4='DATA ENTRY'!G95,$EG$4='DATA ENTRY'!F95),'DATA ENTRY'!CV95,"")))</f>
        <v/>
      </c>
      <c r="EH96" s="3" t="str">
        <f>IF('DATA ENTRY'!CV95="","",IF('DATA ENTRY'!N95="","",IF(AND($EE$4='DATA ENTRY'!G95,$EG$4='DATA ENTRY'!F95),'DATA ENTRY'!N95,"")))</f>
        <v/>
      </c>
      <c r="EI96" s="132" t="str">
        <f>IF('DATA ENTRY'!CV95="","",IF('DATA ENTRY'!O95="","",IF(AND($EE$4='DATA ENTRY'!G95,$EG$4='DATA ENTRY'!F95),'DATA ENTRY'!O95,"")))</f>
        <v/>
      </c>
      <c r="EJ96" s="3" t="str">
        <f>IF('DATA ENTRY'!CV95="","",IF('DATA ENTRY'!P95="","",IF(AND($EE$4='DATA ENTRY'!G95,$EG$4='DATA ENTRY'!F95),'DATA ENTRY'!P95,"")))</f>
        <v/>
      </c>
      <c r="EK96" s="132" t="str">
        <f>IF('DATA ENTRY'!CV95="","",IF('DATA ENTRY'!Q95="","",IF(AND($EE$4='DATA ENTRY'!G95,$EG$4='DATA ENTRY'!F95),'DATA ENTRY'!Q95,"")))</f>
        <v/>
      </c>
      <c r="EL96" s="3" t="str">
        <f>IF('DATA ENTRY'!CV95="","",IF('DATA ENTRY'!R95="","",IF(AND($EE$4='DATA ENTRY'!G95,$EG$4='DATA ENTRY'!F95),'DATA ENTRY'!R95,"")))</f>
        <v/>
      </c>
      <c r="EM96" s="132" t="str">
        <f>IF('DATA ENTRY'!CV95="","",IF('DATA ENTRY'!S95="","",IF(AND($EE$4='DATA ENTRY'!G95,$EG$4='DATA ENTRY'!F95),'DATA ENTRY'!S95,"")))</f>
        <v/>
      </c>
      <c r="EN96" s="3" t="str">
        <f>IF('DATA ENTRY'!CV95="","",IF('DATA ENTRY'!E95="","",IF(AND($EE$4='DATA ENTRY'!G95,$EG$4='DATA ENTRY'!F95),'DATA ENTRY'!E95,"")))</f>
        <v/>
      </c>
      <c r="EO96" s="3" t="str">
        <f>IF('DATA ENTRY'!CV95="","",IF('DATA ENTRY'!D6="","",IF(AND($EE$4='DATA ENTRY'!G95,$EG$4='DATA ENTRY'!F95),'DATA ENTRY'!D6,"")))</f>
        <v/>
      </c>
      <c r="EP96" s="3" t="str">
        <f>IF('DATA ENTRY'!CV95="","",IF('DATA ENTRY'!W95="","",IF(AND($EE$4='DATA ENTRY'!G95,$EG$4='DATA ENTRY'!F95),'DATA ENTRY'!W95,"")))</f>
        <v/>
      </c>
      <c r="EQ96" s="3" t="str">
        <f>IF('DATA ENTRY'!CV95="","",IF('DATA ENTRY'!X95="","",IF(AND($EE$4='DATA ENTRY'!G95,$EG$4='DATA ENTRY'!F95),'DATA ENTRY'!X95,"")))</f>
        <v/>
      </c>
      <c r="ER96" s="133" t="str">
        <f t="shared" si="24"/>
        <v/>
      </c>
      <c r="ES96" s="133" t="str">
        <f>IF('DATA ENTRY'!CV95="","",IF('DATA ENTRY'!D6="","",IF(AND($EE$4='DATA ENTRY'!G95,$EG$4='DATA ENTRY'!F95),'DATA ENTRY'!G95,"")))</f>
        <v/>
      </c>
      <c r="EX96">
        <f t="shared" si="25"/>
        <v>0</v>
      </c>
    </row>
    <row r="97" spans="1:154">
      <c r="A97" t="str">
        <f>IF(S97=0,"",1+(MAX($A$7:A96)))</f>
        <v/>
      </c>
      <c r="B97" s="2">
        <v>91</v>
      </c>
      <c r="C97" s="3" t="str">
        <f>IF('DATA ENTRY'!CV96="","",IF('DATA ENTRY'!B96="","",IF($D$4="All Post",'DATA ENTRY'!B96,IF(AND($D$4='DATA ENTRY'!CV96),'DATA ENTRY'!B96,""))))</f>
        <v/>
      </c>
      <c r="D97" s="3" t="str">
        <f>IF('DATA ENTRY'!CV96="","",IF('DATA ENTRY'!C96="","",IF($D$4="All Post",'DATA ENTRY'!C96,IF(AND($D$4='DATA ENTRY'!CV96),'DATA ENTRY'!C96,""))))</f>
        <v/>
      </c>
      <c r="E97" s="4" t="str">
        <f>IF('DATA ENTRY'!CV96="","",IF('DATA ENTRY'!I96="","",IF($D$4="All Post",'DATA ENTRY'!I96,IF(AND($D$4='DATA ENTRY'!CV96),'DATA ENTRY'!I96,""))))</f>
        <v/>
      </c>
      <c r="F97" s="4" t="str">
        <f>IF('DATA ENTRY'!CV96="","",IF('DATA ENTRY'!CV96="","",IF($D$4="All Post",'DATA ENTRY'!CV96,IF(AND($D$4='DATA ENTRY'!CV96),'DATA ENTRY'!CV96,""))))</f>
        <v/>
      </c>
      <c r="G97" s="3" t="str">
        <f>IF('DATA ENTRY'!CV96="","",IF('DATA ENTRY'!N96="","",IF($D$4="All Post",'DATA ENTRY'!N96,IF(AND($D$4='DATA ENTRY'!CV96),'DATA ENTRY'!N96,""))))</f>
        <v/>
      </c>
      <c r="H97" s="132" t="str">
        <f>IF('DATA ENTRY'!CV96="","",IF('DATA ENTRY'!O96="","",IF($D$4="All Post",'DATA ENTRY'!O96,IF(AND($D$4='DATA ENTRY'!CV96),'DATA ENTRY'!O96,""))))</f>
        <v/>
      </c>
      <c r="I97" s="3" t="str">
        <f>IF('DATA ENTRY'!CV96="","",IF('DATA ENTRY'!P96="","",IF($D$4="All Post",'DATA ENTRY'!P96,IF(AND($D$4='DATA ENTRY'!CV96),'DATA ENTRY'!P96,""))))</f>
        <v/>
      </c>
      <c r="J97" s="132" t="str">
        <f>IF('DATA ENTRY'!CV96="","",IF('DATA ENTRY'!Q96="","",IF($D$4="All Post",'DATA ENTRY'!Q96,IF(AND($D$4='DATA ENTRY'!CV96),'DATA ENTRY'!Q96,""))))</f>
        <v/>
      </c>
      <c r="K97" s="3" t="str">
        <f>IF('DATA ENTRY'!CV96="","",IF('DATA ENTRY'!R96="","",IF($D$4="All Post",'DATA ENTRY'!R96,IF(AND($D$4='DATA ENTRY'!CV96),'DATA ENTRY'!R96,""))))</f>
        <v/>
      </c>
      <c r="L97" s="3" t="str">
        <f>IF('DATA ENTRY'!CV96="","",IF('DATA ENTRY'!S96="","",IF($D$4="All Post",'DATA ENTRY'!S96,IF(AND($D$4='DATA ENTRY'!CV96),'DATA ENTRY'!S96,""))))</f>
        <v/>
      </c>
      <c r="M97" s="3" t="str">
        <f>IF('DATA ENTRY'!CV96="","",IF('DATA ENTRY'!E96="","",IF($D$4="All Post",'DATA ENTRY'!E96,IF(AND($D$4='DATA ENTRY'!CV96),'DATA ENTRY'!E96,""))))</f>
        <v/>
      </c>
      <c r="N97" s="3" t="str">
        <f>IF('DATA ENTRY'!CV96="","",IF('DATA ENTRY'!W96="","",IF($D$4="All Post",'DATA ENTRY'!W96,IF(AND($D$4='DATA ENTRY'!CV96),'DATA ENTRY'!W96,""))))</f>
        <v/>
      </c>
      <c r="O97" s="3" t="str">
        <f>IF('DATA ENTRY'!CV96="","",IF('DATA ENTRY'!X96="","",IF($D$4="All Post",'DATA ENTRY'!X96,IF(AND($D$4='DATA ENTRY'!CV96),'DATA ENTRY'!X96,""))))</f>
        <v/>
      </c>
      <c r="P97" s="3" t="str">
        <f>IF('DATA ENTRY'!CV96="","",IF('DATA ENTRY'!G96="","",IF($D$4="All Post",'DATA ENTRY'!G96,IF(AND($D$4='DATA ENTRY'!CV96),'DATA ENTRY'!G96,""))))</f>
        <v/>
      </c>
      <c r="S97">
        <f t="shared" si="14"/>
        <v>0</v>
      </c>
      <c r="T97" t="str">
        <f t="shared" si="15"/>
        <v/>
      </c>
      <c r="BZ97" t="str">
        <f t="shared" si="16"/>
        <v/>
      </c>
      <c r="CA97" t="str">
        <f>IF(CW97=0,"",1+(MAX($CA$7:CA96)))</f>
        <v/>
      </c>
      <c r="CB97" s="141">
        <v>91</v>
      </c>
      <c r="CC97" s="3" t="str">
        <f>IF('DATA ENTRY'!CV96="","",IF('DATA ENTRY'!B96="","",IF(AND($CD$4='DATA ENTRY'!CV96),'DATA ENTRY'!B96,"")))</f>
        <v/>
      </c>
      <c r="CD97" s="3" t="str">
        <f>IF('DATA ENTRY'!CV96="","",IF('DATA ENTRY'!C96="","",IF(AND($CD$4='DATA ENTRY'!CV96),'DATA ENTRY'!C96,"")))</f>
        <v/>
      </c>
      <c r="CE97" s="4" t="str">
        <f>IF('DATA ENTRY'!CV96="","",IF('DATA ENTRY'!I96="","",IF(AND($CD$4='DATA ENTRY'!CV96),'DATA ENTRY'!I96,"")))</f>
        <v/>
      </c>
      <c r="CF97" s="4" t="str">
        <f>IF('DATA ENTRY'!CV96="","",IF('DATA ENTRY'!CV96="","",IF(AND($CD$4='DATA ENTRY'!CV96),'DATA ENTRY'!CV96,"")))</f>
        <v/>
      </c>
      <c r="CG97" s="3" t="str">
        <f>IF('DATA ENTRY'!CV96="","",IF('DATA ENTRY'!N96="","",IF(AND($CD$4='DATA ENTRY'!CV96),'DATA ENTRY'!N96,"")))</f>
        <v/>
      </c>
      <c r="CH97" s="132" t="str">
        <f>IF('DATA ENTRY'!CV96="","",IF('DATA ENTRY'!O96="","",IF(AND($CD$4='DATA ENTRY'!CV96),'DATA ENTRY'!O96,"")))</f>
        <v/>
      </c>
      <c r="CI97" s="3" t="str">
        <f>IF('DATA ENTRY'!CV96="","",IF('DATA ENTRY'!P96="","",IF(AND($CD$4='DATA ENTRY'!CV96),'DATA ENTRY'!P96,"")))</f>
        <v/>
      </c>
      <c r="CJ97" s="132" t="str">
        <f>IF('DATA ENTRY'!CV96="","",IF('DATA ENTRY'!Q96="","",IF(AND($CD$4='DATA ENTRY'!CV96),'DATA ENTRY'!Q96,"")))</f>
        <v/>
      </c>
      <c r="CK97" s="3" t="str">
        <f>IF('DATA ENTRY'!CV96="","",IF('DATA ENTRY'!R96="","",IF(AND($CD$4='DATA ENTRY'!CV96),'DATA ENTRY'!R96,"")))</f>
        <v/>
      </c>
      <c r="CL97" s="3" t="str">
        <f>IF('DATA ENTRY'!CV96="","",IF('DATA ENTRY'!S96="","",IF(AND($CD$4='DATA ENTRY'!CV96),'DATA ENTRY'!S96,"")))</f>
        <v/>
      </c>
      <c r="CM97" s="3" t="str">
        <f>IF('DATA ENTRY'!CV96="","",IF('DATA ENTRY'!E96="","",IF(AND($CD$4='DATA ENTRY'!CV96),'DATA ENTRY'!E96,"")))</f>
        <v/>
      </c>
      <c r="CN97" s="3" t="str">
        <f>IF('DATA ENTRY'!CV96="","",IF('DATA ENTRY'!W96="","",IF(AND($CD$4='DATA ENTRY'!CV96),'DATA ENTRY'!W96,"")))</f>
        <v/>
      </c>
      <c r="CO97" s="3" t="str">
        <f>IF('DATA ENTRY'!CV96="","",IF('DATA ENTRY'!X96="","",IF(AND($CD$4='DATA ENTRY'!CV96),'DATA ENTRY'!X96,"")))</f>
        <v/>
      </c>
      <c r="CP97" s="133" t="str">
        <f t="shared" si="17"/>
        <v/>
      </c>
      <c r="CQ97" s="133" t="str">
        <f>IF('DATA ENTRY'!CV96="","",IF('DATA ENTRY'!G96="","",IF(AND($CD$4='DATA ENTRY'!CV96),'DATA ENTRY'!G96,"")))</f>
        <v/>
      </c>
      <c r="CR97">
        <f t="shared" si="18"/>
        <v>0</v>
      </c>
      <c r="CS97">
        <f t="shared" si="19"/>
        <v>0</v>
      </c>
      <c r="CW97">
        <f t="shared" si="26"/>
        <v>0</v>
      </c>
      <c r="DA97" t="str">
        <f t="shared" si="20"/>
        <v/>
      </c>
      <c r="DB97" t="str">
        <f>IF(DX97=0,"",1+(MAX($DB$7:DB96)))</f>
        <v/>
      </c>
      <c r="DC97" s="170">
        <v>91</v>
      </c>
      <c r="DD97" s="3" t="str">
        <f>IF('DATA ENTRY'!CV96="","",IF('DATA ENTRY'!B96="","",IF(AND($DE$4='DATA ENTRY'!D96),'DATA ENTRY'!B96,"")))</f>
        <v/>
      </c>
      <c r="DE97" s="3" t="str">
        <f>IF('DATA ENTRY'!CV96="","",IF('DATA ENTRY'!C96="","",IF(AND($DE$4='DATA ENTRY'!D96),'DATA ENTRY'!C96,"")))</f>
        <v/>
      </c>
      <c r="DF97" s="4" t="str">
        <f>IF('DATA ENTRY'!CV96="","",IF('DATA ENTRY'!I96="","",IF(AND($DE$4='DATA ENTRY'!D96),'DATA ENTRY'!I96,"")))</f>
        <v/>
      </c>
      <c r="DG97" s="4" t="str">
        <f>IF('DATA ENTRY'!CV96="","",IF('DATA ENTRY'!CV96="","",IF(AND($DE$4='DATA ENTRY'!D96),'DATA ENTRY'!CV96,"")))</f>
        <v/>
      </c>
      <c r="DH97" s="3" t="str">
        <f>IF('DATA ENTRY'!CV96="","",IF('DATA ENTRY'!N96="","",IF(AND($DE$4='DATA ENTRY'!D96),'DATA ENTRY'!N96,"")))</f>
        <v/>
      </c>
      <c r="DI97" s="132" t="str">
        <f>IF('DATA ENTRY'!CV96="","",IF('DATA ENTRY'!O96="","",IF(AND($DE$4='DATA ENTRY'!D96),'DATA ENTRY'!O96,"")))</f>
        <v/>
      </c>
      <c r="DJ97" s="3" t="str">
        <f>IF('DATA ENTRY'!CV96="","",IF('DATA ENTRY'!P96="","",IF(AND($DE$4='DATA ENTRY'!D96),'DATA ENTRY'!P96,"")))</f>
        <v/>
      </c>
      <c r="DK97" s="132" t="str">
        <f>IF('DATA ENTRY'!CV96="","",IF('DATA ENTRY'!Q96="","",IF(AND($DE$4='DATA ENTRY'!D96),'DATA ENTRY'!Q96,"")))</f>
        <v/>
      </c>
      <c r="DL97" s="3" t="str">
        <f>IF('DATA ENTRY'!CV96="","",IF('DATA ENTRY'!R96="","",IF(AND($DE$4='DATA ENTRY'!D96),'DATA ENTRY'!R96,"")))</f>
        <v/>
      </c>
      <c r="DM97" s="132" t="str">
        <f>IF('DATA ENTRY'!CV96="","",IF('DATA ENTRY'!S96="","",IF(AND($DE$4='DATA ENTRY'!D96),'DATA ENTRY'!S96,"")))</f>
        <v/>
      </c>
      <c r="DN97" s="3" t="str">
        <f>IF('DATA ENTRY'!CV96="","",IF('DATA ENTRY'!E96="","",IF(AND($DE$4='DATA ENTRY'!D96),'DATA ENTRY'!E96,"")))</f>
        <v/>
      </c>
      <c r="DO97" s="3" t="str">
        <f>IF('DATA ENTRY'!CV96="","",IF('DATA ENTRY'!D96="","",IF(AND($DE$4='DATA ENTRY'!D96),'DATA ENTRY'!D96,"")))</f>
        <v/>
      </c>
      <c r="DP97" s="3" t="str">
        <f>IF('DATA ENTRY'!CV96="","",IF('DATA ENTRY'!W96="","",IF(AND($DE$4='DATA ENTRY'!D96),'DATA ENTRY'!W96,"")))</f>
        <v/>
      </c>
      <c r="DQ97" s="3" t="str">
        <f>IF('DATA ENTRY'!CV96="","",IF('DATA ENTRY'!X96="","",IF(AND($DE$4='DATA ENTRY'!D96),'DATA ENTRY'!X96,"")))</f>
        <v/>
      </c>
      <c r="DR97" s="133" t="str">
        <f t="shared" si="21"/>
        <v/>
      </c>
      <c r="DS97" s="133" t="str">
        <f>IF('DATA ENTRY'!CV96="","",IF('DATA ENTRY'!D96="","",IF(AND($DE$4='DATA ENTRY'!D96),'DATA ENTRY'!G96,"")))</f>
        <v/>
      </c>
      <c r="DX97">
        <f t="shared" si="22"/>
        <v>0</v>
      </c>
      <c r="EA97" t="str">
        <f t="shared" si="23"/>
        <v/>
      </c>
      <c r="EB97" t="str">
        <f>IF(EX97=0,"",1+(MAX($EB$7:EB96)))</f>
        <v/>
      </c>
      <c r="EC97" s="192">
        <v>91</v>
      </c>
      <c r="ED97" s="3" t="str">
        <f>IF('DATA ENTRY'!CV96="","",IF('DATA ENTRY'!B96="","",IF(AND($EE$4='DATA ENTRY'!G96,$EG$4='DATA ENTRY'!F96),'DATA ENTRY'!B96,"")))</f>
        <v/>
      </c>
      <c r="EE97" s="3" t="str">
        <f>IF('DATA ENTRY'!CV96="","",IF('DATA ENTRY'!C96="","",IF(AND($EE$4='DATA ENTRY'!G96,$EG$4='DATA ENTRY'!F96),'DATA ENTRY'!C96,"")))</f>
        <v/>
      </c>
      <c r="EF97" s="4" t="str">
        <f>IF('DATA ENTRY'!CV96="","",IF('DATA ENTRY'!I96="","",IF(AND($EE$4='DATA ENTRY'!G96,$EG$4='DATA ENTRY'!F96),'DATA ENTRY'!I96,"")))</f>
        <v/>
      </c>
      <c r="EG97" s="4" t="str">
        <f>IF('DATA ENTRY'!CV96="","",IF('DATA ENTRY'!CV96="","",IF(AND($EE$4='DATA ENTRY'!G96,$EG$4='DATA ENTRY'!F96),'DATA ENTRY'!CV96,"")))</f>
        <v/>
      </c>
      <c r="EH97" s="3" t="str">
        <f>IF('DATA ENTRY'!CV96="","",IF('DATA ENTRY'!N96="","",IF(AND($EE$4='DATA ENTRY'!G96,$EG$4='DATA ENTRY'!F96),'DATA ENTRY'!N96,"")))</f>
        <v/>
      </c>
      <c r="EI97" s="132" t="str">
        <f>IF('DATA ENTRY'!CV96="","",IF('DATA ENTRY'!O96="","",IF(AND($EE$4='DATA ENTRY'!G96,$EG$4='DATA ENTRY'!F96),'DATA ENTRY'!O96,"")))</f>
        <v/>
      </c>
      <c r="EJ97" s="3" t="str">
        <f>IF('DATA ENTRY'!CV96="","",IF('DATA ENTRY'!P96="","",IF(AND($EE$4='DATA ENTRY'!G96,$EG$4='DATA ENTRY'!F96),'DATA ENTRY'!P96,"")))</f>
        <v/>
      </c>
      <c r="EK97" s="132" t="str">
        <f>IF('DATA ENTRY'!CV96="","",IF('DATA ENTRY'!Q96="","",IF(AND($EE$4='DATA ENTRY'!G96,$EG$4='DATA ENTRY'!F96),'DATA ENTRY'!Q96,"")))</f>
        <v/>
      </c>
      <c r="EL97" s="3" t="str">
        <f>IF('DATA ENTRY'!CV96="","",IF('DATA ENTRY'!R96="","",IF(AND($EE$4='DATA ENTRY'!G96,$EG$4='DATA ENTRY'!F96),'DATA ENTRY'!R96,"")))</f>
        <v/>
      </c>
      <c r="EM97" s="132" t="str">
        <f>IF('DATA ENTRY'!CV96="","",IF('DATA ENTRY'!S96="","",IF(AND($EE$4='DATA ENTRY'!G96,$EG$4='DATA ENTRY'!F96),'DATA ENTRY'!S96,"")))</f>
        <v/>
      </c>
      <c r="EN97" s="3" t="str">
        <f>IF('DATA ENTRY'!CV96="","",IF('DATA ENTRY'!E96="","",IF(AND($EE$4='DATA ENTRY'!G96,$EG$4='DATA ENTRY'!F96),'DATA ENTRY'!E96,"")))</f>
        <v/>
      </c>
      <c r="EO97" s="3" t="str">
        <f>IF('DATA ENTRY'!CV96="","",IF('DATA ENTRY'!D6="","",IF(AND($EE$4='DATA ENTRY'!G96,$EG$4='DATA ENTRY'!F96),'DATA ENTRY'!D6,"")))</f>
        <v/>
      </c>
      <c r="EP97" s="3" t="str">
        <f>IF('DATA ENTRY'!CV96="","",IF('DATA ENTRY'!W96="","",IF(AND($EE$4='DATA ENTRY'!G96,$EG$4='DATA ENTRY'!F96),'DATA ENTRY'!W96,"")))</f>
        <v/>
      </c>
      <c r="EQ97" s="3" t="str">
        <f>IF('DATA ENTRY'!CV96="","",IF('DATA ENTRY'!X96="","",IF(AND($EE$4='DATA ENTRY'!G96,$EG$4='DATA ENTRY'!F96),'DATA ENTRY'!X96,"")))</f>
        <v/>
      </c>
      <c r="ER97" s="133" t="str">
        <f t="shared" si="24"/>
        <v/>
      </c>
      <c r="ES97" s="133" t="str">
        <f>IF('DATA ENTRY'!CV96="","",IF('DATA ENTRY'!D6="","",IF(AND($EE$4='DATA ENTRY'!G96,$EG$4='DATA ENTRY'!F96),'DATA ENTRY'!G96,"")))</f>
        <v/>
      </c>
      <c r="EX97">
        <f t="shared" si="25"/>
        <v>0</v>
      </c>
    </row>
    <row r="98" spans="1:154">
      <c r="A98" t="str">
        <f>IF(S98=0,"",1+(MAX($A$7:A97)))</f>
        <v/>
      </c>
      <c r="B98" s="2">
        <v>92</v>
      </c>
      <c r="C98" s="3" t="str">
        <f>IF('DATA ENTRY'!CV97="","",IF('DATA ENTRY'!B97="","",IF($D$4="All Post",'DATA ENTRY'!B97,IF(AND($D$4='DATA ENTRY'!CV97),'DATA ENTRY'!B97,""))))</f>
        <v/>
      </c>
      <c r="D98" s="3" t="str">
        <f>IF('DATA ENTRY'!CV97="","",IF('DATA ENTRY'!C97="","",IF($D$4="All Post",'DATA ENTRY'!C97,IF(AND($D$4='DATA ENTRY'!CV97),'DATA ENTRY'!C97,""))))</f>
        <v/>
      </c>
      <c r="E98" s="4" t="str">
        <f>IF('DATA ENTRY'!CV97="","",IF('DATA ENTRY'!I97="","",IF($D$4="All Post",'DATA ENTRY'!I97,IF(AND($D$4='DATA ENTRY'!CV97),'DATA ENTRY'!I97,""))))</f>
        <v/>
      </c>
      <c r="F98" s="4" t="str">
        <f>IF('DATA ENTRY'!CV97="","",IF('DATA ENTRY'!CV97="","",IF($D$4="All Post",'DATA ENTRY'!CV97,IF(AND($D$4='DATA ENTRY'!CV97),'DATA ENTRY'!CV97,""))))</f>
        <v/>
      </c>
      <c r="G98" s="3" t="str">
        <f>IF('DATA ENTRY'!CV97="","",IF('DATA ENTRY'!N97="","",IF($D$4="All Post",'DATA ENTRY'!N97,IF(AND($D$4='DATA ENTRY'!CV97),'DATA ENTRY'!N97,""))))</f>
        <v/>
      </c>
      <c r="H98" s="132" t="str">
        <f>IF('DATA ENTRY'!CV97="","",IF('DATA ENTRY'!O97="","",IF($D$4="All Post",'DATA ENTRY'!O97,IF(AND($D$4='DATA ENTRY'!CV97),'DATA ENTRY'!O97,""))))</f>
        <v/>
      </c>
      <c r="I98" s="3" t="str">
        <f>IF('DATA ENTRY'!CV97="","",IF('DATA ENTRY'!P97="","",IF($D$4="All Post",'DATA ENTRY'!P97,IF(AND($D$4='DATA ENTRY'!CV97),'DATA ENTRY'!P97,""))))</f>
        <v/>
      </c>
      <c r="J98" s="132" t="str">
        <f>IF('DATA ENTRY'!CV97="","",IF('DATA ENTRY'!Q97="","",IF($D$4="All Post",'DATA ENTRY'!Q97,IF(AND($D$4='DATA ENTRY'!CV97),'DATA ENTRY'!Q97,""))))</f>
        <v/>
      </c>
      <c r="K98" s="3" t="str">
        <f>IF('DATA ENTRY'!CV97="","",IF('DATA ENTRY'!R97="","",IF($D$4="All Post",'DATA ENTRY'!R97,IF(AND($D$4='DATA ENTRY'!CV97),'DATA ENTRY'!R97,""))))</f>
        <v/>
      </c>
      <c r="L98" s="3" t="str">
        <f>IF('DATA ENTRY'!CV97="","",IF('DATA ENTRY'!S97="","",IF($D$4="All Post",'DATA ENTRY'!S97,IF(AND($D$4='DATA ENTRY'!CV97),'DATA ENTRY'!S97,""))))</f>
        <v/>
      </c>
      <c r="M98" s="3" t="str">
        <f>IF('DATA ENTRY'!CV97="","",IF('DATA ENTRY'!E97="","",IF($D$4="All Post",'DATA ENTRY'!E97,IF(AND($D$4='DATA ENTRY'!CV97),'DATA ENTRY'!E97,""))))</f>
        <v/>
      </c>
      <c r="N98" s="3" t="str">
        <f>IF('DATA ENTRY'!CV97="","",IF('DATA ENTRY'!W97="","",IF($D$4="All Post",'DATA ENTRY'!W97,IF(AND($D$4='DATA ENTRY'!CV97),'DATA ENTRY'!W97,""))))</f>
        <v/>
      </c>
      <c r="O98" s="3" t="str">
        <f>IF('DATA ENTRY'!CV97="","",IF('DATA ENTRY'!X97="","",IF($D$4="All Post",'DATA ENTRY'!X97,IF(AND($D$4='DATA ENTRY'!CV97),'DATA ENTRY'!X97,""))))</f>
        <v/>
      </c>
      <c r="P98" s="3" t="str">
        <f>IF('DATA ENTRY'!CV97="","",IF('DATA ENTRY'!G97="","",IF($D$4="All Post",'DATA ENTRY'!G97,IF(AND($D$4='DATA ENTRY'!CV97),'DATA ENTRY'!G97,""))))</f>
        <v/>
      </c>
      <c r="S98">
        <f t="shared" si="14"/>
        <v>0</v>
      </c>
      <c r="T98" t="str">
        <f t="shared" si="15"/>
        <v/>
      </c>
      <c r="BZ98" t="str">
        <f t="shared" si="16"/>
        <v/>
      </c>
      <c r="CA98" t="str">
        <f>IF(CW98=0,"",1+(MAX($CA$7:CA97)))</f>
        <v/>
      </c>
      <c r="CB98" s="141">
        <v>92</v>
      </c>
      <c r="CC98" s="3" t="str">
        <f>IF('DATA ENTRY'!CV97="","",IF('DATA ENTRY'!B97="","",IF(AND($CD$4='DATA ENTRY'!CV97),'DATA ENTRY'!B97,"")))</f>
        <v/>
      </c>
      <c r="CD98" s="3" t="str">
        <f>IF('DATA ENTRY'!CV97="","",IF('DATA ENTRY'!C97="","",IF(AND($CD$4='DATA ENTRY'!CV97),'DATA ENTRY'!C97,"")))</f>
        <v/>
      </c>
      <c r="CE98" s="4" t="str">
        <f>IF('DATA ENTRY'!CV97="","",IF('DATA ENTRY'!I97="","",IF(AND($CD$4='DATA ENTRY'!CV97),'DATA ENTRY'!I97,"")))</f>
        <v/>
      </c>
      <c r="CF98" s="4" t="str">
        <f>IF('DATA ENTRY'!CV97="","",IF('DATA ENTRY'!CV97="","",IF(AND($CD$4='DATA ENTRY'!CV97),'DATA ENTRY'!CV97,"")))</f>
        <v/>
      </c>
      <c r="CG98" s="3" t="str">
        <f>IF('DATA ENTRY'!CV97="","",IF('DATA ENTRY'!N97="","",IF(AND($CD$4='DATA ENTRY'!CV97),'DATA ENTRY'!N97,"")))</f>
        <v/>
      </c>
      <c r="CH98" s="132" t="str">
        <f>IF('DATA ENTRY'!CV97="","",IF('DATA ENTRY'!O97="","",IF(AND($CD$4='DATA ENTRY'!CV97),'DATA ENTRY'!O97,"")))</f>
        <v/>
      </c>
      <c r="CI98" s="3" t="str">
        <f>IF('DATA ENTRY'!CV97="","",IF('DATA ENTRY'!P97="","",IF(AND($CD$4='DATA ENTRY'!CV97),'DATA ENTRY'!P97,"")))</f>
        <v/>
      </c>
      <c r="CJ98" s="132" t="str">
        <f>IF('DATA ENTRY'!CV97="","",IF('DATA ENTRY'!Q97="","",IF(AND($CD$4='DATA ENTRY'!CV97),'DATA ENTRY'!Q97,"")))</f>
        <v/>
      </c>
      <c r="CK98" s="3" t="str">
        <f>IF('DATA ENTRY'!CV97="","",IF('DATA ENTRY'!R97="","",IF(AND($CD$4='DATA ENTRY'!CV97),'DATA ENTRY'!R97,"")))</f>
        <v/>
      </c>
      <c r="CL98" s="3" t="str">
        <f>IF('DATA ENTRY'!CV97="","",IF('DATA ENTRY'!S97="","",IF(AND($CD$4='DATA ENTRY'!CV97),'DATA ENTRY'!S97,"")))</f>
        <v/>
      </c>
      <c r="CM98" s="3" t="str">
        <f>IF('DATA ENTRY'!CV97="","",IF('DATA ENTRY'!E97="","",IF(AND($CD$4='DATA ENTRY'!CV97),'DATA ENTRY'!E97,"")))</f>
        <v/>
      </c>
      <c r="CN98" s="3" t="str">
        <f>IF('DATA ENTRY'!CV97="","",IF('DATA ENTRY'!W97="","",IF(AND($CD$4='DATA ENTRY'!CV97),'DATA ENTRY'!W97,"")))</f>
        <v/>
      </c>
      <c r="CO98" s="3" t="str">
        <f>IF('DATA ENTRY'!CV97="","",IF('DATA ENTRY'!X97="","",IF(AND($CD$4='DATA ENTRY'!CV97),'DATA ENTRY'!X97,"")))</f>
        <v/>
      </c>
      <c r="CP98" s="133" t="str">
        <f t="shared" si="17"/>
        <v/>
      </c>
      <c r="CQ98" s="133" t="str">
        <f>IF('DATA ENTRY'!CV97="","",IF('DATA ENTRY'!G97="","",IF(AND($CD$4='DATA ENTRY'!CV97),'DATA ENTRY'!G97,"")))</f>
        <v/>
      </c>
      <c r="CR98">
        <f t="shared" si="18"/>
        <v>0</v>
      </c>
      <c r="CS98">
        <f t="shared" si="19"/>
        <v>0</v>
      </c>
      <c r="CW98">
        <f t="shared" si="26"/>
        <v>0</v>
      </c>
      <c r="DA98" t="str">
        <f t="shared" si="20"/>
        <v/>
      </c>
      <c r="DB98" t="str">
        <f>IF(DX98=0,"",1+(MAX($DB$7:DB97)))</f>
        <v/>
      </c>
      <c r="DC98" s="170">
        <v>92</v>
      </c>
      <c r="DD98" s="3" t="str">
        <f>IF('DATA ENTRY'!CV97="","",IF('DATA ENTRY'!B97="","",IF(AND($DE$4='DATA ENTRY'!D97),'DATA ENTRY'!B97,"")))</f>
        <v/>
      </c>
      <c r="DE98" s="3" t="str">
        <f>IF('DATA ENTRY'!CV97="","",IF('DATA ENTRY'!C97="","",IF(AND($DE$4='DATA ENTRY'!D97),'DATA ENTRY'!C97,"")))</f>
        <v/>
      </c>
      <c r="DF98" s="4" t="str">
        <f>IF('DATA ENTRY'!CV97="","",IF('DATA ENTRY'!I97="","",IF(AND($DE$4='DATA ENTRY'!D97),'DATA ENTRY'!I97,"")))</f>
        <v/>
      </c>
      <c r="DG98" s="4" t="str">
        <f>IF('DATA ENTRY'!CV97="","",IF('DATA ENTRY'!CV97="","",IF(AND($DE$4='DATA ENTRY'!D97),'DATA ENTRY'!CV97,"")))</f>
        <v/>
      </c>
      <c r="DH98" s="3" t="str">
        <f>IF('DATA ENTRY'!CV97="","",IF('DATA ENTRY'!N97="","",IF(AND($DE$4='DATA ENTRY'!D97),'DATA ENTRY'!N97,"")))</f>
        <v/>
      </c>
      <c r="DI98" s="132" t="str">
        <f>IF('DATA ENTRY'!CV97="","",IF('DATA ENTRY'!O97="","",IF(AND($DE$4='DATA ENTRY'!D97),'DATA ENTRY'!O97,"")))</f>
        <v/>
      </c>
      <c r="DJ98" s="3" t="str">
        <f>IF('DATA ENTRY'!CV97="","",IF('DATA ENTRY'!P97="","",IF(AND($DE$4='DATA ENTRY'!D97),'DATA ENTRY'!P97,"")))</f>
        <v/>
      </c>
      <c r="DK98" s="132" t="str">
        <f>IF('DATA ENTRY'!CV97="","",IF('DATA ENTRY'!Q97="","",IF(AND($DE$4='DATA ENTRY'!D97),'DATA ENTRY'!Q97,"")))</f>
        <v/>
      </c>
      <c r="DL98" s="3" t="str">
        <f>IF('DATA ENTRY'!CV97="","",IF('DATA ENTRY'!R97="","",IF(AND($DE$4='DATA ENTRY'!D97),'DATA ENTRY'!R97,"")))</f>
        <v/>
      </c>
      <c r="DM98" s="132" t="str">
        <f>IF('DATA ENTRY'!CV97="","",IF('DATA ENTRY'!S97="","",IF(AND($DE$4='DATA ENTRY'!D97),'DATA ENTRY'!S97,"")))</f>
        <v/>
      </c>
      <c r="DN98" s="3" t="str">
        <f>IF('DATA ENTRY'!CV97="","",IF('DATA ENTRY'!E97="","",IF(AND($DE$4='DATA ENTRY'!D97),'DATA ENTRY'!E97,"")))</f>
        <v/>
      </c>
      <c r="DO98" s="3" t="str">
        <f>IF('DATA ENTRY'!CV97="","",IF('DATA ENTRY'!D97="","",IF(AND($DE$4='DATA ENTRY'!D97),'DATA ENTRY'!D97,"")))</f>
        <v/>
      </c>
      <c r="DP98" s="3" t="str">
        <f>IF('DATA ENTRY'!CV97="","",IF('DATA ENTRY'!W97="","",IF(AND($DE$4='DATA ENTRY'!D97),'DATA ENTRY'!W97,"")))</f>
        <v/>
      </c>
      <c r="DQ98" s="3" t="str">
        <f>IF('DATA ENTRY'!CV97="","",IF('DATA ENTRY'!X97="","",IF(AND($DE$4='DATA ENTRY'!D97),'DATA ENTRY'!X97,"")))</f>
        <v/>
      </c>
      <c r="DR98" s="133" t="str">
        <f t="shared" si="21"/>
        <v/>
      </c>
      <c r="DS98" s="133" t="str">
        <f>IF('DATA ENTRY'!CV97="","",IF('DATA ENTRY'!D97="","",IF(AND($DE$4='DATA ENTRY'!D97),'DATA ENTRY'!G97,"")))</f>
        <v/>
      </c>
      <c r="DX98">
        <f t="shared" si="22"/>
        <v>0</v>
      </c>
      <c r="EA98" t="str">
        <f t="shared" si="23"/>
        <v/>
      </c>
      <c r="EB98" t="str">
        <f>IF(EX98=0,"",1+(MAX($EB$7:EB97)))</f>
        <v/>
      </c>
      <c r="EC98" s="192">
        <v>92</v>
      </c>
      <c r="ED98" s="3" t="str">
        <f>IF('DATA ENTRY'!CV97="","",IF('DATA ENTRY'!B97="","",IF(AND($EE$4='DATA ENTRY'!G97,$EG$4='DATA ENTRY'!F97),'DATA ENTRY'!B97,"")))</f>
        <v/>
      </c>
      <c r="EE98" s="3" t="str">
        <f>IF('DATA ENTRY'!CV97="","",IF('DATA ENTRY'!C97="","",IF(AND($EE$4='DATA ENTRY'!G97,$EG$4='DATA ENTRY'!F97),'DATA ENTRY'!C97,"")))</f>
        <v/>
      </c>
      <c r="EF98" s="4" t="str">
        <f>IF('DATA ENTRY'!CV97="","",IF('DATA ENTRY'!I97="","",IF(AND($EE$4='DATA ENTRY'!G97,$EG$4='DATA ENTRY'!F97),'DATA ENTRY'!I97,"")))</f>
        <v/>
      </c>
      <c r="EG98" s="4" t="str">
        <f>IF('DATA ENTRY'!CV97="","",IF('DATA ENTRY'!CV97="","",IF(AND($EE$4='DATA ENTRY'!G97,$EG$4='DATA ENTRY'!F97),'DATA ENTRY'!CV97,"")))</f>
        <v/>
      </c>
      <c r="EH98" s="3" t="str">
        <f>IF('DATA ENTRY'!CV97="","",IF('DATA ENTRY'!N97="","",IF(AND($EE$4='DATA ENTRY'!G97,$EG$4='DATA ENTRY'!F97),'DATA ENTRY'!N97,"")))</f>
        <v/>
      </c>
      <c r="EI98" s="132" t="str">
        <f>IF('DATA ENTRY'!CV97="","",IF('DATA ENTRY'!O97="","",IF(AND($EE$4='DATA ENTRY'!G97,$EG$4='DATA ENTRY'!F97),'DATA ENTRY'!O97,"")))</f>
        <v/>
      </c>
      <c r="EJ98" s="3" t="str">
        <f>IF('DATA ENTRY'!CV97="","",IF('DATA ENTRY'!P97="","",IF(AND($EE$4='DATA ENTRY'!G97,$EG$4='DATA ENTRY'!F97),'DATA ENTRY'!P97,"")))</f>
        <v/>
      </c>
      <c r="EK98" s="132" t="str">
        <f>IF('DATA ENTRY'!CV97="","",IF('DATA ENTRY'!Q97="","",IF(AND($EE$4='DATA ENTRY'!G97,$EG$4='DATA ENTRY'!F97),'DATA ENTRY'!Q97,"")))</f>
        <v/>
      </c>
      <c r="EL98" s="3" t="str">
        <f>IF('DATA ENTRY'!CV97="","",IF('DATA ENTRY'!R97="","",IF(AND($EE$4='DATA ENTRY'!G97,$EG$4='DATA ENTRY'!F97),'DATA ENTRY'!R97,"")))</f>
        <v/>
      </c>
      <c r="EM98" s="132" t="str">
        <f>IF('DATA ENTRY'!CV97="","",IF('DATA ENTRY'!S97="","",IF(AND($EE$4='DATA ENTRY'!G97,$EG$4='DATA ENTRY'!F97),'DATA ENTRY'!S97,"")))</f>
        <v/>
      </c>
      <c r="EN98" s="3" t="str">
        <f>IF('DATA ENTRY'!CV97="","",IF('DATA ENTRY'!E97="","",IF(AND($EE$4='DATA ENTRY'!G97,$EG$4='DATA ENTRY'!F97),'DATA ENTRY'!E97,"")))</f>
        <v/>
      </c>
      <c r="EO98" s="3" t="str">
        <f>IF('DATA ENTRY'!CV97="","",IF('DATA ENTRY'!D6="","",IF(AND($EE$4='DATA ENTRY'!G97,$EG$4='DATA ENTRY'!F97),'DATA ENTRY'!D6,"")))</f>
        <v/>
      </c>
      <c r="EP98" s="3" t="str">
        <f>IF('DATA ENTRY'!CV97="","",IF('DATA ENTRY'!W97="","",IF(AND($EE$4='DATA ENTRY'!G97,$EG$4='DATA ENTRY'!F97),'DATA ENTRY'!W97,"")))</f>
        <v/>
      </c>
      <c r="EQ98" s="3" t="str">
        <f>IF('DATA ENTRY'!CV97="","",IF('DATA ENTRY'!X97="","",IF(AND($EE$4='DATA ENTRY'!G97,$EG$4='DATA ENTRY'!F97),'DATA ENTRY'!X97,"")))</f>
        <v/>
      </c>
      <c r="ER98" s="133" t="str">
        <f t="shared" si="24"/>
        <v/>
      </c>
      <c r="ES98" s="133" t="str">
        <f>IF('DATA ENTRY'!CV97="","",IF('DATA ENTRY'!D6="","",IF(AND($EE$4='DATA ENTRY'!G97,$EG$4='DATA ENTRY'!F97),'DATA ENTRY'!G97,"")))</f>
        <v/>
      </c>
      <c r="EX98">
        <f t="shared" si="25"/>
        <v>0</v>
      </c>
    </row>
    <row r="99" spans="1:154">
      <c r="A99" t="str">
        <f>IF(S99=0,"",1+(MAX($A$7:A98)))</f>
        <v/>
      </c>
      <c r="B99" s="2">
        <v>93</v>
      </c>
      <c r="C99" s="3" t="str">
        <f>IF('DATA ENTRY'!CV98="","",IF('DATA ENTRY'!B98="","",IF($D$4="All Post",'DATA ENTRY'!B98,IF(AND($D$4='DATA ENTRY'!CV98),'DATA ENTRY'!B98,""))))</f>
        <v/>
      </c>
      <c r="D99" s="3" t="str">
        <f>IF('DATA ENTRY'!CV98="","",IF('DATA ENTRY'!C98="","",IF($D$4="All Post",'DATA ENTRY'!C98,IF(AND($D$4='DATA ENTRY'!CV98),'DATA ENTRY'!C98,""))))</f>
        <v/>
      </c>
      <c r="E99" s="4" t="str">
        <f>IF('DATA ENTRY'!CV98="","",IF('DATA ENTRY'!I98="","",IF($D$4="All Post",'DATA ENTRY'!I98,IF(AND($D$4='DATA ENTRY'!CV98),'DATA ENTRY'!I98,""))))</f>
        <v/>
      </c>
      <c r="F99" s="4" t="str">
        <f>IF('DATA ENTRY'!CV98="","",IF('DATA ENTRY'!CV98="","",IF($D$4="All Post",'DATA ENTRY'!CV98,IF(AND($D$4='DATA ENTRY'!CV98),'DATA ENTRY'!CV98,""))))</f>
        <v/>
      </c>
      <c r="G99" s="3" t="str">
        <f>IF('DATA ENTRY'!CV98="","",IF('DATA ENTRY'!N98="","",IF($D$4="All Post",'DATA ENTRY'!N98,IF(AND($D$4='DATA ENTRY'!CV98),'DATA ENTRY'!N98,""))))</f>
        <v/>
      </c>
      <c r="H99" s="132" t="str">
        <f>IF('DATA ENTRY'!CV98="","",IF('DATA ENTRY'!O98="","",IF($D$4="All Post",'DATA ENTRY'!O98,IF(AND($D$4='DATA ENTRY'!CV98),'DATA ENTRY'!O98,""))))</f>
        <v/>
      </c>
      <c r="I99" s="3" t="str">
        <f>IF('DATA ENTRY'!CV98="","",IF('DATA ENTRY'!P98="","",IF($D$4="All Post",'DATA ENTRY'!P98,IF(AND($D$4='DATA ENTRY'!CV98),'DATA ENTRY'!P98,""))))</f>
        <v/>
      </c>
      <c r="J99" s="132" t="str">
        <f>IF('DATA ENTRY'!CV98="","",IF('DATA ENTRY'!Q98="","",IF($D$4="All Post",'DATA ENTRY'!Q98,IF(AND($D$4='DATA ENTRY'!CV98),'DATA ENTRY'!Q98,""))))</f>
        <v/>
      </c>
      <c r="K99" s="3" t="str">
        <f>IF('DATA ENTRY'!CV98="","",IF('DATA ENTRY'!R98="","",IF($D$4="All Post",'DATA ENTRY'!R98,IF(AND($D$4='DATA ENTRY'!CV98),'DATA ENTRY'!R98,""))))</f>
        <v/>
      </c>
      <c r="L99" s="3" t="str">
        <f>IF('DATA ENTRY'!CV98="","",IF('DATA ENTRY'!S98="","",IF($D$4="All Post",'DATA ENTRY'!S98,IF(AND($D$4='DATA ENTRY'!CV98),'DATA ENTRY'!S98,""))))</f>
        <v/>
      </c>
      <c r="M99" s="3" t="str">
        <f>IF('DATA ENTRY'!CV98="","",IF('DATA ENTRY'!E98="","",IF($D$4="All Post",'DATA ENTRY'!E98,IF(AND($D$4='DATA ENTRY'!CV98),'DATA ENTRY'!E98,""))))</f>
        <v/>
      </c>
      <c r="N99" s="3" t="str">
        <f>IF('DATA ENTRY'!CV98="","",IF('DATA ENTRY'!W98="","",IF($D$4="All Post",'DATA ENTRY'!W98,IF(AND($D$4='DATA ENTRY'!CV98),'DATA ENTRY'!W98,""))))</f>
        <v/>
      </c>
      <c r="O99" s="3" t="str">
        <f>IF('DATA ENTRY'!CV98="","",IF('DATA ENTRY'!X98="","",IF($D$4="All Post",'DATA ENTRY'!X98,IF(AND($D$4='DATA ENTRY'!CV98),'DATA ENTRY'!X98,""))))</f>
        <v/>
      </c>
      <c r="P99" s="3" t="str">
        <f>IF('DATA ENTRY'!CV98="","",IF('DATA ENTRY'!G98="","",IF($D$4="All Post",'DATA ENTRY'!G98,IF(AND($D$4='DATA ENTRY'!CV98),'DATA ENTRY'!G98,""))))</f>
        <v/>
      </c>
      <c r="S99">
        <f t="shared" si="14"/>
        <v>0</v>
      </c>
      <c r="T99" t="str">
        <f t="shared" si="15"/>
        <v/>
      </c>
      <c r="BZ99" t="str">
        <f t="shared" si="16"/>
        <v/>
      </c>
      <c r="CA99" t="str">
        <f>IF(CW99=0,"",1+(MAX($CA$7:CA98)))</f>
        <v/>
      </c>
      <c r="CB99" s="141">
        <v>93</v>
      </c>
      <c r="CC99" s="3" t="str">
        <f>IF('DATA ENTRY'!CV98="","",IF('DATA ENTRY'!B98="","",IF(AND($CD$4='DATA ENTRY'!CV98),'DATA ENTRY'!B98,"")))</f>
        <v/>
      </c>
      <c r="CD99" s="3" t="str">
        <f>IF('DATA ENTRY'!CV98="","",IF('DATA ENTRY'!C98="","",IF(AND($CD$4='DATA ENTRY'!CV98),'DATA ENTRY'!C98,"")))</f>
        <v/>
      </c>
      <c r="CE99" s="4" t="str">
        <f>IF('DATA ENTRY'!CV98="","",IF('DATA ENTRY'!I98="","",IF(AND($CD$4='DATA ENTRY'!CV98),'DATA ENTRY'!I98,"")))</f>
        <v/>
      </c>
      <c r="CF99" s="4" t="str">
        <f>IF('DATA ENTRY'!CV98="","",IF('DATA ENTRY'!CV98="","",IF(AND($CD$4='DATA ENTRY'!CV98),'DATA ENTRY'!CV98,"")))</f>
        <v/>
      </c>
      <c r="CG99" s="3" t="str">
        <f>IF('DATA ENTRY'!CV98="","",IF('DATA ENTRY'!N98="","",IF(AND($CD$4='DATA ENTRY'!CV98),'DATA ENTRY'!N98,"")))</f>
        <v/>
      </c>
      <c r="CH99" s="132" t="str">
        <f>IF('DATA ENTRY'!CV98="","",IF('DATA ENTRY'!O98="","",IF(AND($CD$4='DATA ENTRY'!CV98),'DATA ENTRY'!O98,"")))</f>
        <v/>
      </c>
      <c r="CI99" s="3" t="str">
        <f>IF('DATA ENTRY'!CV98="","",IF('DATA ENTRY'!P98="","",IF(AND($CD$4='DATA ENTRY'!CV98),'DATA ENTRY'!P98,"")))</f>
        <v/>
      </c>
      <c r="CJ99" s="132" t="str">
        <f>IF('DATA ENTRY'!CV98="","",IF('DATA ENTRY'!Q98="","",IF(AND($CD$4='DATA ENTRY'!CV98),'DATA ENTRY'!Q98,"")))</f>
        <v/>
      </c>
      <c r="CK99" s="3" t="str">
        <f>IF('DATA ENTRY'!CV98="","",IF('DATA ENTRY'!R98="","",IF(AND($CD$4='DATA ENTRY'!CV98),'DATA ENTRY'!R98,"")))</f>
        <v/>
      </c>
      <c r="CL99" s="3" t="str">
        <f>IF('DATA ENTRY'!CV98="","",IF('DATA ENTRY'!S98="","",IF(AND($CD$4='DATA ENTRY'!CV98),'DATA ENTRY'!S98,"")))</f>
        <v/>
      </c>
      <c r="CM99" s="3" t="str">
        <f>IF('DATA ENTRY'!CV98="","",IF('DATA ENTRY'!E98="","",IF(AND($CD$4='DATA ENTRY'!CV98),'DATA ENTRY'!E98,"")))</f>
        <v/>
      </c>
      <c r="CN99" s="3" t="str">
        <f>IF('DATA ENTRY'!CV98="","",IF('DATA ENTRY'!W98="","",IF(AND($CD$4='DATA ENTRY'!CV98),'DATA ENTRY'!W98,"")))</f>
        <v/>
      </c>
      <c r="CO99" s="3" t="str">
        <f>IF('DATA ENTRY'!CV98="","",IF('DATA ENTRY'!X98="","",IF(AND($CD$4='DATA ENTRY'!CV98),'DATA ENTRY'!X98,"")))</f>
        <v/>
      </c>
      <c r="CP99" s="133" t="str">
        <f t="shared" si="17"/>
        <v/>
      </c>
      <c r="CQ99" s="133" t="str">
        <f>IF('DATA ENTRY'!CV98="","",IF('DATA ENTRY'!G98="","",IF(AND($CD$4='DATA ENTRY'!CV98),'DATA ENTRY'!G98,"")))</f>
        <v/>
      </c>
      <c r="CR99">
        <f t="shared" si="18"/>
        <v>0</v>
      </c>
      <c r="CS99">
        <f t="shared" si="19"/>
        <v>0</v>
      </c>
      <c r="CW99">
        <f t="shared" si="26"/>
        <v>0</v>
      </c>
      <c r="DA99" t="str">
        <f t="shared" si="20"/>
        <v/>
      </c>
      <c r="DB99" t="str">
        <f>IF(DX99=0,"",1+(MAX($DB$7:DB98)))</f>
        <v/>
      </c>
      <c r="DC99" s="170">
        <v>93</v>
      </c>
      <c r="DD99" s="3" t="str">
        <f>IF('DATA ENTRY'!CV98="","",IF('DATA ENTRY'!B98="","",IF(AND($DE$4='DATA ENTRY'!D98),'DATA ENTRY'!B98,"")))</f>
        <v/>
      </c>
      <c r="DE99" s="3" t="str">
        <f>IF('DATA ENTRY'!CV98="","",IF('DATA ENTRY'!C98="","",IF(AND($DE$4='DATA ENTRY'!D98),'DATA ENTRY'!C98,"")))</f>
        <v/>
      </c>
      <c r="DF99" s="4" t="str">
        <f>IF('DATA ENTRY'!CV98="","",IF('DATA ENTRY'!I98="","",IF(AND($DE$4='DATA ENTRY'!D98),'DATA ENTRY'!I98,"")))</f>
        <v/>
      </c>
      <c r="DG99" s="4" t="str">
        <f>IF('DATA ENTRY'!CV98="","",IF('DATA ENTRY'!CV98="","",IF(AND($DE$4='DATA ENTRY'!D98),'DATA ENTRY'!CV98,"")))</f>
        <v/>
      </c>
      <c r="DH99" s="3" t="str">
        <f>IF('DATA ENTRY'!CV98="","",IF('DATA ENTRY'!N98="","",IF(AND($DE$4='DATA ENTRY'!D98),'DATA ENTRY'!N98,"")))</f>
        <v/>
      </c>
      <c r="DI99" s="132" t="str">
        <f>IF('DATA ENTRY'!CV98="","",IF('DATA ENTRY'!O98="","",IF(AND($DE$4='DATA ENTRY'!D98),'DATA ENTRY'!O98,"")))</f>
        <v/>
      </c>
      <c r="DJ99" s="3" t="str">
        <f>IF('DATA ENTRY'!CV98="","",IF('DATA ENTRY'!P98="","",IF(AND($DE$4='DATA ENTRY'!D98),'DATA ENTRY'!P98,"")))</f>
        <v/>
      </c>
      <c r="DK99" s="132" t="str">
        <f>IF('DATA ENTRY'!CV98="","",IF('DATA ENTRY'!Q98="","",IF(AND($DE$4='DATA ENTRY'!D98),'DATA ENTRY'!Q98,"")))</f>
        <v/>
      </c>
      <c r="DL99" s="3" t="str">
        <f>IF('DATA ENTRY'!CV98="","",IF('DATA ENTRY'!R98="","",IF(AND($DE$4='DATA ENTRY'!D98),'DATA ENTRY'!R98,"")))</f>
        <v/>
      </c>
      <c r="DM99" s="132" t="str">
        <f>IF('DATA ENTRY'!CV98="","",IF('DATA ENTRY'!S98="","",IF(AND($DE$4='DATA ENTRY'!D98),'DATA ENTRY'!S98,"")))</f>
        <v/>
      </c>
      <c r="DN99" s="3" t="str">
        <f>IF('DATA ENTRY'!CV98="","",IF('DATA ENTRY'!E98="","",IF(AND($DE$4='DATA ENTRY'!D98),'DATA ENTRY'!E98,"")))</f>
        <v/>
      </c>
      <c r="DO99" s="3" t="str">
        <f>IF('DATA ENTRY'!CV98="","",IF('DATA ENTRY'!D98="","",IF(AND($DE$4='DATA ENTRY'!D98),'DATA ENTRY'!D98,"")))</f>
        <v/>
      </c>
      <c r="DP99" s="3" t="str">
        <f>IF('DATA ENTRY'!CV98="","",IF('DATA ENTRY'!W98="","",IF(AND($DE$4='DATA ENTRY'!D98),'DATA ENTRY'!W98,"")))</f>
        <v/>
      </c>
      <c r="DQ99" s="3" t="str">
        <f>IF('DATA ENTRY'!CV98="","",IF('DATA ENTRY'!X98="","",IF(AND($DE$4='DATA ENTRY'!D98),'DATA ENTRY'!X98,"")))</f>
        <v/>
      </c>
      <c r="DR99" s="133" t="str">
        <f t="shared" si="21"/>
        <v/>
      </c>
      <c r="DS99" s="133" t="str">
        <f>IF('DATA ENTRY'!CV98="","",IF('DATA ENTRY'!D98="","",IF(AND($DE$4='DATA ENTRY'!D98),'DATA ENTRY'!G98,"")))</f>
        <v/>
      </c>
      <c r="DX99">
        <f t="shared" si="22"/>
        <v>0</v>
      </c>
      <c r="EA99" t="str">
        <f t="shared" si="23"/>
        <v/>
      </c>
      <c r="EB99" t="str">
        <f>IF(EX99=0,"",1+(MAX($EB$7:EB98)))</f>
        <v/>
      </c>
      <c r="EC99" s="192">
        <v>93</v>
      </c>
      <c r="ED99" s="3" t="str">
        <f>IF('DATA ENTRY'!CV98="","",IF('DATA ENTRY'!B98="","",IF(AND($EE$4='DATA ENTRY'!G98,$EG$4='DATA ENTRY'!F98),'DATA ENTRY'!B98,"")))</f>
        <v/>
      </c>
      <c r="EE99" s="3" t="str">
        <f>IF('DATA ENTRY'!CV98="","",IF('DATA ENTRY'!C98="","",IF(AND($EE$4='DATA ENTRY'!G98,$EG$4='DATA ENTRY'!F98),'DATA ENTRY'!C98,"")))</f>
        <v/>
      </c>
      <c r="EF99" s="4" t="str">
        <f>IF('DATA ENTRY'!CV98="","",IF('DATA ENTRY'!I98="","",IF(AND($EE$4='DATA ENTRY'!G98,$EG$4='DATA ENTRY'!F98),'DATA ENTRY'!I98,"")))</f>
        <v/>
      </c>
      <c r="EG99" s="4" t="str">
        <f>IF('DATA ENTRY'!CV98="","",IF('DATA ENTRY'!CV98="","",IF(AND($EE$4='DATA ENTRY'!G98,$EG$4='DATA ENTRY'!F98),'DATA ENTRY'!CV98,"")))</f>
        <v/>
      </c>
      <c r="EH99" s="3" t="str">
        <f>IF('DATA ENTRY'!CV98="","",IF('DATA ENTRY'!N98="","",IF(AND($EE$4='DATA ENTRY'!G98,$EG$4='DATA ENTRY'!F98),'DATA ENTRY'!N98,"")))</f>
        <v/>
      </c>
      <c r="EI99" s="132" t="str">
        <f>IF('DATA ENTRY'!CV98="","",IF('DATA ENTRY'!O98="","",IF(AND($EE$4='DATA ENTRY'!G98,$EG$4='DATA ENTRY'!F98),'DATA ENTRY'!O98,"")))</f>
        <v/>
      </c>
      <c r="EJ99" s="3" t="str">
        <f>IF('DATA ENTRY'!CV98="","",IF('DATA ENTRY'!P98="","",IF(AND($EE$4='DATA ENTRY'!G98,$EG$4='DATA ENTRY'!F98),'DATA ENTRY'!P98,"")))</f>
        <v/>
      </c>
      <c r="EK99" s="132" t="str">
        <f>IF('DATA ENTRY'!CV98="","",IF('DATA ENTRY'!Q98="","",IF(AND($EE$4='DATA ENTRY'!G98,$EG$4='DATA ENTRY'!F98),'DATA ENTRY'!Q98,"")))</f>
        <v/>
      </c>
      <c r="EL99" s="3" t="str">
        <f>IF('DATA ENTRY'!CV98="","",IF('DATA ENTRY'!R98="","",IF(AND($EE$4='DATA ENTRY'!G98,$EG$4='DATA ENTRY'!F98),'DATA ENTRY'!R98,"")))</f>
        <v/>
      </c>
      <c r="EM99" s="132" t="str">
        <f>IF('DATA ENTRY'!CV98="","",IF('DATA ENTRY'!S98="","",IF(AND($EE$4='DATA ENTRY'!G98,$EG$4='DATA ENTRY'!F98),'DATA ENTRY'!S98,"")))</f>
        <v/>
      </c>
      <c r="EN99" s="3" t="str">
        <f>IF('DATA ENTRY'!CV98="","",IF('DATA ENTRY'!E98="","",IF(AND($EE$4='DATA ENTRY'!G98,$EG$4='DATA ENTRY'!F98),'DATA ENTRY'!E98,"")))</f>
        <v/>
      </c>
      <c r="EO99" s="3" t="str">
        <f>IF('DATA ENTRY'!CV98="","",IF('DATA ENTRY'!D6="","",IF(AND($EE$4='DATA ENTRY'!G98,$EG$4='DATA ENTRY'!F98),'DATA ENTRY'!D6,"")))</f>
        <v/>
      </c>
      <c r="EP99" s="3" t="str">
        <f>IF('DATA ENTRY'!CV98="","",IF('DATA ENTRY'!W98="","",IF(AND($EE$4='DATA ENTRY'!G98,$EG$4='DATA ENTRY'!F98),'DATA ENTRY'!W98,"")))</f>
        <v/>
      </c>
      <c r="EQ99" s="3" t="str">
        <f>IF('DATA ENTRY'!CV98="","",IF('DATA ENTRY'!X98="","",IF(AND($EE$4='DATA ENTRY'!G98,$EG$4='DATA ENTRY'!F98),'DATA ENTRY'!X98,"")))</f>
        <v/>
      </c>
      <c r="ER99" s="133" t="str">
        <f t="shared" si="24"/>
        <v/>
      </c>
      <c r="ES99" s="133" t="str">
        <f>IF('DATA ENTRY'!CV98="","",IF('DATA ENTRY'!D6="","",IF(AND($EE$4='DATA ENTRY'!G98,$EG$4='DATA ENTRY'!F98),'DATA ENTRY'!G98,"")))</f>
        <v/>
      </c>
      <c r="EX99">
        <f t="shared" si="25"/>
        <v>0</v>
      </c>
    </row>
    <row r="100" spans="1:154">
      <c r="A100" t="str">
        <f>IF(S100=0,"",1+(MAX($A$7:A99)))</f>
        <v/>
      </c>
      <c r="B100" s="2">
        <v>94</v>
      </c>
      <c r="C100" s="3" t="str">
        <f>IF('DATA ENTRY'!CV99="","",IF('DATA ENTRY'!B99="","",IF($D$4="All Post",'DATA ENTRY'!B99,IF(AND($D$4='DATA ENTRY'!CV99),'DATA ENTRY'!B99,""))))</f>
        <v/>
      </c>
      <c r="D100" s="3" t="str">
        <f>IF('DATA ENTRY'!CV99="","",IF('DATA ENTRY'!C99="","",IF($D$4="All Post",'DATA ENTRY'!C99,IF(AND($D$4='DATA ENTRY'!CV99),'DATA ENTRY'!C99,""))))</f>
        <v/>
      </c>
      <c r="E100" s="4" t="str">
        <f>IF('DATA ENTRY'!CV99="","",IF('DATA ENTRY'!I99="","",IF($D$4="All Post",'DATA ENTRY'!I99,IF(AND($D$4='DATA ENTRY'!CV99),'DATA ENTRY'!I99,""))))</f>
        <v/>
      </c>
      <c r="F100" s="4" t="str">
        <f>IF('DATA ENTRY'!CV99="","",IF('DATA ENTRY'!CV99="","",IF($D$4="All Post",'DATA ENTRY'!CV99,IF(AND($D$4='DATA ENTRY'!CV99),'DATA ENTRY'!CV99,""))))</f>
        <v/>
      </c>
      <c r="G100" s="3" t="str">
        <f>IF('DATA ENTRY'!CV99="","",IF('DATA ENTRY'!N99="","",IF($D$4="All Post",'DATA ENTRY'!N99,IF(AND($D$4='DATA ENTRY'!CV99),'DATA ENTRY'!N99,""))))</f>
        <v/>
      </c>
      <c r="H100" s="132" t="str">
        <f>IF('DATA ENTRY'!CV99="","",IF('DATA ENTRY'!O99="","",IF($D$4="All Post",'DATA ENTRY'!O99,IF(AND($D$4='DATA ENTRY'!CV99),'DATA ENTRY'!O99,""))))</f>
        <v/>
      </c>
      <c r="I100" s="3" t="str">
        <f>IF('DATA ENTRY'!CV99="","",IF('DATA ENTRY'!P99="","",IF($D$4="All Post",'DATA ENTRY'!P99,IF(AND($D$4='DATA ENTRY'!CV99),'DATA ENTRY'!P99,""))))</f>
        <v/>
      </c>
      <c r="J100" s="132" t="str">
        <f>IF('DATA ENTRY'!CV99="","",IF('DATA ENTRY'!Q99="","",IF($D$4="All Post",'DATA ENTRY'!Q99,IF(AND($D$4='DATA ENTRY'!CV99),'DATA ENTRY'!Q99,""))))</f>
        <v/>
      </c>
      <c r="K100" s="3" t="str">
        <f>IF('DATA ENTRY'!CV99="","",IF('DATA ENTRY'!R99="","",IF($D$4="All Post",'DATA ENTRY'!R99,IF(AND($D$4='DATA ENTRY'!CV99),'DATA ENTRY'!R99,""))))</f>
        <v/>
      </c>
      <c r="L100" s="3" t="str">
        <f>IF('DATA ENTRY'!CV99="","",IF('DATA ENTRY'!S99="","",IF($D$4="All Post",'DATA ENTRY'!S99,IF(AND($D$4='DATA ENTRY'!CV99),'DATA ENTRY'!S99,""))))</f>
        <v/>
      </c>
      <c r="M100" s="3" t="str">
        <f>IF('DATA ENTRY'!CV99="","",IF('DATA ENTRY'!E99="","",IF($D$4="All Post",'DATA ENTRY'!E99,IF(AND($D$4='DATA ENTRY'!CV99),'DATA ENTRY'!E99,""))))</f>
        <v/>
      </c>
      <c r="N100" s="3" t="str">
        <f>IF('DATA ENTRY'!CV99="","",IF('DATA ENTRY'!W99="","",IF($D$4="All Post",'DATA ENTRY'!W99,IF(AND($D$4='DATA ENTRY'!CV99),'DATA ENTRY'!W99,""))))</f>
        <v/>
      </c>
      <c r="O100" s="3" t="str">
        <f>IF('DATA ENTRY'!CV99="","",IF('DATA ENTRY'!X99="","",IF($D$4="All Post",'DATA ENTRY'!X99,IF(AND($D$4='DATA ENTRY'!CV99),'DATA ENTRY'!X99,""))))</f>
        <v/>
      </c>
      <c r="P100" s="3" t="str">
        <f>IF('DATA ENTRY'!CV99="","",IF('DATA ENTRY'!G99="","",IF($D$4="All Post",'DATA ENTRY'!G99,IF(AND($D$4='DATA ENTRY'!CV99),'DATA ENTRY'!G99,""))))</f>
        <v/>
      </c>
      <c r="S100">
        <f t="shared" si="14"/>
        <v>0</v>
      </c>
      <c r="T100" t="str">
        <f t="shared" si="15"/>
        <v/>
      </c>
      <c r="BZ100" t="str">
        <f t="shared" si="16"/>
        <v/>
      </c>
      <c r="CA100" t="str">
        <f>IF(CW100=0,"",1+(MAX($CA$7:CA99)))</f>
        <v/>
      </c>
      <c r="CB100" s="141">
        <v>94</v>
      </c>
      <c r="CC100" s="3" t="str">
        <f>IF('DATA ENTRY'!CV99="","",IF('DATA ENTRY'!B99="","",IF(AND($CD$4='DATA ENTRY'!CV99),'DATA ENTRY'!B99,"")))</f>
        <v/>
      </c>
      <c r="CD100" s="3" t="str">
        <f>IF('DATA ENTRY'!CV99="","",IF('DATA ENTRY'!C99="","",IF(AND($CD$4='DATA ENTRY'!CV99),'DATA ENTRY'!C99,"")))</f>
        <v/>
      </c>
      <c r="CE100" s="4" t="str">
        <f>IF('DATA ENTRY'!CV99="","",IF('DATA ENTRY'!I99="","",IF(AND($CD$4='DATA ENTRY'!CV99),'DATA ENTRY'!I99,"")))</f>
        <v/>
      </c>
      <c r="CF100" s="4" t="str">
        <f>IF('DATA ENTRY'!CV99="","",IF('DATA ENTRY'!CV99="","",IF(AND($CD$4='DATA ENTRY'!CV99),'DATA ENTRY'!CV99,"")))</f>
        <v/>
      </c>
      <c r="CG100" s="3" t="str">
        <f>IF('DATA ENTRY'!CV99="","",IF('DATA ENTRY'!N99="","",IF(AND($CD$4='DATA ENTRY'!CV99),'DATA ENTRY'!N99,"")))</f>
        <v/>
      </c>
      <c r="CH100" s="132" t="str">
        <f>IF('DATA ENTRY'!CV99="","",IF('DATA ENTRY'!O99="","",IF(AND($CD$4='DATA ENTRY'!CV99),'DATA ENTRY'!O99,"")))</f>
        <v/>
      </c>
      <c r="CI100" s="3" t="str">
        <f>IF('DATA ENTRY'!CV99="","",IF('DATA ENTRY'!P99="","",IF(AND($CD$4='DATA ENTRY'!CV99),'DATA ENTRY'!P99,"")))</f>
        <v/>
      </c>
      <c r="CJ100" s="132" t="str">
        <f>IF('DATA ENTRY'!CV99="","",IF('DATA ENTRY'!Q99="","",IF(AND($CD$4='DATA ENTRY'!CV99),'DATA ENTRY'!Q99,"")))</f>
        <v/>
      </c>
      <c r="CK100" s="3" t="str">
        <f>IF('DATA ENTRY'!CV99="","",IF('DATA ENTRY'!R99="","",IF(AND($CD$4='DATA ENTRY'!CV99),'DATA ENTRY'!R99,"")))</f>
        <v/>
      </c>
      <c r="CL100" s="3" t="str">
        <f>IF('DATA ENTRY'!CV99="","",IF('DATA ENTRY'!S99="","",IF(AND($CD$4='DATA ENTRY'!CV99),'DATA ENTRY'!S99,"")))</f>
        <v/>
      </c>
      <c r="CM100" s="3" t="str">
        <f>IF('DATA ENTRY'!CV99="","",IF('DATA ENTRY'!E99="","",IF(AND($CD$4='DATA ENTRY'!CV99),'DATA ENTRY'!E99,"")))</f>
        <v/>
      </c>
      <c r="CN100" s="3" t="str">
        <f>IF('DATA ENTRY'!CV99="","",IF('DATA ENTRY'!W99="","",IF(AND($CD$4='DATA ENTRY'!CV99),'DATA ENTRY'!W99,"")))</f>
        <v/>
      </c>
      <c r="CO100" s="3" t="str">
        <f>IF('DATA ENTRY'!CV99="","",IF('DATA ENTRY'!X99="","",IF(AND($CD$4='DATA ENTRY'!CV99),'DATA ENTRY'!X99,"")))</f>
        <v/>
      </c>
      <c r="CP100" s="133" t="str">
        <f t="shared" si="17"/>
        <v/>
      </c>
      <c r="CQ100" s="133" t="str">
        <f>IF('DATA ENTRY'!CV99="","",IF('DATA ENTRY'!G99="","",IF(AND($CD$4='DATA ENTRY'!CV99),'DATA ENTRY'!G99,"")))</f>
        <v/>
      </c>
      <c r="CR100">
        <f t="shared" si="18"/>
        <v>0</v>
      </c>
      <c r="CS100">
        <f t="shared" si="19"/>
        <v>0</v>
      </c>
      <c r="CW100">
        <f t="shared" si="26"/>
        <v>0</v>
      </c>
      <c r="DA100" t="str">
        <f t="shared" si="20"/>
        <v/>
      </c>
      <c r="DB100" t="str">
        <f>IF(DX100=0,"",1+(MAX($DB$7:DB99)))</f>
        <v/>
      </c>
      <c r="DC100" s="170">
        <v>94</v>
      </c>
      <c r="DD100" s="3" t="str">
        <f>IF('DATA ENTRY'!CV99="","",IF('DATA ENTRY'!B99="","",IF(AND($DE$4='DATA ENTRY'!D99),'DATA ENTRY'!B99,"")))</f>
        <v/>
      </c>
      <c r="DE100" s="3" t="str">
        <f>IF('DATA ENTRY'!CV99="","",IF('DATA ENTRY'!C99="","",IF(AND($DE$4='DATA ENTRY'!D99),'DATA ENTRY'!C99,"")))</f>
        <v/>
      </c>
      <c r="DF100" s="4" t="str">
        <f>IF('DATA ENTRY'!CV99="","",IF('DATA ENTRY'!I99="","",IF(AND($DE$4='DATA ENTRY'!D99),'DATA ENTRY'!I99,"")))</f>
        <v/>
      </c>
      <c r="DG100" s="4" t="str">
        <f>IF('DATA ENTRY'!CV99="","",IF('DATA ENTRY'!CV99="","",IF(AND($DE$4='DATA ENTRY'!D99),'DATA ENTRY'!CV99,"")))</f>
        <v/>
      </c>
      <c r="DH100" s="3" t="str">
        <f>IF('DATA ENTRY'!CV99="","",IF('DATA ENTRY'!N99="","",IF(AND($DE$4='DATA ENTRY'!D99),'DATA ENTRY'!N99,"")))</f>
        <v/>
      </c>
      <c r="DI100" s="132" t="str">
        <f>IF('DATA ENTRY'!CV99="","",IF('DATA ENTRY'!O99="","",IF(AND($DE$4='DATA ENTRY'!D99),'DATA ENTRY'!O99,"")))</f>
        <v/>
      </c>
      <c r="DJ100" s="3" t="str">
        <f>IF('DATA ENTRY'!CV99="","",IF('DATA ENTRY'!P99="","",IF(AND($DE$4='DATA ENTRY'!D99),'DATA ENTRY'!P99,"")))</f>
        <v/>
      </c>
      <c r="DK100" s="132" t="str">
        <f>IF('DATA ENTRY'!CV99="","",IF('DATA ENTRY'!Q99="","",IF(AND($DE$4='DATA ENTRY'!D99),'DATA ENTRY'!Q99,"")))</f>
        <v/>
      </c>
      <c r="DL100" s="3" t="str">
        <f>IF('DATA ENTRY'!CV99="","",IF('DATA ENTRY'!R99="","",IF(AND($DE$4='DATA ENTRY'!D99),'DATA ENTRY'!R99,"")))</f>
        <v/>
      </c>
      <c r="DM100" s="132" t="str">
        <f>IF('DATA ENTRY'!CV99="","",IF('DATA ENTRY'!S99="","",IF(AND($DE$4='DATA ENTRY'!D99),'DATA ENTRY'!S99,"")))</f>
        <v/>
      </c>
      <c r="DN100" s="3" t="str">
        <f>IF('DATA ENTRY'!CV99="","",IF('DATA ENTRY'!E99="","",IF(AND($DE$4='DATA ENTRY'!D99),'DATA ENTRY'!E99,"")))</f>
        <v/>
      </c>
      <c r="DO100" s="3" t="str">
        <f>IF('DATA ENTRY'!CV99="","",IF('DATA ENTRY'!D99="","",IF(AND($DE$4='DATA ENTRY'!D99),'DATA ENTRY'!D99,"")))</f>
        <v/>
      </c>
      <c r="DP100" s="3" t="str">
        <f>IF('DATA ENTRY'!CV99="","",IF('DATA ENTRY'!W99="","",IF(AND($DE$4='DATA ENTRY'!D99),'DATA ENTRY'!W99,"")))</f>
        <v/>
      </c>
      <c r="DQ100" s="3" t="str">
        <f>IF('DATA ENTRY'!CV99="","",IF('DATA ENTRY'!X99="","",IF(AND($DE$4='DATA ENTRY'!D99),'DATA ENTRY'!X99,"")))</f>
        <v/>
      </c>
      <c r="DR100" s="133" t="str">
        <f t="shared" si="21"/>
        <v/>
      </c>
      <c r="DS100" s="133" t="str">
        <f>IF('DATA ENTRY'!CV99="","",IF('DATA ENTRY'!D99="","",IF(AND($DE$4='DATA ENTRY'!D99),'DATA ENTRY'!G99,"")))</f>
        <v/>
      </c>
      <c r="DX100">
        <f t="shared" si="22"/>
        <v>0</v>
      </c>
      <c r="EA100" t="str">
        <f t="shared" si="23"/>
        <v/>
      </c>
      <c r="EB100" t="str">
        <f>IF(EX100=0,"",1+(MAX($EB$7:EB99)))</f>
        <v/>
      </c>
      <c r="EC100" s="192">
        <v>94</v>
      </c>
      <c r="ED100" s="3" t="str">
        <f>IF('DATA ENTRY'!CV99="","",IF('DATA ENTRY'!B99="","",IF(AND($EE$4='DATA ENTRY'!G99,$EG$4='DATA ENTRY'!F99),'DATA ENTRY'!B99,"")))</f>
        <v/>
      </c>
      <c r="EE100" s="3" t="str">
        <f>IF('DATA ENTRY'!CV99="","",IF('DATA ENTRY'!C99="","",IF(AND($EE$4='DATA ENTRY'!G99,$EG$4='DATA ENTRY'!F99),'DATA ENTRY'!C99,"")))</f>
        <v/>
      </c>
      <c r="EF100" s="4" t="str">
        <f>IF('DATA ENTRY'!CV99="","",IF('DATA ENTRY'!I99="","",IF(AND($EE$4='DATA ENTRY'!G99,$EG$4='DATA ENTRY'!F99),'DATA ENTRY'!I99,"")))</f>
        <v/>
      </c>
      <c r="EG100" s="4" t="str">
        <f>IF('DATA ENTRY'!CV99="","",IF('DATA ENTRY'!CV99="","",IF(AND($EE$4='DATA ENTRY'!G99,$EG$4='DATA ENTRY'!F99),'DATA ENTRY'!CV99,"")))</f>
        <v/>
      </c>
      <c r="EH100" s="3" t="str">
        <f>IF('DATA ENTRY'!CV99="","",IF('DATA ENTRY'!N99="","",IF(AND($EE$4='DATA ENTRY'!G99,$EG$4='DATA ENTRY'!F99),'DATA ENTRY'!N99,"")))</f>
        <v/>
      </c>
      <c r="EI100" s="132" t="str">
        <f>IF('DATA ENTRY'!CV99="","",IF('DATA ENTRY'!O99="","",IF(AND($EE$4='DATA ENTRY'!G99,$EG$4='DATA ENTRY'!F99),'DATA ENTRY'!O99,"")))</f>
        <v/>
      </c>
      <c r="EJ100" s="3" t="str">
        <f>IF('DATA ENTRY'!CV99="","",IF('DATA ENTRY'!P99="","",IF(AND($EE$4='DATA ENTRY'!G99,$EG$4='DATA ENTRY'!F99),'DATA ENTRY'!P99,"")))</f>
        <v/>
      </c>
      <c r="EK100" s="132" t="str">
        <f>IF('DATA ENTRY'!CV99="","",IF('DATA ENTRY'!Q99="","",IF(AND($EE$4='DATA ENTRY'!G99,$EG$4='DATA ENTRY'!F99),'DATA ENTRY'!Q99,"")))</f>
        <v/>
      </c>
      <c r="EL100" s="3" t="str">
        <f>IF('DATA ENTRY'!CV99="","",IF('DATA ENTRY'!R99="","",IF(AND($EE$4='DATA ENTRY'!G99,$EG$4='DATA ENTRY'!F99),'DATA ENTRY'!R99,"")))</f>
        <v/>
      </c>
      <c r="EM100" s="132" t="str">
        <f>IF('DATA ENTRY'!CV99="","",IF('DATA ENTRY'!S99="","",IF(AND($EE$4='DATA ENTRY'!G99,$EG$4='DATA ENTRY'!F99),'DATA ENTRY'!S99,"")))</f>
        <v/>
      </c>
      <c r="EN100" s="3" t="str">
        <f>IF('DATA ENTRY'!CV99="","",IF('DATA ENTRY'!E99="","",IF(AND($EE$4='DATA ENTRY'!G99,$EG$4='DATA ENTRY'!F99),'DATA ENTRY'!E99,"")))</f>
        <v/>
      </c>
      <c r="EO100" s="3" t="str">
        <f>IF('DATA ENTRY'!CV99="","",IF('DATA ENTRY'!D6="","",IF(AND($EE$4='DATA ENTRY'!G99,$EG$4='DATA ENTRY'!F99),'DATA ENTRY'!D6,"")))</f>
        <v/>
      </c>
      <c r="EP100" s="3" t="str">
        <f>IF('DATA ENTRY'!CV99="","",IF('DATA ENTRY'!W99="","",IF(AND($EE$4='DATA ENTRY'!G99,$EG$4='DATA ENTRY'!F99),'DATA ENTRY'!W99,"")))</f>
        <v/>
      </c>
      <c r="EQ100" s="3" t="str">
        <f>IF('DATA ENTRY'!CV99="","",IF('DATA ENTRY'!X99="","",IF(AND($EE$4='DATA ENTRY'!G99,$EG$4='DATA ENTRY'!F99),'DATA ENTRY'!X99,"")))</f>
        <v/>
      </c>
      <c r="ER100" s="133" t="str">
        <f t="shared" si="24"/>
        <v/>
      </c>
      <c r="ES100" s="133" t="str">
        <f>IF('DATA ENTRY'!CV99="","",IF('DATA ENTRY'!D6="","",IF(AND($EE$4='DATA ENTRY'!G99,$EG$4='DATA ENTRY'!F99),'DATA ENTRY'!G99,"")))</f>
        <v/>
      </c>
      <c r="EX100">
        <f t="shared" si="25"/>
        <v>0</v>
      </c>
    </row>
    <row r="101" spans="1:154">
      <c r="A101" t="str">
        <f>IF(S101=0,"",1+(MAX($A$7:A100)))</f>
        <v/>
      </c>
      <c r="B101" s="2">
        <v>95</v>
      </c>
      <c r="C101" s="3" t="str">
        <f>IF('DATA ENTRY'!CV100="","",IF('DATA ENTRY'!B100="","",IF($D$4="All Post",'DATA ENTRY'!B100,IF(AND($D$4='DATA ENTRY'!CV100),'DATA ENTRY'!B100,""))))</f>
        <v/>
      </c>
      <c r="D101" s="3" t="str">
        <f>IF('DATA ENTRY'!CV100="","",IF('DATA ENTRY'!C100="","",IF($D$4="All Post",'DATA ENTRY'!C100,IF(AND($D$4='DATA ENTRY'!CV100),'DATA ENTRY'!C100,""))))</f>
        <v/>
      </c>
      <c r="E101" s="4" t="str">
        <f>IF('DATA ENTRY'!CV100="","",IF('DATA ENTRY'!I100="","",IF($D$4="All Post",'DATA ENTRY'!I100,IF(AND($D$4='DATA ENTRY'!CV100),'DATA ENTRY'!I100,""))))</f>
        <v/>
      </c>
      <c r="F101" s="4" t="str">
        <f>IF('DATA ENTRY'!CV100="","",IF('DATA ENTRY'!CV100="","",IF($D$4="All Post",'DATA ENTRY'!CV100,IF(AND($D$4='DATA ENTRY'!CV100),'DATA ENTRY'!CV100,""))))</f>
        <v/>
      </c>
      <c r="G101" s="3" t="str">
        <f>IF('DATA ENTRY'!CV100="","",IF('DATA ENTRY'!N100="","",IF($D$4="All Post",'DATA ENTRY'!N100,IF(AND($D$4='DATA ENTRY'!CV100),'DATA ENTRY'!N100,""))))</f>
        <v/>
      </c>
      <c r="H101" s="132" t="str">
        <f>IF('DATA ENTRY'!CV100="","",IF('DATA ENTRY'!O100="","",IF($D$4="All Post",'DATA ENTRY'!O100,IF(AND($D$4='DATA ENTRY'!CV100),'DATA ENTRY'!O100,""))))</f>
        <v/>
      </c>
      <c r="I101" s="3" t="str">
        <f>IF('DATA ENTRY'!CV100="","",IF('DATA ENTRY'!P100="","",IF($D$4="All Post",'DATA ENTRY'!P100,IF(AND($D$4='DATA ENTRY'!CV100),'DATA ENTRY'!P100,""))))</f>
        <v/>
      </c>
      <c r="J101" s="132" t="str">
        <f>IF('DATA ENTRY'!CV100="","",IF('DATA ENTRY'!Q100="","",IF($D$4="All Post",'DATA ENTRY'!Q100,IF(AND($D$4='DATA ENTRY'!CV100),'DATA ENTRY'!Q100,""))))</f>
        <v/>
      </c>
      <c r="K101" s="3" t="str">
        <f>IF('DATA ENTRY'!CV100="","",IF('DATA ENTRY'!R100="","",IF($D$4="All Post",'DATA ENTRY'!R100,IF(AND($D$4='DATA ENTRY'!CV100),'DATA ENTRY'!R100,""))))</f>
        <v/>
      </c>
      <c r="L101" s="3" t="str">
        <f>IF('DATA ENTRY'!CV100="","",IF('DATA ENTRY'!S100="","",IF($D$4="All Post",'DATA ENTRY'!S100,IF(AND($D$4='DATA ENTRY'!CV100),'DATA ENTRY'!S100,""))))</f>
        <v/>
      </c>
      <c r="M101" s="3" t="str">
        <f>IF('DATA ENTRY'!CV100="","",IF('DATA ENTRY'!E100="","",IF($D$4="All Post",'DATA ENTRY'!E100,IF(AND($D$4='DATA ENTRY'!CV100),'DATA ENTRY'!E100,""))))</f>
        <v/>
      </c>
      <c r="N101" s="3" t="str">
        <f>IF('DATA ENTRY'!CV100="","",IF('DATA ENTRY'!W100="","",IF($D$4="All Post",'DATA ENTRY'!W100,IF(AND($D$4='DATA ENTRY'!CV100),'DATA ENTRY'!W100,""))))</f>
        <v/>
      </c>
      <c r="O101" s="3" t="str">
        <f>IF('DATA ENTRY'!CV100="","",IF('DATA ENTRY'!X100="","",IF($D$4="All Post",'DATA ENTRY'!X100,IF(AND($D$4='DATA ENTRY'!CV100),'DATA ENTRY'!X100,""))))</f>
        <v/>
      </c>
      <c r="P101" s="3" t="str">
        <f>IF('DATA ENTRY'!CV100="","",IF('DATA ENTRY'!G100="","",IF($D$4="All Post",'DATA ENTRY'!G100,IF(AND($D$4='DATA ENTRY'!CV100),'DATA ENTRY'!G100,""))))</f>
        <v/>
      </c>
      <c r="S101">
        <f t="shared" si="14"/>
        <v>0</v>
      </c>
      <c r="T101" t="str">
        <f t="shared" si="15"/>
        <v/>
      </c>
      <c r="BZ101" t="str">
        <f t="shared" si="16"/>
        <v/>
      </c>
      <c r="CA101" t="str">
        <f>IF(CW101=0,"",1+(MAX($CA$7:CA100)))</f>
        <v/>
      </c>
      <c r="CB101" s="141">
        <v>95</v>
      </c>
      <c r="CC101" s="3" t="str">
        <f>IF('DATA ENTRY'!CV100="","",IF('DATA ENTRY'!B100="","",IF(AND($CD$4='DATA ENTRY'!CV100),'DATA ENTRY'!B100,"")))</f>
        <v/>
      </c>
      <c r="CD101" s="3" t="str">
        <f>IF('DATA ENTRY'!CV100="","",IF('DATA ENTRY'!C100="","",IF(AND($CD$4='DATA ENTRY'!CV100),'DATA ENTRY'!C100,"")))</f>
        <v/>
      </c>
      <c r="CE101" s="4" t="str">
        <f>IF('DATA ENTRY'!CV100="","",IF('DATA ENTRY'!I100="","",IF(AND($CD$4='DATA ENTRY'!CV100),'DATA ENTRY'!I100,"")))</f>
        <v/>
      </c>
      <c r="CF101" s="4" t="str">
        <f>IF('DATA ENTRY'!CV100="","",IF('DATA ENTRY'!CV100="","",IF(AND($CD$4='DATA ENTRY'!CV100),'DATA ENTRY'!CV100,"")))</f>
        <v/>
      </c>
      <c r="CG101" s="3" t="str">
        <f>IF('DATA ENTRY'!CV100="","",IF('DATA ENTRY'!N100="","",IF(AND($CD$4='DATA ENTRY'!CV100),'DATA ENTRY'!N100,"")))</f>
        <v/>
      </c>
      <c r="CH101" s="132" t="str">
        <f>IF('DATA ENTRY'!CV100="","",IF('DATA ENTRY'!O100="","",IF(AND($CD$4='DATA ENTRY'!CV100),'DATA ENTRY'!O100,"")))</f>
        <v/>
      </c>
      <c r="CI101" s="3" t="str">
        <f>IF('DATA ENTRY'!CV100="","",IF('DATA ENTRY'!P100="","",IF(AND($CD$4='DATA ENTRY'!CV100),'DATA ENTRY'!P100,"")))</f>
        <v/>
      </c>
      <c r="CJ101" s="132" t="str">
        <f>IF('DATA ENTRY'!CV100="","",IF('DATA ENTRY'!Q100="","",IF(AND($CD$4='DATA ENTRY'!CV100),'DATA ENTRY'!Q100,"")))</f>
        <v/>
      </c>
      <c r="CK101" s="3" t="str">
        <f>IF('DATA ENTRY'!CV100="","",IF('DATA ENTRY'!R100="","",IF(AND($CD$4='DATA ENTRY'!CV100),'DATA ENTRY'!R100,"")))</f>
        <v/>
      </c>
      <c r="CL101" s="3" t="str">
        <f>IF('DATA ENTRY'!CV100="","",IF('DATA ENTRY'!S100="","",IF(AND($CD$4='DATA ENTRY'!CV100),'DATA ENTRY'!S100,"")))</f>
        <v/>
      </c>
      <c r="CM101" s="3" t="str">
        <f>IF('DATA ENTRY'!CV100="","",IF('DATA ENTRY'!E100="","",IF(AND($CD$4='DATA ENTRY'!CV100),'DATA ENTRY'!E100,"")))</f>
        <v/>
      </c>
      <c r="CN101" s="3" t="str">
        <f>IF('DATA ENTRY'!CV100="","",IF('DATA ENTRY'!W100="","",IF(AND($CD$4='DATA ENTRY'!CV100),'DATA ENTRY'!W100,"")))</f>
        <v/>
      </c>
      <c r="CO101" s="3" t="str">
        <f>IF('DATA ENTRY'!CV100="","",IF('DATA ENTRY'!X100="","",IF(AND($CD$4='DATA ENTRY'!CV100),'DATA ENTRY'!X100,"")))</f>
        <v/>
      </c>
      <c r="CP101" s="133" t="str">
        <f t="shared" si="17"/>
        <v/>
      </c>
      <c r="CQ101" s="133" t="str">
        <f>IF('DATA ENTRY'!CV100="","",IF('DATA ENTRY'!G100="","",IF(AND($CD$4='DATA ENTRY'!CV100),'DATA ENTRY'!G100,"")))</f>
        <v/>
      </c>
      <c r="CR101">
        <f t="shared" si="18"/>
        <v>0</v>
      </c>
      <c r="CS101">
        <f t="shared" si="19"/>
        <v>0</v>
      </c>
      <c r="CW101">
        <f t="shared" si="26"/>
        <v>0</v>
      </c>
      <c r="DA101" t="str">
        <f t="shared" si="20"/>
        <v/>
      </c>
      <c r="DB101" t="str">
        <f>IF(DX101=0,"",1+(MAX($DB$7:DB100)))</f>
        <v/>
      </c>
      <c r="DC101" s="170">
        <v>95</v>
      </c>
      <c r="DD101" s="3" t="str">
        <f>IF('DATA ENTRY'!CV100="","",IF('DATA ENTRY'!B100="","",IF(AND($DE$4='DATA ENTRY'!D100),'DATA ENTRY'!B100,"")))</f>
        <v/>
      </c>
      <c r="DE101" s="3" t="str">
        <f>IF('DATA ENTRY'!CV100="","",IF('DATA ENTRY'!C100="","",IF(AND($DE$4='DATA ENTRY'!D100),'DATA ENTRY'!C100,"")))</f>
        <v/>
      </c>
      <c r="DF101" s="4" t="str">
        <f>IF('DATA ENTRY'!CV100="","",IF('DATA ENTRY'!I100="","",IF(AND($DE$4='DATA ENTRY'!D100),'DATA ENTRY'!I100,"")))</f>
        <v/>
      </c>
      <c r="DG101" s="4" t="str">
        <f>IF('DATA ENTRY'!CV100="","",IF('DATA ENTRY'!CV100="","",IF(AND($DE$4='DATA ENTRY'!D100),'DATA ENTRY'!CV100,"")))</f>
        <v/>
      </c>
      <c r="DH101" s="3" t="str">
        <f>IF('DATA ENTRY'!CV100="","",IF('DATA ENTRY'!N100="","",IF(AND($DE$4='DATA ENTRY'!D100),'DATA ENTRY'!N100,"")))</f>
        <v/>
      </c>
      <c r="DI101" s="132" t="str">
        <f>IF('DATA ENTRY'!CV100="","",IF('DATA ENTRY'!O100="","",IF(AND($DE$4='DATA ENTRY'!D100),'DATA ENTRY'!O100,"")))</f>
        <v/>
      </c>
      <c r="DJ101" s="3" t="str">
        <f>IF('DATA ENTRY'!CV100="","",IF('DATA ENTRY'!P100="","",IF(AND($DE$4='DATA ENTRY'!D100),'DATA ENTRY'!P100,"")))</f>
        <v/>
      </c>
      <c r="DK101" s="132" t="str">
        <f>IF('DATA ENTRY'!CV100="","",IF('DATA ENTRY'!Q100="","",IF(AND($DE$4='DATA ENTRY'!D100),'DATA ENTRY'!Q100,"")))</f>
        <v/>
      </c>
      <c r="DL101" s="3" t="str">
        <f>IF('DATA ENTRY'!CV100="","",IF('DATA ENTRY'!R100="","",IF(AND($DE$4='DATA ENTRY'!D100),'DATA ENTRY'!R100,"")))</f>
        <v/>
      </c>
      <c r="DM101" s="132" t="str">
        <f>IF('DATA ENTRY'!CV100="","",IF('DATA ENTRY'!S100="","",IF(AND($DE$4='DATA ENTRY'!D100),'DATA ENTRY'!S100,"")))</f>
        <v/>
      </c>
      <c r="DN101" s="3" t="str">
        <f>IF('DATA ENTRY'!CV100="","",IF('DATA ENTRY'!E100="","",IF(AND($DE$4='DATA ENTRY'!D100),'DATA ENTRY'!E100,"")))</f>
        <v/>
      </c>
      <c r="DO101" s="3" t="str">
        <f>IF('DATA ENTRY'!CV100="","",IF('DATA ENTRY'!D100="","",IF(AND($DE$4='DATA ENTRY'!D100),'DATA ENTRY'!D100,"")))</f>
        <v/>
      </c>
      <c r="DP101" s="3" t="str">
        <f>IF('DATA ENTRY'!CV100="","",IF('DATA ENTRY'!W100="","",IF(AND($DE$4='DATA ENTRY'!D100),'DATA ENTRY'!W100,"")))</f>
        <v/>
      </c>
      <c r="DQ101" s="3" t="str">
        <f>IF('DATA ENTRY'!CV100="","",IF('DATA ENTRY'!X100="","",IF(AND($DE$4='DATA ENTRY'!D100),'DATA ENTRY'!X100,"")))</f>
        <v/>
      </c>
      <c r="DR101" s="133" t="str">
        <f t="shared" si="21"/>
        <v/>
      </c>
      <c r="DS101" s="133" t="str">
        <f>IF('DATA ENTRY'!CV100="","",IF('DATA ENTRY'!D100="","",IF(AND($DE$4='DATA ENTRY'!D100),'DATA ENTRY'!G100,"")))</f>
        <v/>
      </c>
      <c r="DX101">
        <f t="shared" si="22"/>
        <v>0</v>
      </c>
      <c r="EA101" t="str">
        <f t="shared" si="23"/>
        <v/>
      </c>
      <c r="EB101" t="str">
        <f>IF(EX101=0,"",1+(MAX($EB$7:EB100)))</f>
        <v/>
      </c>
      <c r="EC101" s="192">
        <v>95</v>
      </c>
      <c r="ED101" s="3" t="str">
        <f>IF('DATA ENTRY'!CV100="","",IF('DATA ENTRY'!B100="","",IF(AND($EE$4='DATA ENTRY'!G100,$EG$4='DATA ENTRY'!F100),'DATA ENTRY'!B100,"")))</f>
        <v/>
      </c>
      <c r="EE101" s="3" t="str">
        <f>IF('DATA ENTRY'!CV100="","",IF('DATA ENTRY'!C100="","",IF(AND($EE$4='DATA ENTRY'!G100,$EG$4='DATA ENTRY'!F100),'DATA ENTRY'!C100,"")))</f>
        <v/>
      </c>
      <c r="EF101" s="4" t="str">
        <f>IF('DATA ENTRY'!CV100="","",IF('DATA ENTRY'!I100="","",IF(AND($EE$4='DATA ENTRY'!G100,$EG$4='DATA ENTRY'!F100),'DATA ENTRY'!I100,"")))</f>
        <v/>
      </c>
      <c r="EG101" s="4" t="str">
        <f>IF('DATA ENTRY'!CV100="","",IF('DATA ENTRY'!CV100="","",IF(AND($EE$4='DATA ENTRY'!G100,$EG$4='DATA ENTRY'!F100),'DATA ENTRY'!CV100,"")))</f>
        <v/>
      </c>
      <c r="EH101" s="3" t="str">
        <f>IF('DATA ENTRY'!CV100="","",IF('DATA ENTRY'!N100="","",IF(AND($EE$4='DATA ENTRY'!G100,$EG$4='DATA ENTRY'!F100),'DATA ENTRY'!N100,"")))</f>
        <v/>
      </c>
      <c r="EI101" s="132" t="str">
        <f>IF('DATA ENTRY'!CV100="","",IF('DATA ENTRY'!O100="","",IF(AND($EE$4='DATA ENTRY'!G100,$EG$4='DATA ENTRY'!F100),'DATA ENTRY'!O100,"")))</f>
        <v/>
      </c>
      <c r="EJ101" s="3" t="str">
        <f>IF('DATA ENTRY'!CV100="","",IF('DATA ENTRY'!P100="","",IF(AND($EE$4='DATA ENTRY'!G100,$EG$4='DATA ENTRY'!F100),'DATA ENTRY'!P100,"")))</f>
        <v/>
      </c>
      <c r="EK101" s="132" t="str">
        <f>IF('DATA ENTRY'!CV100="","",IF('DATA ENTRY'!Q100="","",IF(AND($EE$4='DATA ENTRY'!G100,$EG$4='DATA ENTRY'!F100),'DATA ENTRY'!Q100,"")))</f>
        <v/>
      </c>
      <c r="EL101" s="3" t="str">
        <f>IF('DATA ENTRY'!CV100="","",IF('DATA ENTRY'!R100="","",IF(AND($EE$4='DATA ENTRY'!G100,$EG$4='DATA ENTRY'!F100),'DATA ENTRY'!R100,"")))</f>
        <v/>
      </c>
      <c r="EM101" s="132" t="str">
        <f>IF('DATA ENTRY'!CV100="","",IF('DATA ENTRY'!S100="","",IF(AND($EE$4='DATA ENTRY'!G100,$EG$4='DATA ENTRY'!F100),'DATA ENTRY'!S100,"")))</f>
        <v/>
      </c>
      <c r="EN101" s="3" t="str">
        <f>IF('DATA ENTRY'!CV100="","",IF('DATA ENTRY'!E100="","",IF(AND($EE$4='DATA ENTRY'!G100,$EG$4='DATA ENTRY'!F100),'DATA ENTRY'!E100,"")))</f>
        <v/>
      </c>
      <c r="EO101" s="3" t="str">
        <f>IF('DATA ENTRY'!CV100="","",IF('DATA ENTRY'!D6="","",IF(AND($EE$4='DATA ENTRY'!G100,$EG$4='DATA ENTRY'!F100),'DATA ENTRY'!D6,"")))</f>
        <v/>
      </c>
      <c r="EP101" s="3" t="str">
        <f>IF('DATA ENTRY'!CV100="","",IF('DATA ENTRY'!W100="","",IF(AND($EE$4='DATA ENTRY'!G100,$EG$4='DATA ENTRY'!F100),'DATA ENTRY'!W100,"")))</f>
        <v/>
      </c>
      <c r="EQ101" s="3" t="str">
        <f>IF('DATA ENTRY'!CV100="","",IF('DATA ENTRY'!X100="","",IF(AND($EE$4='DATA ENTRY'!G100,$EG$4='DATA ENTRY'!F100),'DATA ENTRY'!X100,"")))</f>
        <v/>
      </c>
      <c r="ER101" s="133" t="str">
        <f t="shared" si="24"/>
        <v/>
      </c>
      <c r="ES101" s="133" t="str">
        <f>IF('DATA ENTRY'!CV100="","",IF('DATA ENTRY'!D6="","",IF(AND($EE$4='DATA ENTRY'!G100,$EG$4='DATA ENTRY'!F100),'DATA ENTRY'!G100,"")))</f>
        <v/>
      </c>
      <c r="EX101">
        <f t="shared" si="25"/>
        <v>0</v>
      </c>
    </row>
    <row r="102" spans="1:154">
      <c r="A102" t="str">
        <f>IF(S102=0,"",1+(MAX($A$7:A101)))</f>
        <v/>
      </c>
      <c r="B102" s="2">
        <v>96</v>
      </c>
      <c r="C102" s="3" t="str">
        <f>IF('DATA ENTRY'!CV101="","",IF('DATA ENTRY'!B101="","",IF($D$4="All Post",'DATA ENTRY'!B101,IF(AND($D$4='DATA ENTRY'!CV101),'DATA ENTRY'!B101,""))))</f>
        <v/>
      </c>
      <c r="D102" s="3" t="str">
        <f>IF('DATA ENTRY'!CV101="","",IF('DATA ENTRY'!C101="","",IF($D$4="All Post",'DATA ENTRY'!C101,IF(AND($D$4='DATA ENTRY'!CV101),'DATA ENTRY'!C101,""))))</f>
        <v/>
      </c>
      <c r="E102" s="4" t="str">
        <f>IF('DATA ENTRY'!CV101="","",IF('DATA ENTRY'!I101="","",IF($D$4="All Post",'DATA ENTRY'!I101,IF(AND($D$4='DATA ENTRY'!CV101),'DATA ENTRY'!I101,""))))</f>
        <v/>
      </c>
      <c r="F102" s="4" t="str">
        <f>IF('DATA ENTRY'!CV101="","",IF('DATA ENTRY'!CV101="","",IF($D$4="All Post",'DATA ENTRY'!CV101,IF(AND($D$4='DATA ENTRY'!CV101),'DATA ENTRY'!CV101,""))))</f>
        <v/>
      </c>
      <c r="G102" s="3" t="str">
        <f>IF('DATA ENTRY'!CV101="","",IF('DATA ENTRY'!N101="","",IF($D$4="All Post",'DATA ENTRY'!N101,IF(AND($D$4='DATA ENTRY'!CV101),'DATA ENTRY'!N101,""))))</f>
        <v/>
      </c>
      <c r="H102" s="132" t="str">
        <f>IF('DATA ENTRY'!CV101="","",IF('DATA ENTRY'!O101="","",IF($D$4="All Post",'DATA ENTRY'!O101,IF(AND($D$4='DATA ENTRY'!CV101),'DATA ENTRY'!O101,""))))</f>
        <v/>
      </c>
      <c r="I102" s="3" t="str">
        <f>IF('DATA ENTRY'!CV101="","",IF('DATA ENTRY'!P101="","",IF($D$4="All Post",'DATA ENTRY'!P101,IF(AND($D$4='DATA ENTRY'!CV101),'DATA ENTRY'!P101,""))))</f>
        <v/>
      </c>
      <c r="J102" s="132" t="str">
        <f>IF('DATA ENTRY'!CV101="","",IF('DATA ENTRY'!Q101="","",IF($D$4="All Post",'DATA ENTRY'!Q101,IF(AND($D$4='DATA ENTRY'!CV101),'DATA ENTRY'!Q101,""))))</f>
        <v/>
      </c>
      <c r="K102" s="3" t="str">
        <f>IF('DATA ENTRY'!CV101="","",IF('DATA ENTRY'!R101="","",IF($D$4="All Post",'DATA ENTRY'!R101,IF(AND($D$4='DATA ENTRY'!CV101),'DATA ENTRY'!R101,""))))</f>
        <v/>
      </c>
      <c r="L102" s="3" t="str">
        <f>IF('DATA ENTRY'!CV101="","",IF('DATA ENTRY'!S101="","",IF($D$4="All Post",'DATA ENTRY'!S101,IF(AND($D$4='DATA ENTRY'!CV101),'DATA ENTRY'!S101,""))))</f>
        <v/>
      </c>
      <c r="M102" s="3" t="str">
        <f>IF('DATA ENTRY'!CV101="","",IF('DATA ENTRY'!E101="","",IF($D$4="All Post",'DATA ENTRY'!E101,IF(AND($D$4='DATA ENTRY'!CV101),'DATA ENTRY'!E101,""))))</f>
        <v/>
      </c>
      <c r="N102" s="3" t="str">
        <f>IF('DATA ENTRY'!CV101="","",IF('DATA ENTRY'!W101="","",IF($D$4="All Post",'DATA ENTRY'!W101,IF(AND($D$4='DATA ENTRY'!CV101),'DATA ENTRY'!W101,""))))</f>
        <v/>
      </c>
      <c r="O102" s="3" t="str">
        <f>IF('DATA ENTRY'!CV101="","",IF('DATA ENTRY'!X101="","",IF($D$4="All Post",'DATA ENTRY'!X101,IF(AND($D$4='DATA ENTRY'!CV101),'DATA ENTRY'!X101,""))))</f>
        <v/>
      </c>
      <c r="P102" s="3" t="str">
        <f>IF('DATA ENTRY'!CV101="","",IF('DATA ENTRY'!G101="","",IF($D$4="All Post",'DATA ENTRY'!G101,IF(AND($D$4='DATA ENTRY'!CV101),'DATA ENTRY'!G101,""))))</f>
        <v/>
      </c>
      <c r="S102">
        <f t="shared" si="14"/>
        <v>0</v>
      </c>
      <c r="T102" t="str">
        <f t="shared" si="15"/>
        <v/>
      </c>
      <c r="BZ102" t="str">
        <f t="shared" si="16"/>
        <v/>
      </c>
      <c r="CA102" t="str">
        <f>IF(CW102=0,"",1+(MAX($CA$7:CA101)))</f>
        <v/>
      </c>
      <c r="CB102" s="141">
        <v>96</v>
      </c>
      <c r="CC102" s="3" t="str">
        <f>IF('DATA ENTRY'!CV101="","",IF('DATA ENTRY'!B101="","",IF(AND($CD$4='DATA ENTRY'!CV101),'DATA ENTRY'!B101,"")))</f>
        <v/>
      </c>
      <c r="CD102" s="3" t="str">
        <f>IF('DATA ENTRY'!CV101="","",IF('DATA ENTRY'!C101="","",IF(AND($CD$4='DATA ENTRY'!CV101),'DATA ENTRY'!C101,"")))</f>
        <v/>
      </c>
      <c r="CE102" s="4" t="str">
        <f>IF('DATA ENTRY'!CV101="","",IF('DATA ENTRY'!I101="","",IF(AND($CD$4='DATA ENTRY'!CV101),'DATA ENTRY'!I101,"")))</f>
        <v/>
      </c>
      <c r="CF102" s="4" t="str">
        <f>IF('DATA ENTRY'!CV101="","",IF('DATA ENTRY'!CV101="","",IF(AND($CD$4='DATA ENTRY'!CV101),'DATA ENTRY'!CV101,"")))</f>
        <v/>
      </c>
      <c r="CG102" s="3" t="str">
        <f>IF('DATA ENTRY'!CV101="","",IF('DATA ENTRY'!N101="","",IF(AND($CD$4='DATA ENTRY'!CV101),'DATA ENTRY'!N101,"")))</f>
        <v/>
      </c>
      <c r="CH102" s="132" t="str">
        <f>IF('DATA ENTRY'!CV101="","",IF('DATA ENTRY'!O101="","",IF(AND($CD$4='DATA ENTRY'!CV101),'DATA ENTRY'!O101,"")))</f>
        <v/>
      </c>
      <c r="CI102" s="3" t="str">
        <f>IF('DATA ENTRY'!CV101="","",IF('DATA ENTRY'!P101="","",IF(AND($CD$4='DATA ENTRY'!CV101),'DATA ENTRY'!P101,"")))</f>
        <v/>
      </c>
      <c r="CJ102" s="132" t="str">
        <f>IF('DATA ENTRY'!CV101="","",IF('DATA ENTRY'!Q101="","",IF(AND($CD$4='DATA ENTRY'!CV101),'DATA ENTRY'!Q101,"")))</f>
        <v/>
      </c>
      <c r="CK102" s="3" t="str">
        <f>IF('DATA ENTRY'!CV101="","",IF('DATA ENTRY'!R101="","",IF(AND($CD$4='DATA ENTRY'!CV101),'DATA ENTRY'!R101,"")))</f>
        <v/>
      </c>
      <c r="CL102" s="3" t="str">
        <f>IF('DATA ENTRY'!CV101="","",IF('DATA ENTRY'!S101="","",IF(AND($CD$4='DATA ENTRY'!CV101),'DATA ENTRY'!S101,"")))</f>
        <v/>
      </c>
      <c r="CM102" s="3" t="str">
        <f>IF('DATA ENTRY'!CV101="","",IF('DATA ENTRY'!E101="","",IF(AND($CD$4='DATA ENTRY'!CV101),'DATA ENTRY'!E101,"")))</f>
        <v/>
      </c>
      <c r="CN102" s="3" t="str">
        <f>IF('DATA ENTRY'!CV101="","",IF('DATA ENTRY'!W101="","",IF(AND($CD$4='DATA ENTRY'!CV101),'DATA ENTRY'!W101,"")))</f>
        <v/>
      </c>
      <c r="CO102" s="3" t="str">
        <f>IF('DATA ENTRY'!CV101="","",IF('DATA ENTRY'!X101="","",IF(AND($CD$4='DATA ENTRY'!CV101),'DATA ENTRY'!X101,"")))</f>
        <v/>
      </c>
      <c r="CP102" s="133" t="str">
        <f t="shared" si="17"/>
        <v/>
      </c>
      <c r="CQ102" s="133" t="str">
        <f>IF('DATA ENTRY'!CV101="","",IF('DATA ENTRY'!G101="","",IF(AND($CD$4='DATA ENTRY'!CV101),'DATA ENTRY'!G101,"")))</f>
        <v/>
      </c>
      <c r="CR102">
        <f t="shared" si="18"/>
        <v>0</v>
      </c>
      <c r="CS102">
        <f t="shared" si="19"/>
        <v>0</v>
      </c>
      <c r="CW102">
        <f t="shared" si="26"/>
        <v>0</v>
      </c>
      <c r="DA102" t="str">
        <f t="shared" si="20"/>
        <v/>
      </c>
      <c r="DB102" t="str">
        <f>IF(DX102=0,"",1+(MAX($DB$7:DB101)))</f>
        <v/>
      </c>
      <c r="DC102" s="170">
        <v>96</v>
      </c>
      <c r="DD102" s="3" t="str">
        <f>IF('DATA ENTRY'!CV101="","",IF('DATA ENTRY'!B101="","",IF(AND($DE$4='DATA ENTRY'!D101),'DATA ENTRY'!B101,"")))</f>
        <v/>
      </c>
      <c r="DE102" s="3" t="str">
        <f>IF('DATA ENTRY'!CV101="","",IF('DATA ENTRY'!C101="","",IF(AND($DE$4='DATA ENTRY'!D101),'DATA ENTRY'!C101,"")))</f>
        <v/>
      </c>
      <c r="DF102" s="4" t="str">
        <f>IF('DATA ENTRY'!CV101="","",IF('DATA ENTRY'!I101="","",IF(AND($DE$4='DATA ENTRY'!D101),'DATA ENTRY'!I101,"")))</f>
        <v/>
      </c>
      <c r="DG102" s="4" t="str">
        <f>IF('DATA ENTRY'!CV101="","",IF('DATA ENTRY'!CV101="","",IF(AND($DE$4='DATA ENTRY'!D101),'DATA ENTRY'!CV101,"")))</f>
        <v/>
      </c>
      <c r="DH102" s="3" t="str">
        <f>IF('DATA ENTRY'!CV101="","",IF('DATA ENTRY'!N101="","",IF(AND($DE$4='DATA ENTRY'!D101),'DATA ENTRY'!N101,"")))</f>
        <v/>
      </c>
      <c r="DI102" s="132" t="str">
        <f>IF('DATA ENTRY'!CV101="","",IF('DATA ENTRY'!O101="","",IF(AND($DE$4='DATA ENTRY'!D101),'DATA ENTRY'!O101,"")))</f>
        <v/>
      </c>
      <c r="DJ102" s="3" t="str">
        <f>IF('DATA ENTRY'!CV101="","",IF('DATA ENTRY'!P101="","",IF(AND($DE$4='DATA ENTRY'!D101),'DATA ENTRY'!P101,"")))</f>
        <v/>
      </c>
      <c r="DK102" s="132" t="str">
        <f>IF('DATA ENTRY'!CV101="","",IF('DATA ENTRY'!Q101="","",IF(AND($DE$4='DATA ENTRY'!D101),'DATA ENTRY'!Q101,"")))</f>
        <v/>
      </c>
      <c r="DL102" s="3" t="str">
        <f>IF('DATA ENTRY'!CV101="","",IF('DATA ENTRY'!R101="","",IF(AND($DE$4='DATA ENTRY'!D101),'DATA ENTRY'!R101,"")))</f>
        <v/>
      </c>
      <c r="DM102" s="132" t="str">
        <f>IF('DATA ENTRY'!CV101="","",IF('DATA ENTRY'!S101="","",IF(AND($DE$4='DATA ENTRY'!D101),'DATA ENTRY'!S101,"")))</f>
        <v/>
      </c>
      <c r="DN102" s="3" t="str">
        <f>IF('DATA ENTRY'!CV101="","",IF('DATA ENTRY'!E101="","",IF(AND($DE$4='DATA ENTRY'!D101),'DATA ENTRY'!E101,"")))</f>
        <v/>
      </c>
      <c r="DO102" s="3" t="str">
        <f>IF('DATA ENTRY'!CV101="","",IF('DATA ENTRY'!D101="","",IF(AND($DE$4='DATA ENTRY'!D101),'DATA ENTRY'!D101,"")))</f>
        <v/>
      </c>
      <c r="DP102" s="3" t="str">
        <f>IF('DATA ENTRY'!CV101="","",IF('DATA ENTRY'!W101="","",IF(AND($DE$4='DATA ENTRY'!D101),'DATA ENTRY'!W101,"")))</f>
        <v/>
      </c>
      <c r="DQ102" s="3" t="str">
        <f>IF('DATA ENTRY'!CV101="","",IF('DATA ENTRY'!X101="","",IF(AND($DE$4='DATA ENTRY'!D101),'DATA ENTRY'!X101,"")))</f>
        <v/>
      </c>
      <c r="DR102" s="133" t="str">
        <f t="shared" si="21"/>
        <v/>
      </c>
      <c r="DS102" s="133" t="str">
        <f>IF('DATA ENTRY'!CV101="","",IF('DATA ENTRY'!D101="","",IF(AND($DE$4='DATA ENTRY'!D101),'DATA ENTRY'!G101,"")))</f>
        <v/>
      </c>
      <c r="DX102">
        <f t="shared" si="22"/>
        <v>0</v>
      </c>
      <c r="EA102" t="str">
        <f t="shared" si="23"/>
        <v/>
      </c>
      <c r="EB102" t="str">
        <f>IF(EX102=0,"",1+(MAX($EB$7:EB101)))</f>
        <v/>
      </c>
      <c r="EC102" s="192">
        <v>96</v>
      </c>
      <c r="ED102" s="3" t="str">
        <f>IF('DATA ENTRY'!CV101="","",IF('DATA ENTRY'!B101="","",IF(AND($EE$4='DATA ENTRY'!G101,$EG$4='DATA ENTRY'!F101),'DATA ENTRY'!B101,"")))</f>
        <v/>
      </c>
      <c r="EE102" s="3" t="str">
        <f>IF('DATA ENTRY'!CV101="","",IF('DATA ENTRY'!C101="","",IF(AND($EE$4='DATA ENTRY'!G101,$EG$4='DATA ENTRY'!F101),'DATA ENTRY'!C101,"")))</f>
        <v/>
      </c>
      <c r="EF102" s="4" t="str">
        <f>IF('DATA ENTRY'!CV101="","",IF('DATA ENTRY'!I101="","",IF(AND($EE$4='DATA ENTRY'!G101,$EG$4='DATA ENTRY'!F101),'DATA ENTRY'!I101,"")))</f>
        <v/>
      </c>
      <c r="EG102" s="4" t="str">
        <f>IF('DATA ENTRY'!CV101="","",IF('DATA ENTRY'!CV101="","",IF(AND($EE$4='DATA ENTRY'!G101,$EG$4='DATA ENTRY'!F101),'DATA ENTRY'!CV101,"")))</f>
        <v/>
      </c>
      <c r="EH102" s="3" t="str">
        <f>IF('DATA ENTRY'!CV101="","",IF('DATA ENTRY'!N101="","",IF(AND($EE$4='DATA ENTRY'!G101,$EG$4='DATA ENTRY'!F101),'DATA ENTRY'!N101,"")))</f>
        <v/>
      </c>
      <c r="EI102" s="132" t="str">
        <f>IF('DATA ENTRY'!CV101="","",IF('DATA ENTRY'!O101="","",IF(AND($EE$4='DATA ENTRY'!G101,$EG$4='DATA ENTRY'!F101),'DATA ENTRY'!O101,"")))</f>
        <v/>
      </c>
      <c r="EJ102" s="3" t="str">
        <f>IF('DATA ENTRY'!CV101="","",IF('DATA ENTRY'!P101="","",IF(AND($EE$4='DATA ENTRY'!G101,$EG$4='DATA ENTRY'!F101),'DATA ENTRY'!P101,"")))</f>
        <v/>
      </c>
      <c r="EK102" s="132" t="str">
        <f>IF('DATA ENTRY'!CV101="","",IF('DATA ENTRY'!Q101="","",IF(AND($EE$4='DATA ENTRY'!G101,$EG$4='DATA ENTRY'!F101),'DATA ENTRY'!Q101,"")))</f>
        <v/>
      </c>
      <c r="EL102" s="3" t="str">
        <f>IF('DATA ENTRY'!CV101="","",IF('DATA ENTRY'!R101="","",IF(AND($EE$4='DATA ENTRY'!G101,$EG$4='DATA ENTRY'!F101),'DATA ENTRY'!R101,"")))</f>
        <v/>
      </c>
      <c r="EM102" s="132" t="str">
        <f>IF('DATA ENTRY'!CV101="","",IF('DATA ENTRY'!S101="","",IF(AND($EE$4='DATA ENTRY'!G101,$EG$4='DATA ENTRY'!F101),'DATA ENTRY'!S101,"")))</f>
        <v/>
      </c>
      <c r="EN102" s="3" t="str">
        <f>IF('DATA ENTRY'!CV101="","",IF('DATA ENTRY'!E101="","",IF(AND($EE$4='DATA ENTRY'!G101,$EG$4='DATA ENTRY'!F101),'DATA ENTRY'!E101,"")))</f>
        <v/>
      </c>
      <c r="EO102" s="3" t="str">
        <f>IF('DATA ENTRY'!CV101="","",IF('DATA ENTRY'!D6="","",IF(AND($EE$4='DATA ENTRY'!G101,$EG$4='DATA ENTRY'!F101),'DATA ENTRY'!D6,"")))</f>
        <v/>
      </c>
      <c r="EP102" s="3" t="str">
        <f>IF('DATA ENTRY'!CV101="","",IF('DATA ENTRY'!W101="","",IF(AND($EE$4='DATA ENTRY'!G101,$EG$4='DATA ENTRY'!F101),'DATA ENTRY'!W101,"")))</f>
        <v/>
      </c>
      <c r="EQ102" s="3" t="str">
        <f>IF('DATA ENTRY'!CV101="","",IF('DATA ENTRY'!X101="","",IF(AND($EE$4='DATA ENTRY'!G101,$EG$4='DATA ENTRY'!F101),'DATA ENTRY'!X101,"")))</f>
        <v/>
      </c>
      <c r="ER102" s="133" t="str">
        <f t="shared" si="24"/>
        <v/>
      </c>
      <c r="ES102" s="133" t="str">
        <f>IF('DATA ENTRY'!CV101="","",IF('DATA ENTRY'!D6="","",IF(AND($EE$4='DATA ENTRY'!G101,$EG$4='DATA ENTRY'!F101),'DATA ENTRY'!G101,"")))</f>
        <v/>
      </c>
      <c r="EX102">
        <f t="shared" si="25"/>
        <v>0</v>
      </c>
    </row>
    <row r="103" spans="1:154">
      <c r="A103" t="str">
        <f>IF(S103=0,"",1+(MAX($A$7:A102)))</f>
        <v/>
      </c>
      <c r="B103" s="2">
        <v>97</v>
      </c>
      <c r="C103" s="3" t="str">
        <f>IF('DATA ENTRY'!CV102="","",IF('DATA ENTRY'!B102="","",IF($D$4="All Post",'DATA ENTRY'!B102,IF(AND($D$4='DATA ENTRY'!CV102),'DATA ENTRY'!B102,""))))</f>
        <v/>
      </c>
      <c r="D103" s="3" t="str">
        <f>IF('DATA ENTRY'!CV102="","",IF('DATA ENTRY'!C102="","",IF($D$4="All Post",'DATA ENTRY'!C102,IF(AND($D$4='DATA ENTRY'!CV102),'DATA ENTRY'!C102,""))))</f>
        <v/>
      </c>
      <c r="E103" s="4" t="str">
        <f>IF('DATA ENTRY'!CV102="","",IF('DATA ENTRY'!I102="","",IF($D$4="All Post",'DATA ENTRY'!I102,IF(AND($D$4='DATA ENTRY'!CV102),'DATA ENTRY'!I102,""))))</f>
        <v/>
      </c>
      <c r="F103" s="4" t="str">
        <f>IF('DATA ENTRY'!CV102="","",IF('DATA ENTRY'!CV102="","",IF($D$4="All Post",'DATA ENTRY'!CV102,IF(AND($D$4='DATA ENTRY'!CV102),'DATA ENTRY'!CV102,""))))</f>
        <v/>
      </c>
      <c r="G103" s="3" t="str">
        <f>IF('DATA ENTRY'!CV102="","",IF('DATA ENTRY'!N102="","",IF($D$4="All Post",'DATA ENTRY'!N102,IF(AND($D$4='DATA ENTRY'!CV102),'DATA ENTRY'!N102,""))))</f>
        <v/>
      </c>
      <c r="H103" s="132" t="str">
        <f>IF('DATA ENTRY'!CV102="","",IF('DATA ENTRY'!O102="","",IF($D$4="All Post",'DATA ENTRY'!O102,IF(AND($D$4='DATA ENTRY'!CV102),'DATA ENTRY'!O102,""))))</f>
        <v/>
      </c>
      <c r="I103" s="3" t="str">
        <f>IF('DATA ENTRY'!CV102="","",IF('DATA ENTRY'!P102="","",IF($D$4="All Post",'DATA ENTRY'!P102,IF(AND($D$4='DATA ENTRY'!CV102),'DATA ENTRY'!P102,""))))</f>
        <v/>
      </c>
      <c r="J103" s="132" t="str">
        <f>IF('DATA ENTRY'!CV102="","",IF('DATA ENTRY'!Q102="","",IF($D$4="All Post",'DATA ENTRY'!Q102,IF(AND($D$4='DATA ENTRY'!CV102),'DATA ENTRY'!Q102,""))))</f>
        <v/>
      </c>
      <c r="K103" s="3" t="str">
        <f>IF('DATA ENTRY'!CV102="","",IF('DATA ENTRY'!R102="","",IF($D$4="All Post",'DATA ENTRY'!R102,IF(AND($D$4='DATA ENTRY'!CV102),'DATA ENTRY'!R102,""))))</f>
        <v/>
      </c>
      <c r="L103" s="3" t="str">
        <f>IF('DATA ENTRY'!CV102="","",IF('DATA ENTRY'!S102="","",IF($D$4="All Post",'DATA ENTRY'!S102,IF(AND($D$4='DATA ENTRY'!CV102),'DATA ENTRY'!S102,""))))</f>
        <v/>
      </c>
      <c r="M103" s="3" t="str">
        <f>IF('DATA ENTRY'!CV102="","",IF('DATA ENTRY'!E102="","",IF($D$4="All Post",'DATA ENTRY'!E102,IF(AND($D$4='DATA ENTRY'!CV102),'DATA ENTRY'!E102,""))))</f>
        <v/>
      </c>
      <c r="N103" s="3" t="str">
        <f>IF('DATA ENTRY'!CV102="","",IF('DATA ENTRY'!W102="","",IF($D$4="All Post",'DATA ENTRY'!W102,IF(AND($D$4='DATA ENTRY'!CV102),'DATA ENTRY'!W102,""))))</f>
        <v/>
      </c>
      <c r="O103" s="3" t="str">
        <f>IF('DATA ENTRY'!CV102="","",IF('DATA ENTRY'!X102="","",IF($D$4="All Post",'DATA ENTRY'!X102,IF(AND($D$4='DATA ENTRY'!CV102),'DATA ENTRY'!X102,""))))</f>
        <v/>
      </c>
      <c r="P103" s="3" t="str">
        <f>IF('DATA ENTRY'!CV102="","",IF('DATA ENTRY'!G102="","",IF($D$4="All Post",'DATA ENTRY'!G102,IF(AND($D$4='DATA ENTRY'!CV102),'DATA ENTRY'!G102,""))))</f>
        <v/>
      </c>
      <c r="S103">
        <f t="shared" si="14"/>
        <v>0</v>
      </c>
      <c r="T103" t="str">
        <f t="shared" si="15"/>
        <v/>
      </c>
      <c r="BZ103" t="str">
        <f t="shared" si="16"/>
        <v/>
      </c>
      <c r="CA103" t="str">
        <f>IF(CW103=0,"",1+(MAX($CA$7:CA102)))</f>
        <v/>
      </c>
      <c r="CB103" s="141">
        <v>97</v>
      </c>
      <c r="CC103" s="3" t="str">
        <f>IF('DATA ENTRY'!CV102="","",IF('DATA ENTRY'!B102="","",IF(AND($CD$4='DATA ENTRY'!CV102),'DATA ENTRY'!B102,"")))</f>
        <v/>
      </c>
      <c r="CD103" s="3" t="str">
        <f>IF('DATA ENTRY'!CV102="","",IF('DATA ENTRY'!C102="","",IF(AND($CD$4='DATA ENTRY'!CV102),'DATA ENTRY'!C102,"")))</f>
        <v/>
      </c>
      <c r="CE103" s="4" t="str">
        <f>IF('DATA ENTRY'!CV102="","",IF('DATA ENTRY'!I102="","",IF(AND($CD$4='DATA ENTRY'!CV102),'DATA ENTRY'!I102,"")))</f>
        <v/>
      </c>
      <c r="CF103" s="4" t="str">
        <f>IF('DATA ENTRY'!CV102="","",IF('DATA ENTRY'!CV102="","",IF(AND($CD$4='DATA ENTRY'!CV102),'DATA ENTRY'!CV102,"")))</f>
        <v/>
      </c>
      <c r="CG103" s="3" t="str">
        <f>IF('DATA ENTRY'!CV102="","",IF('DATA ENTRY'!N102="","",IF(AND($CD$4='DATA ENTRY'!CV102),'DATA ENTRY'!N102,"")))</f>
        <v/>
      </c>
      <c r="CH103" s="132" t="str">
        <f>IF('DATA ENTRY'!CV102="","",IF('DATA ENTRY'!O102="","",IF(AND($CD$4='DATA ENTRY'!CV102),'DATA ENTRY'!O102,"")))</f>
        <v/>
      </c>
      <c r="CI103" s="3" t="str">
        <f>IF('DATA ENTRY'!CV102="","",IF('DATA ENTRY'!P102="","",IF(AND($CD$4='DATA ENTRY'!CV102),'DATA ENTRY'!P102,"")))</f>
        <v/>
      </c>
      <c r="CJ103" s="132" t="str">
        <f>IF('DATA ENTRY'!CV102="","",IF('DATA ENTRY'!Q102="","",IF(AND($CD$4='DATA ENTRY'!CV102),'DATA ENTRY'!Q102,"")))</f>
        <v/>
      </c>
      <c r="CK103" s="3" t="str">
        <f>IF('DATA ENTRY'!CV102="","",IF('DATA ENTRY'!R102="","",IF(AND($CD$4='DATA ENTRY'!CV102),'DATA ENTRY'!R102,"")))</f>
        <v/>
      </c>
      <c r="CL103" s="3" t="str">
        <f>IF('DATA ENTRY'!CV102="","",IF('DATA ENTRY'!S102="","",IF(AND($CD$4='DATA ENTRY'!CV102),'DATA ENTRY'!S102,"")))</f>
        <v/>
      </c>
      <c r="CM103" s="3" t="str">
        <f>IF('DATA ENTRY'!CV102="","",IF('DATA ENTRY'!E102="","",IF(AND($CD$4='DATA ENTRY'!CV102),'DATA ENTRY'!E102,"")))</f>
        <v/>
      </c>
      <c r="CN103" s="3" t="str">
        <f>IF('DATA ENTRY'!CV102="","",IF('DATA ENTRY'!W102="","",IF(AND($CD$4='DATA ENTRY'!CV102),'DATA ENTRY'!W102,"")))</f>
        <v/>
      </c>
      <c r="CO103" s="3" t="str">
        <f>IF('DATA ENTRY'!CV102="","",IF('DATA ENTRY'!X102="","",IF(AND($CD$4='DATA ENTRY'!CV102),'DATA ENTRY'!X102,"")))</f>
        <v/>
      </c>
      <c r="CP103" s="133" t="str">
        <f t="shared" si="17"/>
        <v/>
      </c>
      <c r="CQ103" s="133" t="str">
        <f>IF('DATA ENTRY'!CV102="","",IF('DATA ENTRY'!G102="","",IF(AND($CD$4='DATA ENTRY'!CV102),'DATA ENTRY'!G102,"")))</f>
        <v/>
      </c>
      <c r="CR103">
        <f t="shared" si="18"/>
        <v>0</v>
      </c>
      <c r="CS103">
        <f t="shared" si="19"/>
        <v>0</v>
      </c>
      <c r="CW103">
        <f t="shared" si="26"/>
        <v>0</v>
      </c>
      <c r="DA103" t="str">
        <f t="shared" si="20"/>
        <v/>
      </c>
      <c r="DB103" t="str">
        <f>IF(DX103=0,"",1+(MAX($DB$7:DB102)))</f>
        <v/>
      </c>
      <c r="DC103" s="170">
        <v>97</v>
      </c>
      <c r="DD103" s="3" t="str">
        <f>IF('DATA ENTRY'!CV102="","",IF('DATA ENTRY'!B102="","",IF(AND($DE$4='DATA ENTRY'!D102),'DATA ENTRY'!B102,"")))</f>
        <v/>
      </c>
      <c r="DE103" s="3" t="str">
        <f>IF('DATA ENTRY'!CV102="","",IF('DATA ENTRY'!C102="","",IF(AND($DE$4='DATA ENTRY'!D102),'DATA ENTRY'!C102,"")))</f>
        <v/>
      </c>
      <c r="DF103" s="4" t="str">
        <f>IF('DATA ENTRY'!CV102="","",IF('DATA ENTRY'!I102="","",IF(AND($DE$4='DATA ENTRY'!D102),'DATA ENTRY'!I102,"")))</f>
        <v/>
      </c>
      <c r="DG103" s="4" t="str">
        <f>IF('DATA ENTRY'!CV102="","",IF('DATA ENTRY'!CV102="","",IF(AND($DE$4='DATA ENTRY'!D102),'DATA ENTRY'!CV102,"")))</f>
        <v/>
      </c>
      <c r="DH103" s="3" t="str">
        <f>IF('DATA ENTRY'!CV102="","",IF('DATA ENTRY'!N102="","",IF(AND($DE$4='DATA ENTRY'!D102),'DATA ENTRY'!N102,"")))</f>
        <v/>
      </c>
      <c r="DI103" s="132" t="str">
        <f>IF('DATA ENTRY'!CV102="","",IF('DATA ENTRY'!O102="","",IF(AND($DE$4='DATA ENTRY'!D102),'DATA ENTRY'!O102,"")))</f>
        <v/>
      </c>
      <c r="DJ103" s="3" t="str">
        <f>IF('DATA ENTRY'!CV102="","",IF('DATA ENTRY'!P102="","",IF(AND($DE$4='DATA ENTRY'!D102),'DATA ENTRY'!P102,"")))</f>
        <v/>
      </c>
      <c r="DK103" s="132" t="str">
        <f>IF('DATA ENTRY'!CV102="","",IF('DATA ENTRY'!Q102="","",IF(AND($DE$4='DATA ENTRY'!D102),'DATA ENTRY'!Q102,"")))</f>
        <v/>
      </c>
      <c r="DL103" s="3" t="str">
        <f>IF('DATA ENTRY'!CV102="","",IF('DATA ENTRY'!R102="","",IF(AND($DE$4='DATA ENTRY'!D102),'DATA ENTRY'!R102,"")))</f>
        <v/>
      </c>
      <c r="DM103" s="132" t="str">
        <f>IF('DATA ENTRY'!CV102="","",IF('DATA ENTRY'!S102="","",IF(AND($DE$4='DATA ENTRY'!D102),'DATA ENTRY'!S102,"")))</f>
        <v/>
      </c>
      <c r="DN103" s="3" t="str">
        <f>IF('DATA ENTRY'!CV102="","",IF('DATA ENTRY'!E102="","",IF(AND($DE$4='DATA ENTRY'!D102),'DATA ENTRY'!E102,"")))</f>
        <v/>
      </c>
      <c r="DO103" s="3" t="str">
        <f>IF('DATA ENTRY'!CV102="","",IF('DATA ENTRY'!D102="","",IF(AND($DE$4='DATA ENTRY'!D102),'DATA ENTRY'!D102,"")))</f>
        <v/>
      </c>
      <c r="DP103" s="3" t="str">
        <f>IF('DATA ENTRY'!CV102="","",IF('DATA ENTRY'!W102="","",IF(AND($DE$4='DATA ENTRY'!D102),'DATA ENTRY'!W102,"")))</f>
        <v/>
      </c>
      <c r="DQ103" s="3" t="str">
        <f>IF('DATA ENTRY'!CV102="","",IF('DATA ENTRY'!X102="","",IF(AND($DE$4='DATA ENTRY'!D102),'DATA ENTRY'!X102,"")))</f>
        <v/>
      </c>
      <c r="DR103" s="133" t="str">
        <f t="shared" si="21"/>
        <v/>
      </c>
      <c r="DS103" s="133" t="str">
        <f>IF('DATA ENTRY'!CV102="","",IF('DATA ENTRY'!D102="","",IF(AND($DE$4='DATA ENTRY'!D102),'DATA ENTRY'!G102,"")))</f>
        <v/>
      </c>
      <c r="DX103">
        <f t="shared" si="22"/>
        <v>0</v>
      </c>
      <c r="EA103" t="str">
        <f t="shared" si="23"/>
        <v/>
      </c>
      <c r="EB103" t="str">
        <f>IF(EX103=0,"",1+(MAX($EB$7:EB102)))</f>
        <v/>
      </c>
      <c r="EC103" s="192">
        <v>97</v>
      </c>
      <c r="ED103" s="3" t="str">
        <f>IF('DATA ENTRY'!CV102="","",IF('DATA ENTRY'!B102="","",IF(AND($EE$4='DATA ENTRY'!G102,$EG$4='DATA ENTRY'!F102),'DATA ENTRY'!B102,"")))</f>
        <v/>
      </c>
      <c r="EE103" s="3" t="str">
        <f>IF('DATA ENTRY'!CV102="","",IF('DATA ENTRY'!C102="","",IF(AND($EE$4='DATA ENTRY'!G102,$EG$4='DATA ENTRY'!F102),'DATA ENTRY'!C102,"")))</f>
        <v/>
      </c>
      <c r="EF103" s="4" t="str">
        <f>IF('DATA ENTRY'!CV102="","",IF('DATA ENTRY'!I102="","",IF(AND($EE$4='DATA ENTRY'!G102,$EG$4='DATA ENTRY'!F102),'DATA ENTRY'!I102,"")))</f>
        <v/>
      </c>
      <c r="EG103" s="4" t="str">
        <f>IF('DATA ENTRY'!CV102="","",IF('DATA ENTRY'!CV102="","",IF(AND($EE$4='DATA ENTRY'!G102,$EG$4='DATA ENTRY'!F102),'DATA ENTRY'!CV102,"")))</f>
        <v/>
      </c>
      <c r="EH103" s="3" t="str">
        <f>IF('DATA ENTRY'!CV102="","",IF('DATA ENTRY'!N102="","",IF(AND($EE$4='DATA ENTRY'!G102,$EG$4='DATA ENTRY'!F102),'DATA ENTRY'!N102,"")))</f>
        <v/>
      </c>
      <c r="EI103" s="132" t="str">
        <f>IF('DATA ENTRY'!CV102="","",IF('DATA ENTRY'!O102="","",IF(AND($EE$4='DATA ENTRY'!G102,$EG$4='DATA ENTRY'!F102),'DATA ENTRY'!O102,"")))</f>
        <v/>
      </c>
      <c r="EJ103" s="3" t="str">
        <f>IF('DATA ENTRY'!CV102="","",IF('DATA ENTRY'!P102="","",IF(AND($EE$4='DATA ENTRY'!G102,$EG$4='DATA ENTRY'!F102),'DATA ENTRY'!P102,"")))</f>
        <v/>
      </c>
      <c r="EK103" s="132" t="str">
        <f>IF('DATA ENTRY'!CV102="","",IF('DATA ENTRY'!Q102="","",IF(AND($EE$4='DATA ENTRY'!G102,$EG$4='DATA ENTRY'!F102),'DATA ENTRY'!Q102,"")))</f>
        <v/>
      </c>
      <c r="EL103" s="3" t="str">
        <f>IF('DATA ENTRY'!CV102="","",IF('DATA ENTRY'!R102="","",IF(AND($EE$4='DATA ENTRY'!G102,$EG$4='DATA ENTRY'!F102),'DATA ENTRY'!R102,"")))</f>
        <v/>
      </c>
      <c r="EM103" s="132" t="str">
        <f>IF('DATA ENTRY'!CV102="","",IF('DATA ENTRY'!S102="","",IF(AND($EE$4='DATA ENTRY'!G102,$EG$4='DATA ENTRY'!F102),'DATA ENTRY'!S102,"")))</f>
        <v/>
      </c>
      <c r="EN103" s="3" t="str">
        <f>IF('DATA ENTRY'!CV102="","",IF('DATA ENTRY'!E102="","",IF(AND($EE$4='DATA ENTRY'!G102,$EG$4='DATA ENTRY'!F102),'DATA ENTRY'!E102,"")))</f>
        <v/>
      </c>
      <c r="EO103" s="3" t="str">
        <f>IF('DATA ENTRY'!CV102="","",IF('DATA ENTRY'!D6="","",IF(AND($EE$4='DATA ENTRY'!G102,$EG$4='DATA ENTRY'!F102),'DATA ENTRY'!D6,"")))</f>
        <v/>
      </c>
      <c r="EP103" s="3" t="str">
        <f>IF('DATA ENTRY'!CV102="","",IF('DATA ENTRY'!W102="","",IF(AND($EE$4='DATA ENTRY'!G102,$EG$4='DATA ENTRY'!F102),'DATA ENTRY'!W102,"")))</f>
        <v/>
      </c>
      <c r="EQ103" s="3" t="str">
        <f>IF('DATA ENTRY'!CV102="","",IF('DATA ENTRY'!X102="","",IF(AND($EE$4='DATA ENTRY'!G102,$EG$4='DATA ENTRY'!F102),'DATA ENTRY'!X102,"")))</f>
        <v/>
      </c>
      <c r="ER103" s="133" t="str">
        <f t="shared" si="24"/>
        <v/>
      </c>
      <c r="ES103" s="133" t="str">
        <f>IF('DATA ENTRY'!CV102="","",IF('DATA ENTRY'!D6="","",IF(AND($EE$4='DATA ENTRY'!G102,$EG$4='DATA ENTRY'!F102),'DATA ENTRY'!G102,"")))</f>
        <v/>
      </c>
      <c r="EX103">
        <f t="shared" si="25"/>
        <v>0</v>
      </c>
    </row>
    <row r="104" spans="1:154">
      <c r="A104" t="str">
        <f>IF(S104=0,"",1+(MAX($A$7:A103)))</f>
        <v/>
      </c>
      <c r="B104" s="2">
        <v>98</v>
      </c>
      <c r="C104" s="3" t="str">
        <f>IF('DATA ENTRY'!CV103="","",IF('DATA ENTRY'!B103="","",IF($D$4="All Post",'DATA ENTRY'!B103,IF(AND($D$4='DATA ENTRY'!CV103),'DATA ENTRY'!B103,""))))</f>
        <v/>
      </c>
      <c r="D104" s="3" t="str">
        <f>IF('DATA ENTRY'!CV103="","",IF('DATA ENTRY'!C103="","",IF($D$4="All Post",'DATA ENTRY'!C103,IF(AND($D$4='DATA ENTRY'!CV103),'DATA ENTRY'!C103,""))))</f>
        <v/>
      </c>
      <c r="E104" s="4" t="str">
        <f>IF('DATA ENTRY'!CV103="","",IF('DATA ENTRY'!I103="","",IF($D$4="All Post",'DATA ENTRY'!I103,IF(AND($D$4='DATA ENTRY'!CV103),'DATA ENTRY'!I103,""))))</f>
        <v/>
      </c>
      <c r="F104" s="4" t="str">
        <f>IF('DATA ENTRY'!CV103="","",IF('DATA ENTRY'!CV103="","",IF($D$4="All Post",'DATA ENTRY'!CV103,IF(AND($D$4='DATA ENTRY'!CV103),'DATA ENTRY'!CV103,""))))</f>
        <v/>
      </c>
      <c r="G104" s="3" t="str">
        <f>IF('DATA ENTRY'!CV103="","",IF('DATA ENTRY'!N103="","",IF($D$4="All Post",'DATA ENTRY'!N103,IF(AND($D$4='DATA ENTRY'!CV103),'DATA ENTRY'!N103,""))))</f>
        <v/>
      </c>
      <c r="H104" s="132" t="str">
        <f>IF('DATA ENTRY'!CV103="","",IF('DATA ENTRY'!O103="","",IF($D$4="All Post",'DATA ENTRY'!O103,IF(AND($D$4='DATA ENTRY'!CV103),'DATA ENTRY'!O103,""))))</f>
        <v/>
      </c>
      <c r="I104" s="3" t="str">
        <f>IF('DATA ENTRY'!CV103="","",IF('DATA ENTRY'!P103="","",IF($D$4="All Post",'DATA ENTRY'!P103,IF(AND($D$4='DATA ENTRY'!CV103),'DATA ENTRY'!P103,""))))</f>
        <v/>
      </c>
      <c r="J104" s="132" t="str">
        <f>IF('DATA ENTRY'!CV103="","",IF('DATA ENTRY'!Q103="","",IF($D$4="All Post",'DATA ENTRY'!Q103,IF(AND($D$4='DATA ENTRY'!CV103),'DATA ENTRY'!Q103,""))))</f>
        <v/>
      </c>
      <c r="K104" s="3" t="str">
        <f>IF('DATA ENTRY'!CV103="","",IF('DATA ENTRY'!R103="","",IF($D$4="All Post",'DATA ENTRY'!R103,IF(AND($D$4='DATA ENTRY'!CV103),'DATA ENTRY'!R103,""))))</f>
        <v/>
      </c>
      <c r="L104" s="3" t="str">
        <f>IF('DATA ENTRY'!CV103="","",IF('DATA ENTRY'!S103="","",IF($D$4="All Post",'DATA ENTRY'!S103,IF(AND($D$4='DATA ENTRY'!CV103),'DATA ENTRY'!S103,""))))</f>
        <v/>
      </c>
      <c r="M104" s="3" t="str">
        <f>IF('DATA ENTRY'!CV103="","",IF('DATA ENTRY'!E103="","",IF($D$4="All Post",'DATA ENTRY'!E103,IF(AND($D$4='DATA ENTRY'!CV103),'DATA ENTRY'!E103,""))))</f>
        <v/>
      </c>
      <c r="N104" s="3" t="str">
        <f>IF('DATA ENTRY'!CV103="","",IF('DATA ENTRY'!W103="","",IF($D$4="All Post",'DATA ENTRY'!W103,IF(AND($D$4='DATA ENTRY'!CV103),'DATA ENTRY'!W103,""))))</f>
        <v/>
      </c>
      <c r="O104" s="3" t="str">
        <f>IF('DATA ENTRY'!CV103="","",IF('DATA ENTRY'!X103="","",IF($D$4="All Post",'DATA ENTRY'!X103,IF(AND($D$4='DATA ENTRY'!CV103),'DATA ENTRY'!X103,""))))</f>
        <v/>
      </c>
      <c r="P104" s="3" t="str">
        <f>IF('DATA ENTRY'!CV103="","",IF('DATA ENTRY'!G103="","",IF($D$4="All Post",'DATA ENTRY'!G103,IF(AND($D$4='DATA ENTRY'!CV103),'DATA ENTRY'!G103,""))))</f>
        <v/>
      </c>
      <c r="S104">
        <f t="shared" si="14"/>
        <v>0</v>
      </c>
      <c r="T104" t="str">
        <f t="shared" si="15"/>
        <v/>
      </c>
      <c r="BZ104" t="str">
        <f t="shared" si="16"/>
        <v/>
      </c>
      <c r="CA104" t="str">
        <f>IF(CW104=0,"",1+(MAX($CA$7:CA103)))</f>
        <v/>
      </c>
      <c r="CB104" s="141">
        <v>98</v>
      </c>
      <c r="CC104" s="3" t="str">
        <f>IF('DATA ENTRY'!CV103="","",IF('DATA ENTRY'!B103="","",IF(AND($CD$4='DATA ENTRY'!CV103),'DATA ENTRY'!B103,"")))</f>
        <v/>
      </c>
      <c r="CD104" s="3" t="str">
        <f>IF('DATA ENTRY'!CV103="","",IF('DATA ENTRY'!C103="","",IF(AND($CD$4='DATA ENTRY'!CV103),'DATA ENTRY'!C103,"")))</f>
        <v/>
      </c>
      <c r="CE104" s="4" t="str">
        <f>IF('DATA ENTRY'!CV103="","",IF('DATA ENTRY'!I103="","",IF(AND($CD$4='DATA ENTRY'!CV103),'DATA ENTRY'!I103,"")))</f>
        <v/>
      </c>
      <c r="CF104" s="4" t="str">
        <f>IF('DATA ENTRY'!CV103="","",IF('DATA ENTRY'!CV103="","",IF(AND($CD$4='DATA ENTRY'!CV103),'DATA ENTRY'!CV103,"")))</f>
        <v/>
      </c>
      <c r="CG104" s="3" t="str">
        <f>IF('DATA ENTRY'!CV103="","",IF('DATA ENTRY'!N103="","",IF(AND($CD$4='DATA ENTRY'!CV103),'DATA ENTRY'!N103,"")))</f>
        <v/>
      </c>
      <c r="CH104" s="132" t="str">
        <f>IF('DATA ENTRY'!CV103="","",IF('DATA ENTRY'!O103="","",IF(AND($CD$4='DATA ENTRY'!CV103),'DATA ENTRY'!O103,"")))</f>
        <v/>
      </c>
      <c r="CI104" s="3" t="str">
        <f>IF('DATA ENTRY'!CV103="","",IF('DATA ENTRY'!P103="","",IF(AND($CD$4='DATA ENTRY'!CV103),'DATA ENTRY'!P103,"")))</f>
        <v/>
      </c>
      <c r="CJ104" s="132" t="str">
        <f>IF('DATA ENTRY'!CV103="","",IF('DATA ENTRY'!Q103="","",IF(AND($CD$4='DATA ENTRY'!CV103),'DATA ENTRY'!Q103,"")))</f>
        <v/>
      </c>
      <c r="CK104" s="3" t="str">
        <f>IF('DATA ENTRY'!CV103="","",IF('DATA ENTRY'!R103="","",IF(AND($CD$4='DATA ENTRY'!CV103),'DATA ENTRY'!R103,"")))</f>
        <v/>
      </c>
      <c r="CL104" s="3" t="str">
        <f>IF('DATA ENTRY'!CV103="","",IF('DATA ENTRY'!S103="","",IF(AND($CD$4='DATA ENTRY'!CV103),'DATA ENTRY'!S103,"")))</f>
        <v/>
      </c>
      <c r="CM104" s="3" t="str">
        <f>IF('DATA ENTRY'!CV103="","",IF('DATA ENTRY'!E103="","",IF(AND($CD$4='DATA ENTRY'!CV103),'DATA ENTRY'!E103,"")))</f>
        <v/>
      </c>
      <c r="CN104" s="3" t="str">
        <f>IF('DATA ENTRY'!CV103="","",IF('DATA ENTRY'!W103="","",IF(AND($CD$4='DATA ENTRY'!CV103),'DATA ENTRY'!W103,"")))</f>
        <v/>
      </c>
      <c r="CO104" s="3" t="str">
        <f>IF('DATA ENTRY'!CV103="","",IF('DATA ENTRY'!X103="","",IF(AND($CD$4='DATA ENTRY'!CV103),'DATA ENTRY'!X103,"")))</f>
        <v/>
      </c>
      <c r="CP104" s="133" t="str">
        <f t="shared" si="17"/>
        <v/>
      </c>
      <c r="CQ104" s="133" t="str">
        <f>IF('DATA ENTRY'!CV103="","",IF('DATA ENTRY'!G103="","",IF(AND($CD$4='DATA ENTRY'!CV103),'DATA ENTRY'!G103,"")))</f>
        <v/>
      </c>
      <c r="CR104">
        <f t="shared" si="18"/>
        <v>0</v>
      </c>
      <c r="CS104">
        <f t="shared" si="19"/>
        <v>0</v>
      </c>
      <c r="CW104">
        <f t="shared" si="26"/>
        <v>0</v>
      </c>
      <c r="DA104" t="str">
        <f t="shared" si="20"/>
        <v/>
      </c>
      <c r="DB104" t="str">
        <f>IF(DX104=0,"",1+(MAX($DB$7:DB103)))</f>
        <v/>
      </c>
      <c r="DC104" s="170">
        <v>98</v>
      </c>
      <c r="DD104" s="3" t="str">
        <f>IF('DATA ENTRY'!CV103="","",IF('DATA ENTRY'!B103="","",IF(AND($DE$4='DATA ENTRY'!D103),'DATA ENTRY'!B103,"")))</f>
        <v/>
      </c>
      <c r="DE104" s="3" t="str">
        <f>IF('DATA ENTRY'!CV103="","",IF('DATA ENTRY'!C103="","",IF(AND($DE$4='DATA ENTRY'!D103),'DATA ENTRY'!C103,"")))</f>
        <v/>
      </c>
      <c r="DF104" s="4" t="str">
        <f>IF('DATA ENTRY'!CV103="","",IF('DATA ENTRY'!I103="","",IF(AND($DE$4='DATA ENTRY'!D103),'DATA ENTRY'!I103,"")))</f>
        <v/>
      </c>
      <c r="DG104" s="4" t="str">
        <f>IF('DATA ENTRY'!CV103="","",IF('DATA ENTRY'!CV103="","",IF(AND($DE$4='DATA ENTRY'!D103),'DATA ENTRY'!CV103,"")))</f>
        <v/>
      </c>
      <c r="DH104" s="3" t="str">
        <f>IF('DATA ENTRY'!CV103="","",IF('DATA ENTRY'!N103="","",IF(AND($DE$4='DATA ENTRY'!D103),'DATA ENTRY'!N103,"")))</f>
        <v/>
      </c>
      <c r="DI104" s="132" t="str">
        <f>IF('DATA ENTRY'!CV103="","",IF('DATA ENTRY'!O103="","",IF(AND($DE$4='DATA ENTRY'!D103),'DATA ENTRY'!O103,"")))</f>
        <v/>
      </c>
      <c r="DJ104" s="3" t="str">
        <f>IF('DATA ENTRY'!CV103="","",IF('DATA ENTRY'!P103="","",IF(AND($DE$4='DATA ENTRY'!D103),'DATA ENTRY'!P103,"")))</f>
        <v/>
      </c>
      <c r="DK104" s="132" t="str">
        <f>IF('DATA ENTRY'!CV103="","",IF('DATA ENTRY'!Q103="","",IF(AND($DE$4='DATA ENTRY'!D103),'DATA ENTRY'!Q103,"")))</f>
        <v/>
      </c>
      <c r="DL104" s="3" t="str">
        <f>IF('DATA ENTRY'!CV103="","",IF('DATA ENTRY'!R103="","",IF(AND($DE$4='DATA ENTRY'!D103),'DATA ENTRY'!R103,"")))</f>
        <v/>
      </c>
      <c r="DM104" s="132" t="str">
        <f>IF('DATA ENTRY'!CV103="","",IF('DATA ENTRY'!S103="","",IF(AND($DE$4='DATA ENTRY'!D103),'DATA ENTRY'!S103,"")))</f>
        <v/>
      </c>
      <c r="DN104" s="3" t="str">
        <f>IF('DATA ENTRY'!CV103="","",IF('DATA ENTRY'!E103="","",IF(AND($DE$4='DATA ENTRY'!D103),'DATA ENTRY'!E103,"")))</f>
        <v/>
      </c>
      <c r="DO104" s="3" t="str">
        <f>IF('DATA ENTRY'!CV103="","",IF('DATA ENTRY'!D103="","",IF(AND($DE$4='DATA ENTRY'!D103),'DATA ENTRY'!D103,"")))</f>
        <v/>
      </c>
      <c r="DP104" s="3" t="str">
        <f>IF('DATA ENTRY'!CV103="","",IF('DATA ENTRY'!W103="","",IF(AND($DE$4='DATA ENTRY'!D103),'DATA ENTRY'!W103,"")))</f>
        <v/>
      </c>
      <c r="DQ104" s="3" t="str">
        <f>IF('DATA ENTRY'!CV103="","",IF('DATA ENTRY'!X103="","",IF(AND($DE$4='DATA ENTRY'!D103),'DATA ENTRY'!X103,"")))</f>
        <v/>
      </c>
      <c r="DR104" s="133" t="str">
        <f t="shared" si="21"/>
        <v/>
      </c>
      <c r="DS104" s="133" t="str">
        <f>IF('DATA ENTRY'!CV103="","",IF('DATA ENTRY'!D103="","",IF(AND($DE$4='DATA ENTRY'!D103),'DATA ENTRY'!G103,"")))</f>
        <v/>
      </c>
      <c r="DX104">
        <f t="shared" si="22"/>
        <v>0</v>
      </c>
      <c r="EA104" t="str">
        <f t="shared" si="23"/>
        <v/>
      </c>
      <c r="EB104" t="str">
        <f>IF(EX104=0,"",1+(MAX($EB$7:EB103)))</f>
        <v/>
      </c>
      <c r="EC104" s="192">
        <v>98</v>
      </c>
      <c r="ED104" s="3" t="str">
        <f>IF('DATA ENTRY'!CV103="","",IF('DATA ENTRY'!B103="","",IF(AND($EE$4='DATA ENTRY'!G103,$EG$4='DATA ENTRY'!F103),'DATA ENTRY'!B103,"")))</f>
        <v/>
      </c>
      <c r="EE104" s="3" t="str">
        <f>IF('DATA ENTRY'!CV103="","",IF('DATA ENTRY'!C103="","",IF(AND($EE$4='DATA ENTRY'!G103,$EG$4='DATA ENTRY'!F103),'DATA ENTRY'!C103,"")))</f>
        <v/>
      </c>
      <c r="EF104" s="4" t="str">
        <f>IF('DATA ENTRY'!CV103="","",IF('DATA ENTRY'!I103="","",IF(AND($EE$4='DATA ENTRY'!G103,$EG$4='DATA ENTRY'!F103),'DATA ENTRY'!I103,"")))</f>
        <v/>
      </c>
      <c r="EG104" s="4" t="str">
        <f>IF('DATA ENTRY'!CV103="","",IF('DATA ENTRY'!CV103="","",IF(AND($EE$4='DATA ENTRY'!G103,$EG$4='DATA ENTRY'!F103),'DATA ENTRY'!CV103,"")))</f>
        <v/>
      </c>
      <c r="EH104" s="3" t="str">
        <f>IF('DATA ENTRY'!CV103="","",IF('DATA ENTRY'!N103="","",IF(AND($EE$4='DATA ENTRY'!G103,$EG$4='DATA ENTRY'!F103),'DATA ENTRY'!N103,"")))</f>
        <v/>
      </c>
      <c r="EI104" s="132" t="str">
        <f>IF('DATA ENTRY'!CV103="","",IF('DATA ENTRY'!O103="","",IF(AND($EE$4='DATA ENTRY'!G103,$EG$4='DATA ENTRY'!F103),'DATA ENTRY'!O103,"")))</f>
        <v/>
      </c>
      <c r="EJ104" s="3" t="str">
        <f>IF('DATA ENTRY'!CV103="","",IF('DATA ENTRY'!P103="","",IF(AND($EE$4='DATA ENTRY'!G103,$EG$4='DATA ENTRY'!F103),'DATA ENTRY'!P103,"")))</f>
        <v/>
      </c>
      <c r="EK104" s="132" t="str">
        <f>IF('DATA ENTRY'!CV103="","",IF('DATA ENTRY'!Q103="","",IF(AND($EE$4='DATA ENTRY'!G103,$EG$4='DATA ENTRY'!F103),'DATA ENTRY'!Q103,"")))</f>
        <v/>
      </c>
      <c r="EL104" s="3" t="str">
        <f>IF('DATA ENTRY'!CV103="","",IF('DATA ENTRY'!R103="","",IF(AND($EE$4='DATA ENTRY'!G103,$EG$4='DATA ENTRY'!F103),'DATA ENTRY'!R103,"")))</f>
        <v/>
      </c>
      <c r="EM104" s="132" t="str">
        <f>IF('DATA ENTRY'!CV103="","",IF('DATA ENTRY'!S103="","",IF(AND($EE$4='DATA ENTRY'!G103,$EG$4='DATA ENTRY'!F103),'DATA ENTRY'!S103,"")))</f>
        <v/>
      </c>
      <c r="EN104" s="3" t="str">
        <f>IF('DATA ENTRY'!CV103="","",IF('DATA ENTRY'!E103="","",IF(AND($EE$4='DATA ENTRY'!G103,$EG$4='DATA ENTRY'!F103),'DATA ENTRY'!E103,"")))</f>
        <v/>
      </c>
      <c r="EO104" s="3" t="str">
        <f>IF('DATA ENTRY'!CV103="","",IF('DATA ENTRY'!D6="","",IF(AND($EE$4='DATA ENTRY'!G103,$EG$4='DATA ENTRY'!F103),'DATA ENTRY'!D6,"")))</f>
        <v/>
      </c>
      <c r="EP104" s="3" t="str">
        <f>IF('DATA ENTRY'!CV103="","",IF('DATA ENTRY'!W103="","",IF(AND($EE$4='DATA ENTRY'!G103,$EG$4='DATA ENTRY'!F103),'DATA ENTRY'!W103,"")))</f>
        <v/>
      </c>
      <c r="EQ104" s="3" t="str">
        <f>IF('DATA ENTRY'!CV103="","",IF('DATA ENTRY'!X103="","",IF(AND($EE$4='DATA ENTRY'!G103,$EG$4='DATA ENTRY'!F103),'DATA ENTRY'!X103,"")))</f>
        <v/>
      </c>
      <c r="ER104" s="133" t="str">
        <f t="shared" si="24"/>
        <v/>
      </c>
      <c r="ES104" s="133" t="str">
        <f>IF('DATA ENTRY'!CV103="","",IF('DATA ENTRY'!D6="","",IF(AND($EE$4='DATA ENTRY'!G103,$EG$4='DATA ENTRY'!F103),'DATA ENTRY'!G103,"")))</f>
        <v/>
      </c>
      <c r="EX104">
        <f t="shared" si="25"/>
        <v>0</v>
      </c>
    </row>
    <row r="105" spans="1:154">
      <c r="A105" t="str">
        <f>IF(S105=0,"",1+(MAX($A$7:A104)))</f>
        <v/>
      </c>
      <c r="B105" s="2">
        <v>99</v>
      </c>
      <c r="C105" s="3" t="str">
        <f>IF('DATA ENTRY'!CV104="","",IF('DATA ENTRY'!B104="","",IF($D$4="All Post",'DATA ENTRY'!B104,IF(AND($D$4='DATA ENTRY'!CV104),'DATA ENTRY'!B104,""))))</f>
        <v/>
      </c>
      <c r="D105" s="3" t="str">
        <f>IF('DATA ENTRY'!CV104="","",IF('DATA ENTRY'!C104="","",IF($D$4="All Post",'DATA ENTRY'!C104,IF(AND($D$4='DATA ENTRY'!CV104),'DATA ENTRY'!C104,""))))</f>
        <v/>
      </c>
      <c r="E105" s="4" t="str">
        <f>IF('DATA ENTRY'!CV104="","",IF('DATA ENTRY'!I104="","",IF($D$4="All Post",'DATA ENTRY'!I104,IF(AND($D$4='DATA ENTRY'!CV104),'DATA ENTRY'!I104,""))))</f>
        <v/>
      </c>
      <c r="F105" s="4" t="str">
        <f>IF('DATA ENTRY'!CV104="","",IF('DATA ENTRY'!CV104="","",IF($D$4="All Post",'DATA ENTRY'!CV104,IF(AND($D$4='DATA ENTRY'!CV104),'DATA ENTRY'!CV104,""))))</f>
        <v/>
      </c>
      <c r="G105" s="3" t="str">
        <f>IF('DATA ENTRY'!CV104="","",IF('DATA ENTRY'!N104="","",IF($D$4="All Post",'DATA ENTRY'!N104,IF(AND($D$4='DATA ENTRY'!CV104),'DATA ENTRY'!N104,""))))</f>
        <v/>
      </c>
      <c r="H105" s="132" t="str">
        <f>IF('DATA ENTRY'!CV104="","",IF('DATA ENTRY'!O104="","",IF($D$4="All Post",'DATA ENTRY'!O104,IF(AND($D$4='DATA ENTRY'!CV104),'DATA ENTRY'!O104,""))))</f>
        <v/>
      </c>
      <c r="I105" s="3" t="str">
        <f>IF('DATA ENTRY'!CV104="","",IF('DATA ENTRY'!P104="","",IF($D$4="All Post",'DATA ENTRY'!P104,IF(AND($D$4='DATA ENTRY'!CV104),'DATA ENTRY'!P104,""))))</f>
        <v/>
      </c>
      <c r="J105" s="132" t="str">
        <f>IF('DATA ENTRY'!CV104="","",IF('DATA ENTRY'!Q104="","",IF($D$4="All Post",'DATA ENTRY'!Q104,IF(AND($D$4='DATA ENTRY'!CV104),'DATA ENTRY'!Q104,""))))</f>
        <v/>
      </c>
      <c r="K105" s="3" t="str">
        <f>IF('DATA ENTRY'!CV104="","",IF('DATA ENTRY'!R104="","",IF($D$4="All Post",'DATA ENTRY'!R104,IF(AND($D$4='DATA ENTRY'!CV104),'DATA ENTRY'!R104,""))))</f>
        <v/>
      </c>
      <c r="L105" s="3" t="str">
        <f>IF('DATA ENTRY'!CV104="","",IF('DATA ENTRY'!S104="","",IF($D$4="All Post",'DATA ENTRY'!S104,IF(AND($D$4='DATA ENTRY'!CV104),'DATA ENTRY'!S104,""))))</f>
        <v/>
      </c>
      <c r="M105" s="3" t="str">
        <f>IF('DATA ENTRY'!CV104="","",IF('DATA ENTRY'!E104="","",IF($D$4="All Post",'DATA ENTRY'!E104,IF(AND($D$4='DATA ENTRY'!CV104),'DATA ENTRY'!E104,""))))</f>
        <v/>
      </c>
      <c r="N105" s="3" t="str">
        <f>IF('DATA ENTRY'!CV104="","",IF('DATA ENTRY'!W104="","",IF($D$4="All Post",'DATA ENTRY'!W104,IF(AND($D$4='DATA ENTRY'!CV104),'DATA ENTRY'!W104,""))))</f>
        <v/>
      </c>
      <c r="O105" s="3" t="str">
        <f>IF('DATA ENTRY'!CV104="","",IF('DATA ENTRY'!X104="","",IF($D$4="All Post",'DATA ENTRY'!X104,IF(AND($D$4='DATA ENTRY'!CV104),'DATA ENTRY'!X104,""))))</f>
        <v/>
      </c>
      <c r="P105" s="3" t="str">
        <f>IF('DATA ENTRY'!CV104="","",IF('DATA ENTRY'!G104="","",IF($D$4="All Post",'DATA ENTRY'!G104,IF(AND($D$4='DATA ENTRY'!CV104),'DATA ENTRY'!G104,""))))</f>
        <v/>
      </c>
      <c r="S105">
        <f t="shared" si="14"/>
        <v>0</v>
      </c>
      <c r="T105" t="str">
        <f t="shared" si="15"/>
        <v/>
      </c>
      <c r="BZ105" t="str">
        <f t="shared" si="16"/>
        <v/>
      </c>
      <c r="CA105" t="str">
        <f>IF(CW105=0,"",1+(MAX($CA$7:CA104)))</f>
        <v/>
      </c>
      <c r="CB105" s="141">
        <v>99</v>
      </c>
      <c r="CC105" s="3" t="str">
        <f>IF('DATA ENTRY'!CV104="","",IF('DATA ENTRY'!B104="","",IF(AND($CD$4='DATA ENTRY'!CV104),'DATA ENTRY'!B104,"")))</f>
        <v/>
      </c>
      <c r="CD105" s="3" t="str">
        <f>IF('DATA ENTRY'!CV104="","",IF('DATA ENTRY'!C104="","",IF(AND($CD$4='DATA ENTRY'!CV104),'DATA ENTRY'!C104,"")))</f>
        <v/>
      </c>
      <c r="CE105" s="4" t="str">
        <f>IF('DATA ENTRY'!CV104="","",IF('DATA ENTRY'!I104="","",IF(AND($CD$4='DATA ENTRY'!CV104),'DATA ENTRY'!I104,"")))</f>
        <v/>
      </c>
      <c r="CF105" s="4" t="str">
        <f>IF('DATA ENTRY'!CV104="","",IF('DATA ENTRY'!CV104="","",IF(AND($CD$4='DATA ENTRY'!CV104),'DATA ENTRY'!CV104,"")))</f>
        <v/>
      </c>
      <c r="CG105" s="3" t="str">
        <f>IF('DATA ENTRY'!CV104="","",IF('DATA ENTRY'!N104="","",IF(AND($CD$4='DATA ENTRY'!CV104),'DATA ENTRY'!N104,"")))</f>
        <v/>
      </c>
      <c r="CH105" s="132" t="str">
        <f>IF('DATA ENTRY'!CV104="","",IF('DATA ENTRY'!O104="","",IF(AND($CD$4='DATA ENTRY'!CV104),'DATA ENTRY'!O104,"")))</f>
        <v/>
      </c>
      <c r="CI105" s="3" t="str">
        <f>IF('DATA ENTRY'!CV104="","",IF('DATA ENTRY'!P104="","",IF(AND($CD$4='DATA ENTRY'!CV104),'DATA ENTRY'!P104,"")))</f>
        <v/>
      </c>
      <c r="CJ105" s="132" t="str">
        <f>IF('DATA ENTRY'!CV104="","",IF('DATA ENTRY'!Q104="","",IF(AND($CD$4='DATA ENTRY'!CV104),'DATA ENTRY'!Q104,"")))</f>
        <v/>
      </c>
      <c r="CK105" s="3" t="str">
        <f>IF('DATA ENTRY'!CV104="","",IF('DATA ENTRY'!R104="","",IF(AND($CD$4='DATA ENTRY'!CV104),'DATA ENTRY'!R104,"")))</f>
        <v/>
      </c>
      <c r="CL105" s="3" t="str">
        <f>IF('DATA ENTRY'!CV104="","",IF('DATA ENTRY'!S104="","",IF(AND($CD$4='DATA ENTRY'!CV104),'DATA ENTRY'!S104,"")))</f>
        <v/>
      </c>
      <c r="CM105" s="3" t="str">
        <f>IF('DATA ENTRY'!CV104="","",IF('DATA ENTRY'!E104="","",IF(AND($CD$4='DATA ENTRY'!CV104),'DATA ENTRY'!E104,"")))</f>
        <v/>
      </c>
      <c r="CN105" s="3" t="str">
        <f>IF('DATA ENTRY'!CV104="","",IF('DATA ENTRY'!W104="","",IF(AND($CD$4='DATA ENTRY'!CV104),'DATA ENTRY'!W104,"")))</f>
        <v/>
      </c>
      <c r="CO105" s="3" t="str">
        <f>IF('DATA ENTRY'!CV104="","",IF('DATA ENTRY'!X104="","",IF(AND($CD$4='DATA ENTRY'!CV104),'DATA ENTRY'!X104,"")))</f>
        <v/>
      </c>
      <c r="CP105" s="133" t="str">
        <f t="shared" si="17"/>
        <v/>
      </c>
      <c r="CQ105" s="133" t="str">
        <f>IF('DATA ENTRY'!CV104="","",IF('DATA ENTRY'!G104="","",IF(AND($CD$4='DATA ENTRY'!CV104),'DATA ENTRY'!G104,"")))</f>
        <v/>
      </c>
      <c r="CR105">
        <f t="shared" si="18"/>
        <v>0</v>
      </c>
      <c r="CS105">
        <f t="shared" si="19"/>
        <v>0</v>
      </c>
      <c r="CW105">
        <f t="shared" si="26"/>
        <v>0</v>
      </c>
      <c r="DA105" t="str">
        <f t="shared" si="20"/>
        <v/>
      </c>
      <c r="DB105" t="str">
        <f>IF(DX105=0,"",1+(MAX($DB$7:DB104)))</f>
        <v/>
      </c>
      <c r="DC105" s="170">
        <v>99</v>
      </c>
      <c r="DD105" s="3" t="str">
        <f>IF('DATA ENTRY'!CV104="","",IF('DATA ENTRY'!B104="","",IF(AND($DE$4='DATA ENTRY'!D104),'DATA ENTRY'!B104,"")))</f>
        <v/>
      </c>
      <c r="DE105" s="3" t="str">
        <f>IF('DATA ENTRY'!CV104="","",IF('DATA ENTRY'!C104="","",IF(AND($DE$4='DATA ENTRY'!D104),'DATA ENTRY'!C104,"")))</f>
        <v/>
      </c>
      <c r="DF105" s="4" t="str">
        <f>IF('DATA ENTRY'!CV104="","",IF('DATA ENTRY'!I104="","",IF(AND($DE$4='DATA ENTRY'!D104),'DATA ENTRY'!I104,"")))</f>
        <v/>
      </c>
      <c r="DG105" s="4" t="str">
        <f>IF('DATA ENTRY'!CV104="","",IF('DATA ENTRY'!CV104="","",IF(AND($DE$4='DATA ENTRY'!D104),'DATA ENTRY'!CV104,"")))</f>
        <v/>
      </c>
      <c r="DH105" s="3" t="str">
        <f>IF('DATA ENTRY'!CV104="","",IF('DATA ENTRY'!N104="","",IF(AND($DE$4='DATA ENTRY'!D104),'DATA ENTRY'!N104,"")))</f>
        <v/>
      </c>
      <c r="DI105" s="132" t="str">
        <f>IF('DATA ENTRY'!CV104="","",IF('DATA ENTRY'!O104="","",IF(AND($DE$4='DATA ENTRY'!D104),'DATA ENTRY'!O104,"")))</f>
        <v/>
      </c>
      <c r="DJ105" s="3" t="str">
        <f>IF('DATA ENTRY'!CV104="","",IF('DATA ENTRY'!P104="","",IF(AND($DE$4='DATA ENTRY'!D104),'DATA ENTRY'!P104,"")))</f>
        <v/>
      </c>
      <c r="DK105" s="132" t="str">
        <f>IF('DATA ENTRY'!CV104="","",IF('DATA ENTRY'!Q104="","",IF(AND($DE$4='DATA ENTRY'!D104),'DATA ENTRY'!Q104,"")))</f>
        <v/>
      </c>
      <c r="DL105" s="3" t="str">
        <f>IF('DATA ENTRY'!CV104="","",IF('DATA ENTRY'!R104="","",IF(AND($DE$4='DATA ENTRY'!D104),'DATA ENTRY'!R104,"")))</f>
        <v/>
      </c>
      <c r="DM105" s="132" t="str">
        <f>IF('DATA ENTRY'!CV104="","",IF('DATA ENTRY'!S104="","",IF(AND($DE$4='DATA ENTRY'!D104),'DATA ENTRY'!S104,"")))</f>
        <v/>
      </c>
      <c r="DN105" s="3" t="str">
        <f>IF('DATA ENTRY'!CV104="","",IF('DATA ENTRY'!E104="","",IF(AND($DE$4='DATA ENTRY'!D104),'DATA ENTRY'!E104,"")))</f>
        <v/>
      </c>
      <c r="DO105" s="3" t="str">
        <f>IF('DATA ENTRY'!CV104="","",IF('DATA ENTRY'!D104="","",IF(AND($DE$4='DATA ENTRY'!D104),'DATA ENTRY'!D104,"")))</f>
        <v/>
      </c>
      <c r="DP105" s="3" t="str">
        <f>IF('DATA ENTRY'!CV104="","",IF('DATA ENTRY'!W104="","",IF(AND($DE$4='DATA ENTRY'!D104),'DATA ENTRY'!W104,"")))</f>
        <v/>
      </c>
      <c r="DQ105" s="3" t="str">
        <f>IF('DATA ENTRY'!CV104="","",IF('DATA ENTRY'!X104="","",IF(AND($DE$4='DATA ENTRY'!D104),'DATA ENTRY'!X104,"")))</f>
        <v/>
      </c>
      <c r="DR105" s="133" t="str">
        <f t="shared" si="21"/>
        <v/>
      </c>
      <c r="DS105" s="133" t="str">
        <f>IF('DATA ENTRY'!CV104="","",IF('DATA ENTRY'!D104="","",IF(AND($DE$4='DATA ENTRY'!D104),'DATA ENTRY'!G104,"")))</f>
        <v/>
      </c>
      <c r="DX105">
        <f t="shared" si="22"/>
        <v>0</v>
      </c>
      <c r="EA105" t="str">
        <f t="shared" si="23"/>
        <v/>
      </c>
      <c r="EB105" t="str">
        <f>IF(EX105=0,"",1+(MAX($EB$7:EB104)))</f>
        <v/>
      </c>
      <c r="EC105" s="192">
        <v>99</v>
      </c>
      <c r="ED105" s="3" t="str">
        <f>IF('DATA ENTRY'!CV104="","",IF('DATA ENTRY'!B104="","",IF(AND($EE$4='DATA ENTRY'!G104,$EG$4='DATA ENTRY'!F104),'DATA ENTRY'!B104,"")))</f>
        <v/>
      </c>
      <c r="EE105" s="3" t="str">
        <f>IF('DATA ENTRY'!CV104="","",IF('DATA ENTRY'!C104="","",IF(AND($EE$4='DATA ENTRY'!G104,$EG$4='DATA ENTRY'!F104),'DATA ENTRY'!C104,"")))</f>
        <v/>
      </c>
      <c r="EF105" s="4" t="str">
        <f>IF('DATA ENTRY'!CV104="","",IF('DATA ENTRY'!I104="","",IF(AND($EE$4='DATA ENTRY'!G104,$EG$4='DATA ENTRY'!F104),'DATA ENTRY'!I104,"")))</f>
        <v/>
      </c>
      <c r="EG105" s="4" t="str">
        <f>IF('DATA ENTRY'!CV104="","",IF('DATA ENTRY'!CV104="","",IF(AND($EE$4='DATA ENTRY'!G104,$EG$4='DATA ENTRY'!F104),'DATA ENTRY'!CV104,"")))</f>
        <v/>
      </c>
      <c r="EH105" s="3" t="str">
        <f>IF('DATA ENTRY'!CV104="","",IF('DATA ENTRY'!N104="","",IF(AND($EE$4='DATA ENTRY'!G104,$EG$4='DATA ENTRY'!F104),'DATA ENTRY'!N104,"")))</f>
        <v/>
      </c>
      <c r="EI105" s="132" t="str">
        <f>IF('DATA ENTRY'!CV104="","",IF('DATA ENTRY'!O104="","",IF(AND($EE$4='DATA ENTRY'!G104,$EG$4='DATA ENTRY'!F104),'DATA ENTRY'!O104,"")))</f>
        <v/>
      </c>
      <c r="EJ105" s="3" t="str">
        <f>IF('DATA ENTRY'!CV104="","",IF('DATA ENTRY'!P104="","",IF(AND($EE$4='DATA ENTRY'!G104,$EG$4='DATA ENTRY'!F104),'DATA ENTRY'!P104,"")))</f>
        <v/>
      </c>
      <c r="EK105" s="132" t="str">
        <f>IF('DATA ENTRY'!CV104="","",IF('DATA ENTRY'!Q104="","",IF(AND($EE$4='DATA ENTRY'!G104,$EG$4='DATA ENTRY'!F104),'DATA ENTRY'!Q104,"")))</f>
        <v/>
      </c>
      <c r="EL105" s="3" t="str">
        <f>IF('DATA ENTRY'!CV104="","",IF('DATA ENTRY'!R104="","",IF(AND($EE$4='DATA ENTRY'!G104,$EG$4='DATA ENTRY'!F104),'DATA ENTRY'!R104,"")))</f>
        <v/>
      </c>
      <c r="EM105" s="132" t="str">
        <f>IF('DATA ENTRY'!CV104="","",IF('DATA ENTRY'!S104="","",IF(AND($EE$4='DATA ENTRY'!G104,$EG$4='DATA ENTRY'!F104),'DATA ENTRY'!S104,"")))</f>
        <v/>
      </c>
      <c r="EN105" s="3" t="str">
        <f>IF('DATA ENTRY'!CV104="","",IF('DATA ENTRY'!E104="","",IF(AND($EE$4='DATA ENTRY'!G104,$EG$4='DATA ENTRY'!F104),'DATA ENTRY'!E104,"")))</f>
        <v/>
      </c>
      <c r="EO105" s="3" t="str">
        <f>IF('DATA ENTRY'!CV104="","",IF('DATA ENTRY'!D6="","",IF(AND($EE$4='DATA ENTRY'!G104,$EG$4='DATA ENTRY'!F104),'DATA ENTRY'!D6,"")))</f>
        <v/>
      </c>
      <c r="EP105" s="3" t="str">
        <f>IF('DATA ENTRY'!CV104="","",IF('DATA ENTRY'!W104="","",IF(AND($EE$4='DATA ENTRY'!G104,$EG$4='DATA ENTRY'!F104),'DATA ENTRY'!W104,"")))</f>
        <v/>
      </c>
      <c r="EQ105" s="3" t="str">
        <f>IF('DATA ENTRY'!CV104="","",IF('DATA ENTRY'!X104="","",IF(AND($EE$4='DATA ENTRY'!G104,$EG$4='DATA ENTRY'!F104),'DATA ENTRY'!X104,"")))</f>
        <v/>
      </c>
      <c r="ER105" s="133" t="str">
        <f t="shared" si="24"/>
        <v/>
      </c>
      <c r="ES105" s="133" t="str">
        <f>IF('DATA ENTRY'!CV104="","",IF('DATA ENTRY'!D6="","",IF(AND($EE$4='DATA ENTRY'!G104,$EG$4='DATA ENTRY'!F104),'DATA ENTRY'!G104,"")))</f>
        <v/>
      </c>
      <c r="EX105">
        <f t="shared" si="25"/>
        <v>0</v>
      </c>
    </row>
    <row r="106" spans="1:154">
      <c r="A106" t="str">
        <f>IF(S106=0,"",1+(MAX($A$7:A105)))</f>
        <v/>
      </c>
      <c r="B106" s="2">
        <v>100</v>
      </c>
      <c r="C106" s="3" t="str">
        <f>IF('DATA ENTRY'!CV105="","",IF('DATA ENTRY'!B105="","",IF($D$4="All Post",'DATA ENTRY'!B105,IF(AND($D$4='DATA ENTRY'!CV105),'DATA ENTRY'!B105,""))))</f>
        <v/>
      </c>
      <c r="D106" s="3" t="str">
        <f>IF('DATA ENTRY'!CV105="","",IF('DATA ENTRY'!C105="","",IF($D$4="All Post",'DATA ENTRY'!C105,IF(AND($D$4='DATA ENTRY'!CV105),'DATA ENTRY'!C105,""))))</f>
        <v/>
      </c>
      <c r="E106" s="4" t="str">
        <f>IF('DATA ENTRY'!CV105="","",IF('DATA ENTRY'!I105="","",IF($D$4="All Post",'DATA ENTRY'!I105,IF(AND($D$4='DATA ENTRY'!CV105),'DATA ENTRY'!I105,""))))</f>
        <v/>
      </c>
      <c r="F106" s="4" t="str">
        <f>IF('DATA ENTRY'!CV105="","",IF('DATA ENTRY'!CV105="","",IF($D$4="All Post",'DATA ENTRY'!CV105,IF(AND($D$4='DATA ENTRY'!CV105),'DATA ENTRY'!CV105,""))))</f>
        <v/>
      </c>
      <c r="G106" s="3" t="str">
        <f>IF('DATA ENTRY'!CV105="","",IF('DATA ENTRY'!N105="","",IF($D$4="All Post",'DATA ENTRY'!N105,IF(AND($D$4='DATA ENTRY'!CV105),'DATA ENTRY'!N105,""))))</f>
        <v/>
      </c>
      <c r="H106" s="132" t="str">
        <f>IF('DATA ENTRY'!CV105="","",IF('DATA ENTRY'!O105="","",IF($D$4="All Post",'DATA ENTRY'!O105,IF(AND($D$4='DATA ENTRY'!CV105),'DATA ENTRY'!O105,""))))</f>
        <v/>
      </c>
      <c r="I106" s="3" t="str">
        <f>IF('DATA ENTRY'!CV105="","",IF('DATA ENTRY'!P105="","",IF($D$4="All Post",'DATA ENTRY'!P105,IF(AND($D$4='DATA ENTRY'!CV105),'DATA ENTRY'!P105,""))))</f>
        <v/>
      </c>
      <c r="J106" s="132" t="str">
        <f>IF('DATA ENTRY'!CV105="","",IF('DATA ENTRY'!Q105="","",IF($D$4="All Post",'DATA ENTRY'!Q105,IF(AND($D$4='DATA ENTRY'!CV105),'DATA ENTRY'!Q105,""))))</f>
        <v/>
      </c>
      <c r="K106" s="3" t="str">
        <f>IF('DATA ENTRY'!CV105="","",IF('DATA ENTRY'!R105="","",IF($D$4="All Post",'DATA ENTRY'!R105,IF(AND($D$4='DATA ENTRY'!CV105),'DATA ENTRY'!R105,""))))</f>
        <v/>
      </c>
      <c r="L106" s="3" t="str">
        <f>IF('DATA ENTRY'!CV105="","",IF('DATA ENTRY'!S105="","",IF($D$4="All Post",'DATA ENTRY'!S105,IF(AND($D$4='DATA ENTRY'!CV105),'DATA ENTRY'!S105,""))))</f>
        <v/>
      </c>
      <c r="M106" s="3" t="str">
        <f>IF('DATA ENTRY'!CV105="","",IF('DATA ENTRY'!E105="","",IF($D$4="All Post",'DATA ENTRY'!E105,IF(AND($D$4='DATA ENTRY'!CV105),'DATA ENTRY'!E105,""))))</f>
        <v/>
      </c>
      <c r="N106" s="3" t="str">
        <f>IF('DATA ENTRY'!CV105="","",IF('DATA ENTRY'!W105="","",IF($D$4="All Post",'DATA ENTRY'!W105,IF(AND($D$4='DATA ENTRY'!CV105),'DATA ENTRY'!W105,""))))</f>
        <v/>
      </c>
      <c r="O106" s="3" t="str">
        <f>IF('DATA ENTRY'!CV105="","",IF('DATA ENTRY'!X105="","",IF($D$4="All Post",'DATA ENTRY'!X105,IF(AND($D$4='DATA ENTRY'!CV105),'DATA ENTRY'!X105,""))))</f>
        <v/>
      </c>
      <c r="P106" s="3" t="str">
        <f>IF('DATA ENTRY'!CV105="","",IF('DATA ENTRY'!G105="","",IF($D$4="All Post",'DATA ENTRY'!G105,IF(AND($D$4='DATA ENTRY'!CV105),'DATA ENTRY'!G105,""))))</f>
        <v/>
      </c>
      <c r="S106">
        <f t="shared" si="14"/>
        <v>0</v>
      </c>
      <c r="T106" t="str">
        <f t="shared" si="15"/>
        <v/>
      </c>
      <c r="BZ106" t="str">
        <f t="shared" si="16"/>
        <v/>
      </c>
      <c r="CA106" t="str">
        <f>IF(CW106=0,"",1+(MAX($CA$7:CA105)))</f>
        <v/>
      </c>
      <c r="CB106" s="141">
        <v>100</v>
      </c>
      <c r="CC106" s="3" t="str">
        <f>IF('DATA ENTRY'!CV105="","",IF('DATA ENTRY'!B105="","",IF(AND($CD$4='DATA ENTRY'!CV105),'DATA ENTRY'!B105,"")))</f>
        <v/>
      </c>
      <c r="CD106" s="3" t="str">
        <f>IF('DATA ENTRY'!CV105="","",IF('DATA ENTRY'!C105="","",IF(AND($CD$4='DATA ENTRY'!CV105),'DATA ENTRY'!C105,"")))</f>
        <v/>
      </c>
      <c r="CE106" s="4" t="str">
        <f>IF('DATA ENTRY'!CV105="","",IF('DATA ENTRY'!I105="","",IF(AND($CD$4='DATA ENTRY'!CV105),'DATA ENTRY'!I105,"")))</f>
        <v/>
      </c>
      <c r="CF106" s="4" t="str">
        <f>IF('DATA ENTRY'!CV105="","",IF('DATA ENTRY'!CV105="","",IF(AND($CD$4='DATA ENTRY'!CV105),'DATA ENTRY'!CV105,"")))</f>
        <v/>
      </c>
      <c r="CG106" s="3" t="str">
        <f>IF('DATA ENTRY'!CV105="","",IF('DATA ENTRY'!N105="","",IF(AND($CD$4='DATA ENTRY'!CV105),'DATA ENTRY'!N105,"")))</f>
        <v/>
      </c>
      <c r="CH106" s="132" t="str">
        <f>IF('DATA ENTRY'!CV105="","",IF('DATA ENTRY'!O105="","",IF(AND($CD$4='DATA ENTRY'!CV105),'DATA ENTRY'!O105,"")))</f>
        <v/>
      </c>
      <c r="CI106" s="3" t="str">
        <f>IF('DATA ENTRY'!CV105="","",IF('DATA ENTRY'!P105="","",IF(AND($CD$4='DATA ENTRY'!CV105),'DATA ENTRY'!P105,"")))</f>
        <v/>
      </c>
      <c r="CJ106" s="132" t="str">
        <f>IF('DATA ENTRY'!CV105="","",IF('DATA ENTRY'!Q105="","",IF(AND($CD$4='DATA ENTRY'!CV105),'DATA ENTRY'!Q105,"")))</f>
        <v/>
      </c>
      <c r="CK106" s="3" t="str">
        <f>IF('DATA ENTRY'!CV105="","",IF('DATA ENTRY'!R105="","",IF(AND($CD$4='DATA ENTRY'!CV105),'DATA ENTRY'!R105,"")))</f>
        <v/>
      </c>
      <c r="CL106" s="3" t="str">
        <f>IF('DATA ENTRY'!CV105="","",IF('DATA ENTRY'!S105="","",IF(AND($CD$4='DATA ENTRY'!CV105),'DATA ENTRY'!S105,"")))</f>
        <v/>
      </c>
      <c r="CM106" s="3" t="str">
        <f>IF('DATA ENTRY'!CV105="","",IF('DATA ENTRY'!E105="","",IF(AND($CD$4='DATA ENTRY'!CV105),'DATA ENTRY'!E105,"")))</f>
        <v/>
      </c>
      <c r="CN106" s="3" t="str">
        <f>IF('DATA ENTRY'!CV105="","",IF('DATA ENTRY'!W105="","",IF(AND($CD$4='DATA ENTRY'!CV105),'DATA ENTRY'!W105,"")))</f>
        <v/>
      </c>
      <c r="CO106" s="3" t="str">
        <f>IF('DATA ENTRY'!CV105="","",IF('DATA ENTRY'!X105="","",IF(AND($CD$4='DATA ENTRY'!CV105),'DATA ENTRY'!X105,"")))</f>
        <v/>
      </c>
      <c r="CP106" s="133" t="str">
        <f t="shared" si="17"/>
        <v/>
      </c>
      <c r="CQ106" s="133" t="str">
        <f>IF('DATA ENTRY'!CV105="","",IF('DATA ENTRY'!G105="","",IF(AND($CD$4='DATA ENTRY'!CV105),'DATA ENTRY'!G105,"")))</f>
        <v/>
      </c>
      <c r="CR106">
        <f t="shared" si="18"/>
        <v>0</v>
      </c>
      <c r="CS106">
        <f t="shared" si="19"/>
        <v>0</v>
      </c>
      <c r="CW106">
        <f t="shared" si="26"/>
        <v>0</v>
      </c>
      <c r="DA106" t="str">
        <f t="shared" si="20"/>
        <v/>
      </c>
      <c r="DB106" t="str">
        <f>IF(DX106=0,"",1+(MAX($DB$7:DB105)))</f>
        <v/>
      </c>
      <c r="DC106" s="170">
        <v>100</v>
      </c>
      <c r="DD106" s="3" t="str">
        <f>IF('DATA ENTRY'!CV105="","",IF('DATA ENTRY'!B105="","",IF(AND($DE$4='DATA ENTRY'!D105),'DATA ENTRY'!B105,"")))</f>
        <v/>
      </c>
      <c r="DE106" s="3" t="str">
        <f>IF('DATA ENTRY'!CV105="","",IF('DATA ENTRY'!C105="","",IF(AND($DE$4='DATA ENTRY'!D105),'DATA ENTRY'!C105,"")))</f>
        <v/>
      </c>
      <c r="DF106" s="4" t="str">
        <f>IF('DATA ENTRY'!CV105="","",IF('DATA ENTRY'!I105="","",IF(AND($DE$4='DATA ENTRY'!D105),'DATA ENTRY'!I105,"")))</f>
        <v/>
      </c>
      <c r="DG106" s="4" t="str">
        <f>IF('DATA ENTRY'!CV105="","",IF('DATA ENTRY'!CV105="","",IF(AND($DE$4='DATA ENTRY'!D105),'DATA ENTRY'!CV105,"")))</f>
        <v/>
      </c>
      <c r="DH106" s="3" t="str">
        <f>IF('DATA ENTRY'!CV105="","",IF('DATA ENTRY'!N105="","",IF(AND($DE$4='DATA ENTRY'!D105),'DATA ENTRY'!N105,"")))</f>
        <v/>
      </c>
      <c r="DI106" s="132" t="str">
        <f>IF('DATA ENTRY'!CV105="","",IF('DATA ENTRY'!O105="","",IF(AND($DE$4='DATA ENTRY'!D105),'DATA ENTRY'!O105,"")))</f>
        <v/>
      </c>
      <c r="DJ106" s="3" t="str">
        <f>IF('DATA ENTRY'!CV105="","",IF('DATA ENTRY'!P105="","",IF(AND($DE$4='DATA ENTRY'!D105),'DATA ENTRY'!P105,"")))</f>
        <v/>
      </c>
      <c r="DK106" s="132" t="str">
        <f>IF('DATA ENTRY'!CV105="","",IF('DATA ENTRY'!Q105="","",IF(AND($DE$4='DATA ENTRY'!D105),'DATA ENTRY'!Q105,"")))</f>
        <v/>
      </c>
      <c r="DL106" s="3" t="str">
        <f>IF('DATA ENTRY'!CV105="","",IF('DATA ENTRY'!R105="","",IF(AND($DE$4='DATA ENTRY'!D105),'DATA ENTRY'!R105,"")))</f>
        <v/>
      </c>
      <c r="DM106" s="132" t="str">
        <f>IF('DATA ENTRY'!CV105="","",IF('DATA ENTRY'!S105="","",IF(AND($DE$4='DATA ENTRY'!D105),'DATA ENTRY'!S105,"")))</f>
        <v/>
      </c>
      <c r="DN106" s="3" t="str">
        <f>IF('DATA ENTRY'!CV105="","",IF('DATA ENTRY'!E105="","",IF(AND($DE$4='DATA ENTRY'!D105),'DATA ENTRY'!E105,"")))</f>
        <v/>
      </c>
      <c r="DO106" s="3" t="str">
        <f>IF('DATA ENTRY'!CV105="","",IF('DATA ENTRY'!D105="","",IF(AND($DE$4='DATA ENTRY'!D105),'DATA ENTRY'!D105,"")))</f>
        <v/>
      </c>
      <c r="DP106" s="3" t="str">
        <f>IF('DATA ENTRY'!CV105="","",IF('DATA ENTRY'!W105="","",IF(AND($DE$4='DATA ENTRY'!D105),'DATA ENTRY'!W105,"")))</f>
        <v/>
      </c>
      <c r="DQ106" s="3" t="str">
        <f>IF('DATA ENTRY'!CV105="","",IF('DATA ENTRY'!X105="","",IF(AND($DE$4='DATA ENTRY'!D105),'DATA ENTRY'!X105,"")))</f>
        <v/>
      </c>
      <c r="DR106" s="133" t="str">
        <f t="shared" si="21"/>
        <v/>
      </c>
      <c r="DS106" s="133" t="str">
        <f>IF('DATA ENTRY'!CV105="","",IF('DATA ENTRY'!D105="","",IF(AND($DE$4='DATA ENTRY'!D105),'DATA ENTRY'!G105,"")))</f>
        <v/>
      </c>
      <c r="DX106">
        <f t="shared" si="22"/>
        <v>0</v>
      </c>
      <c r="EA106" t="str">
        <f t="shared" si="23"/>
        <v/>
      </c>
      <c r="EB106" t="str">
        <f>IF(EX106=0,"",1+(MAX($EB$7:EB105)))</f>
        <v/>
      </c>
      <c r="EC106" s="192">
        <v>100</v>
      </c>
      <c r="ED106" s="3" t="str">
        <f>IF('DATA ENTRY'!CV105="","",IF('DATA ENTRY'!B105="","",IF(AND($EE$4='DATA ENTRY'!G105,$EG$4='DATA ENTRY'!F105),'DATA ENTRY'!B105,"")))</f>
        <v/>
      </c>
      <c r="EE106" s="3" t="str">
        <f>IF('DATA ENTRY'!CV105="","",IF('DATA ENTRY'!C105="","",IF(AND($EE$4='DATA ENTRY'!G105,$EG$4='DATA ENTRY'!F105),'DATA ENTRY'!C105,"")))</f>
        <v/>
      </c>
      <c r="EF106" s="4" t="str">
        <f>IF('DATA ENTRY'!CV105="","",IF('DATA ENTRY'!I105="","",IF(AND($EE$4='DATA ENTRY'!G105,$EG$4='DATA ENTRY'!F105),'DATA ENTRY'!I105,"")))</f>
        <v/>
      </c>
      <c r="EG106" s="4" t="str">
        <f>IF('DATA ENTRY'!CV105="","",IF('DATA ENTRY'!CV105="","",IF(AND($EE$4='DATA ENTRY'!G105,$EG$4='DATA ENTRY'!F105),'DATA ENTRY'!CV105,"")))</f>
        <v/>
      </c>
      <c r="EH106" s="3" t="str">
        <f>IF('DATA ENTRY'!CV105="","",IF('DATA ENTRY'!N105="","",IF(AND($EE$4='DATA ENTRY'!G105,$EG$4='DATA ENTRY'!F105),'DATA ENTRY'!N105,"")))</f>
        <v/>
      </c>
      <c r="EI106" s="132" t="str">
        <f>IF('DATA ENTRY'!CV105="","",IF('DATA ENTRY'!O105="","",IF(AND($EE$4='DATA ENTRY'!G105,$EG$4='DATA ENTRY'!F105),'DATA ENTRY'!O105,"")))</f>
        <v/>
      </c>
      <c r="EJ106" s="3" t="str">
        <f>IF('DATA ENTRY'!CV105="","",IF('DATA ENTRY'!P105="","",IF(AND($EE$4='DATA ENTRY'!G105,$EG$4='DATA ENTRY'!F105),'DATA ENTRY'!P105,"")))</f>
        <v/>
      </c>
      <c r="EK106" s="132" t="str">
        <f>IF('DATA ENTRY'!CV105="","",IF('DATA ENTRY'!Q105="","",IF(AND($EE$4='DATA ENTRY'!G105,$EG$4='DATA ENTRY'!F105),'DATA ENTRY'!Q105,"")))</f>
        <v/>
      </c>
      <c r="EL106" s="3" t="str">
        <f>IF('DATA ENTRY'!CV105="","",IF('DATA ENTRY'!R105="","",IF(AND($EE$4='DATA ENTRY'!G105,$EG$4='DATA ENTRY'!F105),'DATA ENTRY'!R105,"")))</f>
        <v/>
      </c>
      <c r="EM106" s="132" t="str">
        <f>IF('DATA ENTRY'!CV105="","",IF('DATA ENTRY'!S105="","",IF(AND($EE$4='DATA ENTRY'!G105,$EG$4='DATA ENTRY'!F105),'DATA ENTRY'!S105,"")))</f>
        <v/>
      </c>
      <c r="EN106" s="3" t="str">
        <f>IF('DATA ENTRY'!CV105="","",IF('DATA ENTRY'!E105="","",IF(AND($EE$4='DATA ENTRY'!G105,$EG$4='DATA ENTRY'!F105),'DATA ENTRY'!E105,"")))</f>
        <v/>
      </c>
      <c r="EO106" s="3" t="str">
        <f>IF('DATA ENTRY'!CV105="","",IF('DATA ENTRY'!D6="","",IF(AND($EE$4='DATA ENTRY'!G105,$EG$4='DATA ENTRY'!F105),'DATA ENTRY'!D6,"")))</f>
        <v/>
      </c>
      <c r="EP106" s="3" t="str">
        <f>IF('DATA ENTRY'!CV105="","",IF('DATA ENTRY'!W105="","",IF(AND($EE$4='DATA ENTRY'!G105,$EG$4='DATA ENTRY'!F105),'DATA ENTRY'!W105,"")))</f>
        <v/>
      </c>
      <c r="EQ106" s="3" t="str">
        <f>IF('DATA ENTRY'!CV105="","",IF('DATA ENTRY'!X105="","",IF(AND($EE$4='DATA ENTRY'!G105,$EG$4='DATA ENTRY'!F105),'DATA ENTRY'!X105,"")))</f>
        <v/>
      </c>
      <c r="ER106" s="133" t="str">
        <f t="shared" si="24"/>
        <v/>
      </c>
      <c r="ES106" s="133" t="str">
        <f>IF('DATA ENTRY'!CV105="","",IF('DATA ENTRY'!D6="","",IF(AND($EE$4='DATA ENTRY'!G105,$EG$4='DATA ENTRY'!F105),'DATA ENTRY'!G105,"")))</f>
        <v/>
      </c>
      <c r="EX106">
        <f t="shared" si="25"/>
        <v>0</v>
      </c>
    </row>
    <row r="107" spans="1:154">
      <c r="A107" t="str">
        <f>IF(S107=0,"",1+(MAX($A$7:A106)))</f>
        <v/>
      </c>
      <c r="B107" s="2">
        <v>101</v>
      </c>
      <c r="C107" s="3" t="str">
        <f>IF('DATA ENTRY'!CV106="","",IF('DATA ENTRY'!B106="","",IF($D$4="All Post",'DATA ENTRY'!B106,IF(AND($D$4='DATA ENTRY'!CV106),'DATA ENTRY'!B106,""))))</f>
        <v/>
      </c>
      <c r="D107" s="3" t="str">
        <f>IF('DATA ENTRY'!CV106="","",IF('DATA ENTRY'!C106="","",IF($D$4="All Post",'DATA ENTRY'!C106,IF(AND($D$4='DATA ENTRY'!CV106),'DATA ENTRY'!C106,""))))</f>
        <v/>
      </c>
      <c r="E107" s="4" t="str">
        <f>IF('DATA ENTRY'!CV106="","",IF('DATA ENTRY'!I106="","",IF($D$4="All Post",'DATA ENTRY'!I106,IF(AND($D$4='DATA ENTRY'!CV106),'DATA ENTRY'!I106,""))))</f>
        <v/>
      </c>
      <c r="F107" s="4" t="str">
        <f>IF('DATA ENTRY'!CV106="","",IF('DATA ENTRY'!CV106="","",IF($D$4="All Post",'DATA ENTRY'!CV106,IF(AND($D$4='DATA ENTRY'!CV106),'DATA ENTRY'!CV106,""))))</f>
        <v/>
      </c>
      <c r="G107" s="3" t="str">
        <f>IF('DATA ENTRY'!CV106="","",IF('DATA ENTRY'!N106="","",IF($D$4="All Post",'DATA ENTRY'!N106,IF(AND($D$4='DATA ENTRY'!CV106),'DATA ENTRY'!N106,""))))</f>
        <v/>
      </c>
      <c r="H107" s="132" t="str">
        <f>IF('DATA ENTRY'!CV106="","",IF('DATA ENTRY'!O106="","",IF($D$4="All Post",'DATA ENTRY'!O106,IF(AND($D$4='DATA ENTRY'!CV106),'DATA ENTRY'!O106,""))))</f>
        <v/>
      </c>
      <c r="I107" s="3" t="str">
        <f>IF('DATA ENTRY'!CV106="","",IF('DATA ENTRY'!P106="","",IF($D$4="All Post",'DATA ENTRY'!P106,IF(AND($D$4='DATA ENTRY'!CV106),'DATA ENTRY'!P106,""))))</f>
        <v/>
      </c>
      <c r="J107" s="132" t="str">
        <f>IF('DATA ENTRY'!CV106="","",IF('DATA ENTRY'!Q106="","",IF($D$4="All Post",'DATA ENTRY'!Q106,IF(AND($D$4='DATA ENTRY'!CV106),'DATA ENTRY'!Q106,""))))</f>
        <v/>
      </c>
      <c r="K107" s="3" t="str">
        <f>IF('DATA ENTRY'!CV106="","",IF('DATA ENTRY'!R106="","",IF($D$4="All Post",'DATA ENTRY'!R106,IF(AND($D$4='DATA ENTRY'!CV106),'DATA ENTRY'!R106,""))))</f>
        <v/>
      </c>
      <c r="L107" s="3" t="str">
        <f>IF('DATA ENTRY'!CV106="","",IF('DATA ENTRY'!S106="","",IF($D$4="All Post",'DATA ENTRY'!S106,IF(AND($D$4='DATA ENTRY'!CV106),'DATA ENTRY'!S106,""))))</f>
        <v/>
      </c>
      <c r="M107" s="3" t="str">
        <f>IF('DATA ENTRY'!CV106="","",IF('DATA ENTRY'!E106="","",IF($D$4="All Post",'DATA ENTRY'!E106,IF(AND($D$4='DATA ENTRY'!CV106),'DATA ENTRY'!E106,""))))</f>
        <v/>
      </c>
      <c r="N107" s="3" t="str">
        <f>IF('DATA ENTRY'!CV106="","",IF('DATA ENTRY'!W106="","",IF($D$4="All Post",'DATA ENTRY'!W106,IF(AND($D$4='DATA ENTRY'!CV106),'DATA ENTRY'!W106,""))))</f>
        <v/>
      </c>
      <c r="O107" s="3" t="str">
        <f>IF('DATA ENTRY'!CV106="","",IF('DATA ENTRY'!X106="","",IF($D$4="All Post",'DATA ENTRY'!X106,IF(AND($D$4='DATA ENTRY'!CV106),'DATA ENTRY'!X106,""))))</f>
        <v/>
      </c>
      <c r="P107" s="3" t="str">
        <f>IF('DATA ENTRY'!CV106="","",IF('DATA ENTRY'!G106="","",IF($D$4="All Post",'DATA ENTRY'!G106,IF(AND($D$4='DATA ENTRY'!CV106),'DATA ENTRY'!G106,""))))</f>
        <v/>
      </c>
      <c r="S107">
        <f t="shared" si="14"/>
        <v>0</v>
      </c>
      <c r="T107" t="str">
        <f t="shared" si="15"/>
        <v/>
      </c>
      <c r="BZ107" t="str">
        <f t="shared" si="16"/>
        <v/>
      </c>
      <c r="CA107" t="str">
        <f>IF(CW107=0,"",1+(MAX($CA$7:CA106)))</f>
        <v/>
      </c>
      <c r="CB107" s="141">
        <v>101</v>
      </c>
      <c r="CC107" s="3" t="str">
        <f>IF('DATA ENTRY'!CV106="","",IF('DATA ENTRY'!B106="","",IF(AND($CD$4='DATA ENTRY'!CV106),'DATA ENTRY'!B106,"")))</f>
        <v/>
      </c>
      <c r="CD107" s="3" t="str">
        <f>IF('DATA ENTRY'!CV106="","",IF('DATA ENTRY'!C106="","",IF(AND($CD$4='DATA ENTRY'!CV106),'DATA ENTRY'!C106,"")))</f>
        <v/>
      </c>
      <c r="CE107" s="4" t="str">
        <f>IF('DATA ENTRY'!CV106="","",IF('DATA ENTRY'!I106="","",IF(AND($CD$4='DATA ENTRY'!CV106),'DATA ENTRY'!I106,"")))</f>
        <v/>
      </c>
      <c r="CF107" s="4" t="str">
        <f>IF('DATA ENTRY'!CV106="","",IF('DATA ENTRY'!CV106="","",IF(AND($CD$4='DATA ENTRY'!CV106),'DATA ENTRY'!CV106,"")))</f>
        <v/>
      </c>
      <c r="CG107" s="3" t="str">
        <f>IF('DATA ENTRY'!CV106="","",IF('DATA ENTRY'!N106="","",IF(AND($CD$4='DATA ENTRY'!CV106),'DATA ENTRY'!N106,"")))</f>
        <v/>
      </c>
      <c r="CH107" s="132" t="str">
        <f>IF('DATA ENTRY'!CV106="","",IF('DATA ENTRY'!O106="","",IF(AND($CD$4='DATA ENTRY'!CV106),'DATA ENTRY'!O106,"")))</f>
        <v/>
      </c>
      <c r="CI107" s="3" t="str">
        <f>IF('DATA ENTRY'!CV106="","",IF('DATA ENTRY'!P106="","",IF(AND($CD$4='DATA ENTRY'!CV106),'DATA ENTRY'!P106,"")))</f>
        <v/>
      </c>
      <c r="CJ107" s="132" t="str">
        <f>IF('DATA ENTRY'!CV106="","",IF('DATA ENTRY'!Q106="","",IF(AND($CD$4='DATA ENTRY'!CV106),'DATA ENTRY'!Q106,"")))</f>
        <v/>
      </c>
      <c r="CK107" s="3" t="str">
        <f>IF('DATA ENTRY'!CV106="","",IF('DATA ENTRY'!R106="","",IF(AND($CD$4='DATA ENTRY'!CV106),'DATA ENTRY'!R106,"")))</f>
        <v/>
      </c>
      <c r="CL107" s="3" t="str">
        <f>IF('DATA ENTRY'!CV106="","",IF('DATA ENTRY'!S106="","",IF(AND($CD$4='DATA ENTRY'!CV106),'DATA ENTRY'!S106,"")))</f>
        <v/>
      </c>
      <c r="CM107" s="3" t="str">
        <f>IF('DATA ENTRY'!CV106="","",IF('DATA ENTRY'!E106="","",IF(AND($CD$4='DATA ENTRY'!CV106),'DATA ENTRY'!E106,"")))</f>
        <v/>
      </c>
      <c r="CN107" s="3" t="str">
        <f>IF('DATA ENTRY'!CV106="","",IF('DATA ENTRY'!W106="","",IF(AND($CD$4='DATA ENTRY'!CV106),'DATA ENTRY'!W106,"")))</f>
        <v/>
      </c>
      <c r="CO107" s="3" t="str">
        <f>IF('DATA ENTRY'!CV106="","",IF('DATA ENTRY'!X106="","",IF(AND($CD$4='DATA ENTRY'!CV106),'DATA ENTRY'!X106,"")))</f>
        <v/>
      </c>
      <c r="CP107" s="133" t="str">
        <f t="shared" si="17"/>
        <v/>
      </c>
      <c r="CQ107" s="133" t="str">
        <f>IF('DATA ENTRY'!CV106="","",IF('DATA ENTRY'!G106="","",IF(AND($CD$4='DATA ENTRY'!CV106),'DATA ENTRY'!G106,"")))</f>
        <v/>
      </c>
      <c r="CR107">
        <f t="shared" si="18"/>
        <v>0</v>
      </c>
      <c r="CS107">
        <f t="shared" si="19"/>
        <v>0</v>
      </c>
      <c r="CW107">
        <f t="shared" si="26"/>
        <v>0</v>
      </c>
      <c r="DA107" t="str">
        <f t="shared" si="20"/>
        <v/>
      </c>
      <c r="DB107" t="str">
        <f>IF(DX107=0,"",1+(MAX($DB$7:DB106)))</f>
        <v/>
      </c>
      <c r="DC107" s="170">
        <v>101</v>
      </c>
      <c r="DD107" s="3" t="str">
        <f>IF('DATA ENTRY'!CV106="","",IF('DATA ENTRY'!B106="","",IF(AND($DE$4='DATA ENTRY'!D106),'DATA ENTRY'!B106,"")))</f>
        <v/>
      </c>
      <c r="DE107" s="3" t="str">
        <f>IF('DATA ENTRY'!CV106="","",IF('DATA ENTRY'!C106="","",IF(AND($DE$4='DATA ENTRY'!D106),'DATA ENTRY'!C106,"")))</f>
        <v/>
      </c>
      <c r="DF107" s="4" t="str">
        <f>IF('DATA ENTRY'!CV106="","",IF('DATA ENTRY'!I106="","",IF(AND($DE$4='DATA ENTRY'!D106),'DATA ENTRY'!I106,"")))</f>
        <v/>
      </c>
      <c r="DG107" s="4" t="str">
        <f>IF('DATA ENTRY'!CV106="","",IF('DATA ENTRY'!CV106="","",IF(AND($DE$4='DATA ENTRY'!D106),'DATA ENTRY'!CV106,"")))</f>
        <v/>
      </c>
      <c r="DH107" s="3" t="str">
        <f>IF('DATA ENTRY'!CV106="","",IF('DATA ENTRY'!N106="","",IF(AND($DE$4='DATA ENTRY'!D106),'DATA ENTRY'!N106,"")))</f>
        <v/>
      </c>
      <c r="DI107" s="132" t="str">
        <f>IF('DATA ENTRY'!CV106="","",IF('DATA ENTRY'!O106="","",IF(AND($DE$4='DATA ENTRY'!D106),'DATA ENTRY'!O106,"")))</f>
        <v/>
      </c>
      <c r="DJ107" s="3" t="str">
        <f>IF('DATA ENTRY'!CV106="","",IF('DATA ENTRY'!P106="","",IF(AND($DE$4='DATA ENTRY'!D106),'DATA ENTRY'!P106,"")))</f>
        <v/>
      </c>
      <c r="DK107" s="132" t="str">
        <f>IF('DATA ENTRY'!CV106="","",IF('DATA ENTRY'!Q106="","",IF(AND($DE$4='DATA ENTRY'!D106),'DATA ENTRY'!Q106,"")))</f>
        <v/>
      </c>
      <c r="DL107" s="3" t="str">
        <f>IF('DATA ENTRY'!CV106="","",IF('DATA ENTRY'!R106="","",IF(AND($DE$4='DATA ENTRY'!D106),'DATA ENTRY'!R106,"")))</f>
        <v/>
      </c>
      <c r="DM107" s="132" t="str">
        <f>IF('DATA ENTRY'!CV106="","",IF('DATA ENTRY'!S106="","",IF(AND($DE$4='DATA ENTRY'!D106),'DATA ENTRY'!S106,"")))</f>
        <v/>
      </c>
      <c r="DN107" s="3" t="str">
        <f>IF('DATA ENTRY'!CV106="","",IF('DATA ENTRY'!E106="","",IF(AND($DE$4='DATA ENTRY'!D106),'DATA ENTRY'!E106,"")))</f>
        <v/>
      </c>
      <c r="DO107" s="3" t="str">
        <f>IF('DATA ENTRY'!CV106="","",IF('DATA ENTRY'!D106="","",IF(AND($DE$4='DATA ENTRY'!D106),'DATA ENTRY'!D106,"")))</f>
        <v/>
      </c>
      <c r="DP107" s="3" t="str">
        <f>IF('DATA ENTRY'!CV106="","",IF('DATA ENTRY'!W106="","",IF(AND($DE$4='DATA ENTRY'!D106),'DATA ENTRY'!W106,"")))</f>
        <v/>
      </c>
      <c r="DQ107" s="3" t="str">
        <f>IF('DATA ENTRY'!CV106="","",IF('DATA ENTRY'!X106="","",IF(AND($DE$4='DATA ENTRY'!D106),'DATA ENTRY'!X106,"")))</f>
        <v/>
      </c>
      <c r="DR107" s="133" t="str">
        <f t="shared" si="21"/>
        <v/>
      </c>
      <c r="DS107" s="133" t="str">
        <f>IF('DATA ENTRY'!CV106="","",IF('DATA ENTRY'!D106="","",IF(AND($DE$4='DATA ENTRY'!D106),'DATA ENTRY'!G106,"")))</f>
        <v/>
      </c>
      <c r="DX107">
        <f t="shared" si="22"/>
        <v>0</v>
      </c>
      <c r="EA107" t="str">
        <f t="shared" si="23"/>
        <v/>
      </c>
      <c r="EB107" t="str">
        <f>IF(EX107=0,"",1+(MAX($EB$7:EB106)))</f>
        <v/>
      </c>
      <c r="EC107" s="192">
        <v>101</v>
      </c>
      <c r="ED107" s="3" t="str">
        <f>IF('DATA ENTRY'!CV106="","",IF('DATA ENTRY'!B106="","",IF(AND($EE$4='DATA ENTRY'!G106,$EG$4='DATA ENTRY'!F106),'DATA ENTRY'!B106,"")))</f>
        <v/>
      </c>
      <c r="EE107" s="3" t="str">
        <f>IF('DATA ENTRY'!CV106="","",IF('DATA ENTRY'!C106="","",IF(AND($EE$4='DATA ENTRY'!G106,$EG$4='DATA ENTRY'!F106),'DATA ENTRY'!C106,"")))</f>
        <v/>
      </c>
      <c r="EF107" s="4" t="str">
        <f>IF('DATA ENTRY'!CV106="","",IF('DATA ENTRY'!I106="","",IF(AND($EE$4='DATA ENTRY'!G106,$EG$4='DATA ENTRY'!F106),'DATA ENTRY'!I106,"")))</f>
        <v/>
      </c>
      <c r="EG107" s="4" t="str">
        <f>IF('DATA ENTRY'!CV106="","",IF('DATA ENTRY'!CV106="","",IF(AND($EE$4='DATA ENTRY'!G106,$EG$4='DATA ENTRY'!F106),'DATA ENTRY'!CV106,"")))</f>
        <v/>
      </c>
      <c r="EH107" s="3" t="str">
        <f>IF('DATA ENTRY'!CV106="","",IF('DATA ENTRY'!N106="","",IF(AND($EE$4='DATA ENTRY'!G106,$EG$4='DATA ENTRY'!F106),'DATA ENTRY'!N106,"")))</f>
        <v/>
      </c>
      <c r="EI107" s="132" t="str">
        <f>IF('DATA ENTRY'!CV106="","",IF('DATA ENTRY'!O106="","",IF(AND($EE$4='DATA ENTRY'!G106,$EG$4='DATA ENTRY'!F106),'DATA ENTRY'!O106,"")))</f>
        <v/>
      </c>
      <c r="EJ107" s="3" t="str">
        <f>IF('DATA ENTRY'!CV106="","",IF('DATA ENTRY'!P106="","",IF(AND($EE$4='DATA ENTRY'!G106,$EG$4='DATA ENTRY'!F106),'DATA ENTRY'!P106,"")))</f>
        <v/>
      </c>
      <c r="EK107" s="132" t="str">
        <f>IF('DATA ENTRY'!CV106="","",IF('DATA ENTRY'!Q106="","",IF(AND($EE$4='DATA ENTRY'!G106,$EG$4='DATA ENTRY'!F106),'DATA ENTRY'!Q106,"")))</f>
        <v/>
      </c>
      <c r="EL107" s="3" t="str">
        <f>IF('DATA ENTRY'!CV106="","",IF('DATA ENTRY'!R106="","",IF(AND($EE$4='DATA ENTRY'!G106,$EG$4='DATA ENTRY'!F106),'DATA ENTRY'!R106,"")))</f>
        <v/>
      </c>
      <c r="EM107" s="132" t="str">
        <f>IF('DATA ENTRY'!CV106="","",IF('DATA ENTRY'!S106="","",IF(AND($EE$4='DATA ENTRY'!G106,$EG$4='DATA ENTRY'!F106),'DATA ENTRY'!S106,"")))</f>
        <v/>
      </c>
      <c r="EN107" s="3" t="str">
        <f>IF('DATA ENTRY'!CV106="","",IF('DATA ENTRY'!E106="","",IF(AND($EE$4='DATA ENTRY'!G106,$EG$4='DATA ENTRY'!F106),'DATA ENTRY'!E106,"")))</f>
        <v/>
      </c>
      <c r="EO107" s="3" t="str">
        <f>IF('DATA ENTRY'!CV106="","",IF('DATA ENTRY'!D6="","",IF(AND($EE$4='DATA ENTRY'!G106,$EG$4='DATA ENTRY'!F106),'DATA ENTRY'!D6,"")))</f>
        <v/>
      </c>
      <c r="EP107" s="3" t="str">
        <f>IF('DATA ENTRY'!CV106="","",IF('DATA ENTRY'!W106="","",IF(AND($EE$4='DATA ENTRY'!G106,$EG$4='DATA ENTRY'!F106),'DATA ENTRY'!W106,"")))</f>
        <v/>
      </c>
      <c r="EQ107" s="3" t="str">
        <f>IF('DATA ENTRY'!CV106="","",IF('DATA ENTRY'!X106="","",IF(AND($EE$4='DATA ENTRY'!G106,$EG$4='DATA ENTRY'!F106),'DATA ENTRY'!X106,"")))</f>
        <v/>
      </c>
      <c r="ER107" s="133" t="str">
        <f t="shared" si="24"/>
        <v/>
      </c>
      <c r="ES107" s="133" t="str">
        <f>IF('DATA ENTRY'!CV106="","",IF('DATA ENTRY'!D6="","",IF(AND($EE$4='DATA ENTRY'!G106,$EG$4='DATA ENTRY'!F106),'DATA ENTRY'!G106,"")))</f>
        <v/>
      </c>
      <c r="EX107">
        <f t="shared" si="25"/>
        <v>0</v>
      </c>
    </row>
    <row r="108" spans="1:154">
      <c r="A108" t="str">
        <f>IF(S108=0,"",1+(MAX($A$7:A107)))</f>
        <v/>
      </c>
      <c r="B108" s="2">
        <v>102</v>
      </c>
      <c r="C108" s="3" t="str">
        <f>IF('DATA ENTRY'!CV107="","",IF('DATA ENTRY'!B107="","",IF($D$4="All Post",'DATA ENTRY'!B107,IF(AND($D$4='DATA ENTRY'!CV107),'DATA ENTRY'!B107,""))))</f>
        <v/>
      </c>
      <c r="D108" s="3" t="str">
        <f>IF('DATA ENTRY'!CV107="","",IF('DATA ENTRY'!C107="","",IF($D$4="All Post",'DATA ENTRY'!C107,IF(AND($D$4='DATA ENTRY'!CV107),'DATA ENTRY'!C107,""))))</f>
        <v/>
      </c>
      <c r="E108" s="4" t="str">
        <f>IF('DATA ENTRY'!CV107="","",IF('DATA ENTRY'!I107="","",IF($D$4="All Post",'DATA ENTRY'!I107,IF(AND($D$4='DATA ENTRY'!CV107),'DATA ENTRY'!I107,""))))</f>
        <v/>
      </c>
      <c r="F108" s="4" t="str">
        <f>IF('DATA ENTRY'!CV107="","",IF('DATA ENTRY'!CV107="","",IF($D$4="All Post",'DATA ENTRY'!CV107,IF(AND($D$4='DATA ENTRY'!CV107),'DATA ENTRY'!CV107,""))))</f>
        <v/>
      </c>
      <c r="G108" s="3" t="str">
        <f>IF('DATA ENTRY'!CV107="","",IF('DATA ENTRY'!N107="","",IF($D$4="All Post",'DATA ENTRY'!N107,IF(AND($D$4='DATA ENTRY'!CV107),'DATA ENTRY'!N107,""))))</f>
        <v/>
      </c>
      <c r="H108" s="132" t="str">
        <f>IF('DATA ENTRY'!CV107="","",IF('DATA ENTRY'!O107="","",IF($D$4="All Post",'DATA ENTRY'!O107,IF(AND($D$4='DATA ENTRY'!CV107),'DATA ENTRY'!O107,""))))</f>
        <v/>
      </c>
      <c r="I108" s="3" t="str">
        <f>IF('DATA ENTRY'!CV107="","",IF('DATA ENTRY'!P107="","",IF($D$4="All Post",'DATA ENTRY'!P107,IF(AND($D$4='DATA ENTRY'!CV107),'DATA ENTRY'!P107,""))))</f>
        <v/>
      </c>
      <c r="J108" s="132" t="str">
        <f>IF('DATA ENTRY'!CV107="","",IF('DATA ENTRY'!Q107="","",IF($D$4="All Post",'DATA ENTRY'!Q107,IF(AND($D$4='DATA ENTRY'!CV107),'DATA ENTRY'!Q107,""))))</f>
        <v/>
      </c>
      <c r="K108" s="3" t="str">
        <f>IF('DATA ENTRY'!CV107="","",IF('DATA ENTRY'!R107="","",IF($D$4="All Post",'DATA ENTRY'!R107,IF(AND($D$4='DATA ENTRY'!CV107),'DATA ENTRY'!R107,""))))</f>
        <v/>
      </c>
      <c r="L108" s="3" t="str">
        <f>IF('DATA ENTRY'!CV107="","",IF('DATA ENTRY'!S107="","",IF($D$4="All Post",'DATA ENTRY'!S107,IF(AND($D$4='DATA ENTRY'!CV107),'DATA ENTRY'!S107,""))))</f>
        <v/>
      </c>
      <c r="M108" s="3" t="str">
        <f>IF('DATA ENTRY'!CV107="","",IF('DATA ENTRY'!E107="","",IF($D$4="All Post",'DATA ENTRY'!E107,IF(AND($D$4='DATA ENTRY'!CV107),'DATA ENTRY'!E107,""))))</f>
        <v/>
      </c>
      <c r="N108" s="3" t="str">
        <f>IF('DATA ENTRY'!CV107="","",IF('DATA ENTRY'!W107="","",IF($D$4="All Post",'DATA ENTRY'!W107,IF(AND($D$4='DATA ENTRY'!CV107),'DATA ENTRY'!W107,""))))</f>
        <v/>
      </c>
      <c r="O108" s="3" t="str">
        <f>IF('DATA ENTRY'!CV107="","",IF('DATA ENTRY'!X107="","",IF($D$4="All Post",'DATA ENTRY'!X107,IF(AND($D$4='DATA ENTRY'!CV107),'DATA ENTRY'!X107,""))))</f>
        <v/>
      </c>
      <c r="P108" s="3" t="str">
        <f>IF('DATA ENTRY'!CV107="","",IF('DATA ENTRY'!G107="","",IF($D$4="All Post",'DATA ENTRY'!G107,IF(AND($D$4='DATA ENTRY'!CV107),'DATA ENTRY'!G107,""))))</f>
        <v/>
      </c>
      <c r="S108">
        <f t="shared" si="14"/>
        <v>0</v>
      </c>
      <c r="T108" t="str">
        <f t="shared" si="15"/>
        <v/>
      </c>
      <c r="BZ108" t="str">
        <f t="shared" si="16"/>
        <v/>
      </c>
      <c r="CA108" t="str">
        <f>IF(CW108=0,"",1+(MAX($CA$7:CA107)))</f>
        <v/>
      </c>
      <c r="CB108" s="141">
        <v>102</v>
      </c>
      <c r="CC108" s="3" t="str">
        <f>IF('DATA ENTRY'!CV107="","",IF('DATA ENTRY'!B107="","",IF(AND($CD$4='DATA ENTRY'!CV107),'DATA ENTRY'!B107,"")))</f>
        <v/>
      </c>
      <c r="CD108" s="3" t="str">
        <f>IF('DATA ENTRY'!CV107="","",IF('DATA ENTRY'!C107="","",IF(AND($CD$4='DATA ENTRY'!CV107),'DATA ENTRY'!C107,"")))</f>
        <v/>
      </c>
      <c r="CE108" s="4" t="str">
        <f>IF('DATA ENTRY'!CV107="","",IF('DATA ENTRY'!I107="","",IF(AND($CD$4='DATA ENTRY'!CV107),'DATA ENTRY'!I107,"")))</f>
        <v/>
      </c>
      <c r="CF108" s="4" t="str">
        <f>IF('DATA ENTRY'!CV107="","",IF('DATA ENTRY'!CV107="","",IF(AND($CD$4='DATA ENTRY'!CV107),'DATA ENTRY'!CV107,"")))</f>
        <v/>
      </c>
      <c r="CG108" s="3" t="str">
        <f>IF('DATA ENTRY'!CV107="","",IF('DATA ENTRY'!N107="","",IF(AND($CD$4='DATA ENTRY'!CV107),'DATA ENTRY'!N107,"")))</f>
        <v/>
      </c>
      <c r="CH108" s="132" t="str">
        <f>IF('DATA ENTRY'!CV107="","",IF('DATA ENTRY'!O107="","",IF(AND($CD$4='DATA ENTRY'!CV107),'DATA ENTRY'!O107,"")))</f>
        <v/>
      </c>
      <c r="CI108" s="3" t="str">
        <f>IF('DATA ENTRY'!CV107="","",IF('DATA ENTRY'!P107="","",IF(AND($CD$4='DATA ENTRY'!CV107),'DATA ENTRY'!P107,"")))</f>
        <v/>
      </c>
      <c r="CJ108" s="132" t="str">
        <f>IF('DATA ENTRY'!CV107="","",IF('DATA ENTRY'!Q107="","",IF(AND($CD$4='DATA ENTRY'!CV107),'DATA ENTRY'!Q107,"")))</f>
        <v/>
      </c>
      <c r="CK108" s="3" t="str">
        <f>IF('DATA ENTRY'!CV107="","",IF('DATA ENTRY'!R107="","",IF(AND($CD$4='DATA ENTRY'!CV107),'DATA ENTRY'!R107,"")))</f>
        <v/>
      </c>
      <c r="CL108" s="3" t="str">
        <f>IF('DATA ENTRY'!CV107="","",IF('DATA ENTRY'!S107="","",IF(AND($CD$4='DATA ENTRY'!CV107),'DATA ENTRY'!S107,"")))</f>
        <v/>
      </c>
      <c r="CM108" s="3" t="str">
        <f>IF('DATA ENTRY'!CV107="","",IF('DATA ENTRY'!E107="","",IF(AND($CD$4='DATA ENTRY'!CV107),'DATA ENTRY'!E107,"")))</f>
        <v/>
      </c>
      <c r="CN108" s="3" t="str">
        <f>IF('DATA ENTRY'!CV107="","",IF('DATA ENTRY'!W107="","",IF(AND($CD$4='DATA ENTRY'!CV107),'DATA ENTRY'!W107,"")))</f>
        <v/>
      </c>
      <c r="CO108" s="3" t="str">
        <f>IF('DATA ENTRY'!CV107="","",IF('DATA ENTRY'!X107="","",IF(AND($CD$4='DATA ENTRY'!CV107),'DATA ENTRY'!X107,"")))</f>
        <v/>
      </c>
      <c r="CP108" s="133" t="str">
        <f t="shared" si="17"/>
        <v/>
      </c>
      <c r="CQ108" s="133" t="str">
        <f>IF('DATA ENTRY'!CV107="","",IF('DATA ENTRY'!G107="","",IF(AND($CD$4='DATA ENTRY'!CV107),'DATA ENTRY'!G107,"")))</f>
        <v/>
      </c>
      <c r="CR108">
        <f t="shared" si="18"/>
        <v>0</v>
      </c>
      <c r="CS108">
        <f t="shared" si="19"/>
        <v>0</v>
      </c>
      <c r="CW108">
        <f t="shared" si="26"/>
        <v>0</v>
      </c>
      <c r="DA108" t="str">
        <f t="shared" si="20"/>
        <v/>
      </c>
      <c r="DB108" t="str">
        <f>IF(DX108=0,"",1+(MAX($DB$7:DB107)))</f>
        <v/>
      </c>
      <c r="DC108" s="170">
        <v>102</v>
      </c>
      <c r="DD108" s="3" t="str">
        <f>IF('DATA ENTRY'!CV107="","",IF('DATA ENTRY'!B107="","",IF(AND($DE$4='DATA ENTRY'!D107),'DATA ENTRY'!B107,"")))</f>
        <v/>
      </c>
      <c r="DE108" s="3" t="str">
        <f>IF('DATA ENTRY'!CV107="","",IF('DATA ENTRY'!C107="","",IF(AND($DE$4='DATA ENTRY'!D107),'DATA ENTRY'!C107,"")))</f>
        <v/>
      </c>
      <c r="DF108" s="4" t="str">
        <f>IF('DATA ENTRY'!CV107="","",IF('DATA ENTRY'!I107="","",IF(AND($DE$4='DATA ENTRY'!D107),'DATA ENTRY'!I107,"")))</f>
        <v/>
      </c>
      <c r="DG108" s="4" t="str">
        <f>IF('DATA ENTRY'!CV107="","",IF('DATA ENTRY'!CV107="","",IF(AND($DE$4='DATA ENTRY'!D107),'DATA ENTRY'!CV107,"")))</f>
        <v/>
      </c>
      <c r="DH108" s="3" t="str">
        <f>IF('DATA ENTRY'!CV107="","",IF('DATA ENTRY'!N107="","",IF(AND($DE$4='DATA ENTRY'!D107),'DATA ENTRY'!N107,"")))</f>
        <v/>
      </c>
      <c r="DI108" s="132" t="str">
        <f>IF('DATA ENTRY'!CV107="","",IF('DATA ENTRY'!O107="","",IF(AND($DE$4='DATA ENTRY'!D107),'DATA ENTRY'!O107,"")))</f>
        <v/>
      </c>
      <c r="DJ108" s="3" t="str">
        <f>IF('DATA ENTRY'!CV107="","",IF('DATA ENTRY'!P107="","",IF(AND($DE$4='DATA ENTRY'!D107),'DATA ENTRY'!P107,"")))</f>
        <v/>
      </c>
      <c r="DK108" s="132" t="str">
        <f>IF('DATA ENTRY'!CV107="","",IF('DATA ENTRY'!Q107="","",IF(AND($DE$4='DATA ENTRY'!D107),'DATA ENTRY'!Q107,"")))</f>
        <v/>
      </c>
      <c r="DL108" s="3" t="str">
        <f>IF('DATA ENTRY'!CV107="","",IF('DATA ENTRY'!R107="","",IF(AND($DE$4='DATA ENTRY'!D107),'DATA ENTRY'!R107,"")))</f>
        <v/>
      </c>
      <c r="DM108" s="132" t="str">
        <f>IF('DATA ENTRY'!CV107="","",IF('DATA ENTRY'!S107="","",IF(AND($DE$4='DATA ENTRY'!D107),'DATA ENTRY'!S107,"")))</f>
        <v/>
      </c>
      <c r="DN108" s="3" t="str">
        <f>IF('DATA ENTRY'!CV107="","",IF('DATA ENTRY'!E107="","",IF(AND($DE$4='DATA ENTRY'!D107),'DATA ENTRY'!E107,"")))</f>
        <v/>
      </c>
      <c r="DO108" s="3" t="str">
        <f>IF('DATA ENTRY'!CV107="","",IF('DATA ENTRY'!D107="","",IF(AND($DE$4='DATA ENTRY'!D107),'DATA ENTRY'!D107,"")))</f>
        <v/>
      </c>
      <c r="DP108" s="3" t="str">
        <f>IF('DATA ENTRY'!CV107="","",IF('DATA ENTRY'!W107="","",IF(AND($DE$4='DATA ENTRY'!D107),'DATA ENTRY'!W107,"")))</f>
        <v/>
      </c>
      <c r="DQ108" s="3" t="str">
        <f>IF('DATA ENTRY'!CV107="","",IF('DATA ENTRY'!X107="","",IF(AND($DE$4='DATA ENTRY'!D107),'DATA ENTRY'!X107,"")))</f>
        <v/>
      </c>
      <c r="DR108" s="133" t="str">
        <f t="shared" si="21"/>
        <v/>
      </c>
      <c r="DS108" s="133" t="str">
        <f>IF('DATA ENTRY'!CV107="","",IF('DATA ENTRY'!D107="","",IF(AND($DE$4='DATA ENTRY'!D107),'DATA ENTRY'!G107,"")))</f>
        <v/>
      </c>
      <c r="DX108">
        <f t="shared" si="22"/>
        <v>0</v>
      </c>
      <c r="EA108" t="str">
        <f t="shared" si="23"/>
        <v/>
      </c>
      <c r="EB108" t="str">
        <f>IF(EX108=0,"",1+(MAX($EB$7:EB107)))</f>
        <v/>
      </c>
      <c r="EC108" s="192">
        <v>102</v>
      </c>
      <c r="ED108" s="3" t="str">
        <f>IF('DATA ENTRY'!CV107="","",IF('DATA ENTRY'!B107="","",IF(AND($EE$4='DATA ENTRY'!G107,$EG$4='DATA ENTRY'!F107),'DATA ENTRY'!B107,"")))</f>
        <v/>
      </c>
      <c r="EE108" s="3" t="str">
        <f>IF('DATA ENTRY'!CV107="","",IF('DATA ENTRY'!C107="","",IF(AND($EE$4='DATA ENTRY'!G107,$EG$4='DATA ENTRY'!F107),'DATA ENTRY'!C107,"")))</f>
        <v/>
      </c>
      <c r="EF108" s="4" t="str">
        <f>IF('DATA ENTRY'!CV107="","",IF('DATA ENTRY'!I107="","",IF(AND($EE$4='DATA ENTRY'!G107,$EG$4='DATA ENTRY'!F107),'DATA ENTRY'!I107,"")))</f>
        <v/>
      </c>
      <c r="EG108" s="4" t="str">
        <f>IF('DATA ENTRY'!CV107="","",IF('DATA ENTRY'!CV107="","",IF(AND($EE$4='DATA ENTRY'!G107,$EG$4='DATA ENTRY'!F107),'DATA ENTRY'!CV107,"")))</f>
        <v/>
      </c>
      <c r="EH108" s="3" t="str">
        <f>IF('DATA ENTRY'!CV107="","",IF('DATA ENTRY'!N107="","",IF(AND($EE$4='DATA ENTRY'!G107,$EG$4='DATA ENTRY'!F107),'DATA ENTRY'!N107,"")))</f>
        <v/>
      </c>
      <c r="EI108" s="132" t="str">
        <f>IF('DATA ENTRY'!CV107="","",IF('DATA ENTRY'!O107="","",IF(AND($EE$4='DATA ENTRY'!G107,$EG$4='DATA ENTRY'!F107),'DATA ENTRY'!O107,"")))</f>
        <v/>
      </c>
      <c r="EJ108" s="3" t="str">
        <f>IF('DATA ENTRY'!CV107="","",IF('DATA ENTRY'!P107="","",IF(AND($EE$4='DATA ENTRY'!G107,$EG$4='DATA ENTRY'!F107),'DATA ENTRY'!P107,"")))</f>
        <v/>
      </c>
      <c r="EK108" s="132" t="str">
        <f>IF('DATA ENTRY'!CV107="","",IF('DATA ENTRY'!Q107="","",IF(AND($EE$4='DATA ENTRY'!G107,$EG$4='DATA ENTRY'!F107),'DATA ENTRY'!Q107,"")))</f>
        <v/>
      </c>
      <c r="EL108" s="3" t="str">
        <f>IF('DATA ENTRY'!CV107="","",IF('DATA ENTRY'!R107="","",IF(AND($EE$4='DATA ENTRY'!G107,$EG$4='DATA ENTRY'!F107),'DATA ENTRY'!R107,"")))</f>
        <v/>
      </c>
      <c r="EM108" s="132" t="str">
        <f>IF('DATA ENTRY'!CV107="","",IF('DATA ENTRY'!S107="","",IF(AND($EE$4='DATA ENTRY'!G107,$EG$4='DATA ENTRY'!F107),'DATA ENTRY'!S107,"")))</f>
        <v/>
      </c>
      <c r="EN108" s="3" t="str">
        <f>IF('DATA ENTRY'!CV107="","",IF('DATA ENTRY'!E107="","",IF(AND($EE$4='DATA ENTRY'!G107,$EG$4='DATA ENTRY'!F107),'DATA ENTRY'!E107,"")))</f>
        <v/>
      </c>
      <c r="EO108" s="3" t="str">
        <f>IF('DATA ENTRY'!CV107="","",IF('DATA ENTRY'!D6="","",IF(AND($EE$4='DATA ENTRY'!G107,$EG$4='DATA ENTRY'!F107),'DATA ENTRY'!D6,"")))</f>
        <v/>
      </c>
      <c r="EP108" s="3" t="str">
        <f>IF('DATA ENTRY'!CV107="","",IF('DATA ENTRY'!W107="","",IF(AND($EE$4='DATA ENTRY'!G107,$EG$4='DATA ENTRY'!F107),'DATA ENTRY'!W107,"")))</f>
        <v/>
      </c>
      <c r="EQ108" s="3" t="str">
        <f>IF('DATA ENTRY'!CV107="","",IF('DATA ENTRY'!X107="","",IF(AND($EE$4='DATA ENTRY'!G107,$EG$4='DATA ENTRY'!F107),'DATA ENTRY'!X107,"")))</f>
        <v/>
      </c>
      <c r="ER108" s="133" t="str">
        <f t="shared" si="24"/>
        <v/>
      </c>
      <c r="ES108" s="133" t="str">
        <f>IF('DATA ENTRY'!CV107="","",IF('DATA ENTRY'!D6="","",IF(AND($EE$4='DATA ENTRY'!G107,$EG$4='DATA ENTRY'!F107),'DATA ENTRY'!G107,"")))</f>
        <v/>
      </c>
      <c r="EX108">
        <f t="shared" si="25"/>
        <v>0</v>
      </c>
    </row>
    <row r="109" spans="1:154">
      <c r="A109" t="str">
        <f>IF(S109=0,"",1+(MAX($A$7:A108)))</f>
        <v/>
      </c>
      <c r="B109" s="2">
        <v>103</v>
      </c>
      <c r="C109" s="3" t="str">
        <f>IF('DATA ENTRY'!CV108="","",IF('DATA ENTRY'!B108="","",IF($D$4="All Post",'DATA ENTRY'!B108,IF(AND($D$4='DATA ENTRY'!CV108),'DATA ENTRY'!B108,""))))</f>
        <v/>
      </c>
      <c r="D109" s="3" t="str">
        <f>IF('DATA ENTRY'!CV108="","",IF('DATA ENTRY'!C108="","",IF($D$4="All Post",'DATA ENTRY'!C108,IF(AND($D$4='DATA ENTRY'!CV108),'DATA ENTRY'!C108,""))))</f>
        <v/>
      </c>
      <c r="E109" s="4" t="str">
        <f>IF('DATA ENTRY'!CV108="","",IF('DATA ENTRY'!I108="","",IF($D$4="All Post",'DATA ENTRY'!I108,IF(AND($D$4='DATA ENTRY'!CV108),'DATA ENTRY'!I108,""))))</f>
        <v/>
      </c>
      <c r="F109" s="4" t="str">
        <f>IF('DATA ENTRY'!CV108="","",IF('DATA ENTRY'!CV108="","",IF($D$4="All Post",'DATA ENTRY'!CV108,IF(AND($D$4='DATA ENTRY'!CV108),'DATA ENTRY'!CV108,""))))</f>
        <v/>
      </c>
      <c r="G109" s="3" t="str">
        <f>IF('DATA ENTRY'!CV108="","",IF('DATA ENTRY'!N108="","",IF($D$4="All Post",'DATA ENTRY'!N108,IF(AND($D$4='DATA ENTRY'!CV108),'DATA ENTRY'!N108,""))))</f>
        <v/>
      </c>
      <c r="H109" s="132" t="str">
        <f>IF('DATA ENTRY'!CV108="","",IF('DATA ENTRY'!O108="","",IF($D$4="All Post",'DATA ENTRY'!O108,IF(AND($D$4='DATA ENTRY'!CV108),'DATA ENTRY'!O108,""))))</f>
        <v/>
      </c>
      <c r="I109" s="3" t="str">
        <f>IF('DATA ENTRY'!CV108="","",IF('DATA ENTRY'!P108="","",IF($D$4="All Post",'DATA ENTRY'!P108,IF(AND($D$4='DATA ENTRY'!CV108),'DATA ENTRY'!P108,""))))</f>
        <v/>
      </c>
      <c r="J109" s="132" t="str">
        <f>IF('DATA ENTRY'!CV108="","",IF('DATA ENTRY'!Q108="","",IF($D$4="All Post",'DATA ENTRY'!Q108,IF(AND($D$4='DATA ENTRY'!CV108),'DATA ENTRY'!Q108,""))))</f>
        <v/>
      </c>
      <c r="K109" s="3" t="str">
        <f>IF('DATA ENTRY'!CV108="","",IF('DATA ENTRY'!R108="","",IF($D$4="All Post",'DATA ENTRY'!R108,IF(AND($D$4='DATA ENTRY'!CV108),'DATA ENTRY'!R108,""))))</f>
        <v/>
      </c>
      <c r="L109" s="3" t="str">
        <f>IF('DATA ENTRY'!CV108="","",IF('DATA ENTRY'!S108="","",IF($D$4="All Post",'DATA ENTRY'!S108,IF(AND($D$4='DATA ENTRY'!CV108),'DATA ENTRY'!S108,""))))</f>
        <v/>
      </c>
      <c r="M109" s="3" t="str">
        <f>IF('DATA ENTRY'!CV108="","",IF('DATA ENTRY'!E108="","",IF($D$4="All Post",'DATA ENTRY'!E108,IF(AND($D$4='DATA ENTRY'!CV108),'DATA ENTRY'!E108,""))))</f>
        <v/>
      </c>
      <c r="N109" s="3" t="str">
        <f>IF('DATA ENTRY'!CV108="","",IF('DATA ENTRY'!W108="","",IF($D$4="All Post",'DATA ENTRY'!W108,IF(AND($D$4='DATA ENTRY'!CV108),'DATA ENTRY'!W108,""))))</f>
        <v/>
      </c>
      <c r="O109" s="3" t="str">
        <f>IF('DATA ENTRY'!CV108="","",IF('DATA ENTRY'!X108="","",IF($D$4="All Post",'DATA ENTRY'!X108,IF(AND($D$4='DATA ENTRY'!CV108),'DATA ENTRY'!X108,""))))</f>
        <v/>
      </c>
      <c r="P109" s="3" t="str">
        <f>IF('DATA ENTRY'!CV108="","",IF('DATA ENTRY'!G108="","",IF($D$4="All Post",'DATA ENTRY'!G108,IF(AND($D$4='DATA ENTRY'!CV108),'DATA ENTRY'!G108,""))))</f>
        <v/>
      </c>
      <c r="S109">
        <f t="shared" si="14"/>
        <v>0</v>
      </c>
      <c r="T109" t="str">
        <f t="shared" si="15"/>
        <v/>
      </c>
      <c r="BZ109" t="str">
        <f t="shared" si="16"/>
        <v/>
      </c>
      <c r="CA109" t="str">
        <f>IF(CW109=0,"",1+(MAX($CA$7:CA108)))</f>
        <v/>
      </c>
      <c r="CB109" s="141">
        <v>103</v>
      </c>
      <c r="CC109" s="3" t="str">
        <f>IF('DATA ENTRY'!CV108="","",IF('DATA ENTRY'!B108="","",IF(AND($CD$4='DATA ENTRY'!CV108),'DATA ENTRY'!B108,"")))</f>
        <v/>
      </c>
      <c r="CD109" s="3" t="str">
        <f>IF('DATA ENTRY'!CV108="","",IF('DATA ENTRY'!C108="","",IF(AND($CD$4='DATA ENTRY'!CV108),'DATA ENTRY'!C108,"")))</f>
        <v/>
      </c>
      <c r="CE109" s="4" t="str">
        <f>IF('DATA ENTRY'!CV108="","",IF('DATA ENTRY'!I108="","",IF(AND($CD$4='DATA ENTRY'!CV108),'DATA ENTRY'!I108,"")))</f>
        <v/>
      </c>
      <c r="CF109" s="4" t="str">
        <f>IF('DATA ENTRY'!CV108="","",IF('DATA ENTRY'!CV108="","",IF(AND($CD$4='DATA ENTRY'!CV108),'DATA ENTRY'!CV108,"")))</f>
        <v/>
      </c>
      <c r="CG109" s="3" t="str">
        <f>IF('DATA ENTRY'!CV108="","",IF('DATA ENTRY'!N108="","",IF(AND($CD$4='DATA ENTRY'!CV108),'DATA ENTRY'!N108,"")))</f>
        <v/>
      </c>
      <c r="CH109" s="132" t="str">
        <f>IF('DATA ENTRY'!CV108="","",IF('DATA ENTRY'!O108="","",IF(AND($CD$4='DATA ENTRY'!CV108),'DATA ENTRY'!O108,"")))</f>
        <v/>
      </c>
      <c r="CI109" s="3" t="str">
        <f>IF('DATA ENTRY'!CV108="","",IF('DATA ENTRY'!P108="","",IF(AND($CD$4='DATA ENTRY'!CV108),'DATA ENTRY'!P108,"")))</f>
        <v/>
      </c>
      <c r="CJ109" s="132" t="str">
        <f>IF('DATA ENTRY'!CV108="","",IF('DATA ENTRY'!Q108="","",IF(AND($CD$4='DATA ENTRY'!CV108),'DATA ENTRY'!Q108,"")))</f>
        <v/>
      </c>
      <c r="CK109" s="3" t="str">
        <f>IF('DATA ENTRY'!CV108="","",IF('DATA ENTRY'!R108="","",IF(AND($CD$4='DATA ENTRY'!CV108),'DATA ENTRY'!R108,"")))</f>
        <v/>
      </c>
      <c r="CL109" s="3" t="str">
        <f>IF('DATA ENTRY'!CV108="","",IF('DATA ENTRY'!S108="","",IF(AND($CD$4='DATA ENTRY'!CV108),'DATA ENTRY'!S108,"")))</f>
        <v/>
      </c>
      <c r="CM109" s="3" t="str">
        <f>IF('DATA ENTRY'!CV108="","",IF('DATA ENTRY'!E108="","",IF(AND($CD$4='DATA ENTRY'!CV108),'DATA ENTRY'!E108,"")))</f>
        <v/>
      </c>
      <c r="CN109" s="3" t="str">
        <f>IF('DATA ENTRY'!CV108="","",IF('DATA ENTRY'!W108="","",IF(AND($CD$4='DATA ENTRY'!CV108),'DATA ENTRY'!W108,"")))</f>
        <v/>
      </c>
      <c r="CO109" s="3" t="str">
        <f>IF('DATA ENTRY'!CV108="","",IF('DATA ENTRY'!X108="","",IF(AND($CD$4='DATA ENTRY'!CV108),'DATA ENTRY'!X108,"")))</f>
        <v/>
      </c>
      <c r="CP109" s="133" t="str">
        <f t="shared" si="17"/>
        <v/>
      </c>
      <c r="CQ109" s="133" t="str">
        <f>IF('DATA ENTRY'!CV108="","",IF('DATA ENTRY'!G108="","",IF(AND($CD$4='DATA ENTRY'!CV108),'DATA ENTRY'!G108,"")))</f>
        <v/>
      </c>
      <c r="CR109">
        <f t="shared" si="18"/>
        <v>0</v>
      </c>
      <c r="CS109">
        <f t="shared" si="19"/>
        <v>0</v>
      </c>
      <c r="CW109">
        <f t="shared" si="26"/>
        <v>0</v>
      </c>
      <c r="DA109" t="str">
        <f t="shared" si="20"/>
        <v/>
      </c>
      <c r="DB109" t="str">
        <f>IF(DX109=0,"",1+(MAX($DB$7:DB108)))</f>
        <v/>
      </c>
      <c r="DC109" s="170">
        <v>103</v>
      </c>
      <c r="DD109" s="3" t="str">
        <f>IF('DATA ENTRY'!CV108="","",IF('DATA ENTRY'!B108="","",IF(AND($DE$4='DATA ENTRY'!D108),'DATA ENTRY'!B108,"")))</f>
        <v/>
      </c>
      <c r="DE109" s="3" t="str">
        <f>IF('DATA ENTRY'!CV108="","",IF('DATA ENTRY'!C108="","",IF(AND($DE$4='DATA ENTRY'!D108),'DATA ENTRY'!C108,"")))</f>
        <v/>
      </c>
      <c r="DF109" s="4" t="str">
        <f>IF('DATA ENTRY'!CV108="","",IF('DATA ENTRY'!I108="","",IF(AND($DE$4='DATA ENTRY'!D108),'DATA ENTRY'!I108,"")))</f>
        <v/>
      </c>
      <c r="DG109" s="4" t="str">
        <f>IF('DATA ENTRY'!CV108="","",IF('DATA ENTRY'!CV108="","",IF(AND($DE$4='DATA ENTRY'!D108),'DATA ENTRY'!CV108,"")))</f>
        <v/>
      </c>
      <c r="DH109" s="3" t="str">
        <f>IF('DATA ENTRY'!CV108="","",IF('DATA ENTRY'!N108="","",IF(AND($DE$4='DATA ENTRY'!D108),'DATA ENTRY'!N108,"")))</f>
        <v/>
      </c>
      <c r="DI109" s="132" t="str">
        <f>IF('DATA ENTRY'!CV108="","",IF('DATA ENTRY'!O108="","",IF(AND($DE$4='DATA ENTRY'!D108),'DATA ENTRY'!O108,"")))</f>
        <v/>
      </c>
      <c r="DJ109" s="3" t="str">
        <f>IF('DATA ENTRY'!CV108="","",IF('DATA ENTRY'!P108="","",IF(AND($DE$4='DATA ENTRY'!D108),'DATA ENTRY'!P108,"")))</f>
        <v/>
      </c>
      <c r="DK109" s="132" t="str">
        <f>IF('DATA ENTRY'!CV108="","",IF('DATA ENTRY'!Q108="","",IF(AND($DE$4='DATA ENTRY'!D108),'DATA ENTRY'!Q108,"")))</f>
        <v/>
      </c>
      <c r="DL109" s="3" t="str">
        <f>IF('DATA ENTRY'!CV108="","",IF('DATA ENTRY'!R108="","",IF(AND($DE$4='DATA ENTRY'!D108),'DATA ENTRY'!R108,"")))</f>
        <v/>
      </c>
      <c r="DM109" s="132" t="str">
        <f>IF('DATA ENTRY'!CV108="","",IF('DATA ENTRY'!S108="","",IF(AND($DE$4='DATA ENTRY'!D108),'DATA ENTRY'!S108,"")))</f>
        <v/>
      </c>
      <c r="DN109" s="3" t="str">
        <f>IF('DATA ENTRY'!CV108="","",IF('DATA ENTRY'!E108="","",IF(AND($DE$4='DATA ENTRY'!D108),'DATA ENTRY'!E108,"")))</f>
        <v/>
      </c>
      <c r="DO109" s="3" t="str">
        <f>IF('DATA ENTRY'!CV108="","",IF('DATA ENTRY'!D108="","",IF(AND($DE$4='DATA ENTRY'!D108),'DATA ENTRY'!D108,"")))</f>
        <v/>
      </c>
      <c r="DP109" s="3" t="str">
        <f>IF('DATA ENTRY'!CV108="","",IF('DATA ENTRY'!W108="","",IF(AND($DE$4='DATA ENTRY'!D108),'DATA ENTRY'!W108,"")))</f>
        <v/>
      </c>
      <c r="DQ109" s="3" t="str">
        <f>IF('DATA ENTRY'!CV108="","",IF('DATA ENTRY'!X108="","",IF(AND($DE$4='DATA ENTRY'!D108),'DATA ENTRY'!X108,"")))</f>
        <v/>
      </c>
      <c r="DR109" s="133" t="str">
        <f t="shared" si="21"/>
        <v/>
      </c>
      <c r="DS109" s="133" t="str">
        <f>IF('DATA ENTRY'!CV108="","",IF('DATA ENTRY'!D108="","",IF(AND($DE$4='DATA ENTRY'!D108),'DATA ENTRY'!G108,"")))</f>
        <v/>
      </c>
      <c r="DX109">
        <f t="shared" si="22"/>
        <v>0</v>
      </c>
      <c r="EA109" t="str">
        <f t="shared" si="23"/>
        <v/>
      </c>
      <c r="EB109" t="str">
        <f>IF(EX109=0,"",1+(MAX($EB$7:EB108)))</f>
        <v/>
      </c>
      <c r="EC109" s="192">
        <v>103</v>
      </c>
      <c r="ED109" s="3" t="str">
        <f>IF('DATA ENTRY'!CV108="","",IF('DATA ENTRY'!B108="","",IF(AND($EE$4='DATA ENTRY'!G108,$EG$4='DATA ENTRY'!F108),'DATA ENTRY'!B108,"")))</f>
        <v/>
      </c>
      <c r="EE109" s="3" t="str">
        <f>IF('DATA ENTRY'!CV108="","",IF('DATA ENTRY'!C108="","",IF(AND($EE$4='DATA ENTRY'!G108,$EG$4='DATA ENTRY'!F108),'DATA ENTRY'!C108,"")))</f>
        <v/>
      </c>
      <c r="EF109" s="4" t="str">
        <f>IF('DATA ENTRY'!CV108="","",IF('DATA ENTRY'!I108="","",IF(AND($EE$4='DATA ENTRY'!G108,$EG$4='DATA ENTRY'!F108),'DATA ENTRY'!I108,"")))</f>
        <v/>
      </c>
      <c r="EG109" s="4" t="str">
        <f>IF('DATA ENTRY'!CV108="","",IF('DATA ENTRY'!CV108="","",IF(AND($EE$4='DATA ENTRY'!G108,$EG$4='DATA ENTRY'!F108),'DATA ENTRY'!CV108,"")))</f>
        <v/>
      </c>
      <c r="EH109" s="3" t="str">
        <f>IF('DATA ENTRY'!CV108="","",IF('DATA ENTRY'!N108="","",IF(AND($EE$4='DATA ENTRY'!G108,$EG$4='DATA ENTRY'!F108),'DATA ENTRY'!N108,"")))</f>
        <v/>
      </c>
      <c r="EI109" s="132" t="str">
        <f>IF('DATA ENTRY'!CV108="","",IF('DATA ENTRY'!O108="","",IF(AND($EE$4='DATA ENTRY'!G108,$EG$4='DATA ENTRY'!F108),'DATA ENTRY'!O108,"")))</f>
        <v/>
      </c>
      <c r="EJ109" s="3" t="str">
        <f>IF('DATA ENTRY'!CV108="","",IF('DATA ENTRY'!P108="","",IF(AND($EE$4='DATA ENTRY'!G108,$EG$4='DATA ENTRY'!F108),'DATA ENTRY'!P108,"")))</f>
        <v/>
      </c>
      <c r="EK109" s="132" t="str">
        <f>IF('DATA ENTRY'!CV108="","",IF('DATA ENTRY'!Q108="","",IF(AND($EE$4='DATA ENTRY'!G108,$EG$4='DATA ENTRY'!F108),'DATA ENTRY'!Q108,"")))</f>
        <v/>
      </c>
      <c r="EL109" s="3" t="str">
        <f>IF('DATA ENTRY'!CV108="","",IF('DATA ENTRY'!R108="","",IF(AND($EE$4='DATA ENTRY'!G108,$EG$4='DATA ENTRY'!F108),'DATA ENTRY'!R108,"")))</f>
        <v/>
      </c>
      <c r="EM109" s="132" t="str">
        <f>IF('DATA ENTRY'!CV108="","",IF('DATA ENTRY'!S108="","",IF(AND($EE$4='DATA ENTRY'!G108,$EG$4='DATA ENTRY'!F108),'DATA ENTRY'!S108,"")))</f>
        <v/>
      </c>
      <c r="EN109" s="3" t="str">
        <f>IF('DATA ENTRY'!CV108="","",IF('DATA ENTRY'!E108="","",IF(AND($EE$4='DATA ENTRY'!G108,$EG$4='DATA ENTRY'!F108),'DATA ENTRY'!E108,"")))</f>
        <v/>
      </c>
      <c r="EO109" s="3" t="str">
        <f>IF('DATA ENTRY'!CV108="","",IF('DATA ENTRY'!D6="","",IF(AND($EE$4='DATA ENTRY'!G108,$EG$4='DATA ENTRY'!F108),'DATA ENTRY'!D6,"")))</f>
        <v/>
      </c>
      <c r="EP109" s="3" t="str">
        <f>IF('DATA ENTRY'!CV108="","",IF('DATA ENTRY'!W108="","",IF(AND($EE$4='DATA ENTRY'!G108,$EG$4='DATA ENTRY'!F108),'DATA ENTRY'!W108,"")))</f>
        <v/>
      </c>
      <c r="EQ109" s="3" t="str">
        <f>IF('DATA ENTRY'!CV108="","",IF('DATA ENTRY'!X108="","",IF(AND($EE$4='DATA ENTRY'!G108,$EG$4='DATA ENTRY'!F108),'DATA ENTRY'!X108,"")))</f>
        <v/>
      </c>
      <c r="ER109" s="133" t="str">
        <f t="shared" si="24"/>
        <v/>
      </c>
      <c r="ES109" s="133" t="str">
        <f>IF('DATA ENTRY'!CV108="","",IF('DATA ENTRY'!D6="","",IF(AND($EE$4='DATA ENTRY'!G108,$EG$4='DATA ENTRY'!F108),'DATA ENTRY'!G108,"")))</f>
        <v/>
      </c>
      <c r="EX109">
        <f t="shared" si="25"/>
        <v>0</v>
      </c>
    </row>
    <row r="110" spans="1:154">
      <c r="A110" t="str">
        <f>IF(S110=0,"",1+(MAX($A$7:A109)))</f>
        <v/>
      </c>
      <c r="B110" s="2">
        <v>104</v>
      </c>
      <c r="C110" s="3" t="str">
        <f>IF('DATA ENTRY'!CV109="","",IF('DATA ENTRY'!B109="","",IF($D$4="All Post",'DATA ENTRY'!B109,IF(AND($D$4='DATA ENTRY'!CV109),'DATA ENTRY'!B109,""))))</f>
        <v/>
      </c>
      <c r="D110" s="3" t="str">
        <f>IF('DATA ENTRY'!CV109="","",IF('DATA ENTRY'!C109="","",IF($D$4="All Post",'DATA ENTRY'!C109,IF(AND($D$4='DATA ENTRY'!CV109),'DATA ENTRY'!C109,""))))</f>
        <v/>
      </c>
      <c r="E110" s="4" t="str">
        <f>IF('DATA ENTRY'!CV109="","",IF('DATA ENTRY'!I109="","",IF($D$4="All Post",'DATA ENTRY'!I109,IF(AND($D$4='DATA ENTRY'!CV109),'DATA ENTRY'!I109,""))))</f>
        <v/>
      </c>
      <c r="F110" s="4" t="str">
        <f>IF('DATA ENTRY'!CV109="","",IF('DATA ENTRY'!CV109="","",IF($D$4="All Post",'DATA ENTRY'!CV109,IF(AND($D$4='DATA ENTRY'!CV109),'DATA ENTRY'!CV109,""))))</f>
        <v/>
      </c>
      <c r="G110" s="3" t="str">
        <f>IF('DATA ENTRY'!CV109="","",IF('DATA ENTRY'!N109="","",IF($D$4="All Post",'DATA ENTRY'!N109,IF(AND($D$4='DATA ENTRY'!CV109),'DATA ENTRY'!N109,""))))</f>
        <v/>
      </c>
      <c r="H110" s="132" t="str">
        <f>IF('DATA ENTRY'!CV109="","",IF('DATA ENTRY'!O109="","",IF($D$4="All Post",'DATA ENTRY'!O109,IF(AND($D$4='DATA ENTRY'!CV109),'DATA ENTRY'!O109,""))))</f>
        <v/>
      </c>
      <c r="I110" s="3" t="str">
        <f>IF('DATA ENTRY'!CV109="","",IF('DATA ENTRY'!P109="","",IF($D$4="All Post",'DATA ENTRY'!P109,IF(AND($D$4='DATA ENTRY'!CV109),'DATA ENTRY'!P109,""))))</f>
        <v/>
      </c>
      <c r="J110" s="132" t="str">
        <f>IF('DATA ENTRY'!CV109="","",IF('DATA ENTRY'!Q109="","",IF($D$4="All Post",'DATA ENTRY'!Q109,IF(AND($D$4='DATA ENTRY'!CV109),'DATA ENTRY'!Q109,""))))</f>
        <v/>
      </c>
      <c r="K110" s="3" t="str">
        <f>IF('DATA ENTRY'!CV109="","",IF('DATA ENTRY'!R109="","",IF($D$4="All Post",'DATA ENTRY'!R109,IF(AND($D$4='DATA ENTRY'!CV109),'DATA ENTRY'!R109,""))))</f>
        <v/>
      </c>
      <c r="L110" s="3" t="str">
        <f>IF('DATA ENTRY'!CV109="","",IF('DATA ENTRY'!S109="","",IF($D$4="All Post",'DATA ENTRY'!S109,IF(AND($D$4='DATA ENTRY'!CV109),'DATA ENTRY'!S109,""))))</f>
        <v/>
      </c>
      <c r="M110" s="3" t="str">
        <f>IF('DATA ENTRY'!CV109="","",IF('DATA ENTRY'!E109="","",IF($D$4="All Post",'DATA ENTRY'!E109,IF(AND($D$4='DATA ENTRY'!CV109),'DATA ENTRY'!E109,""))))</f>
        <v/>
      </c>
      <c r="N110" s="3" t="str">
        <f>IF('DATA ENTRY'!CV109="","",IF('DATA ENTRY'!W109="","",IF($D$4="All Post",'DATA ENTRY'!W109,IF(AND($D$4='DATA ENTRY'!CV109),'DATA ENTRY'!W109,""))))</f>
        <v/>
      </c>
      <c r="O110" s="3" t="str">
        <f>IF('DATA ENTRY'!CV109="","",IF('DATA ENTRY'!X109="","",IF($D$4="All Post",'DATA ENTRY'!X109,IF(AND($D$4='DATA ENTRY'!CV109),'DATA ENTRY'!X109,""))))</f>
        <v/>
      </c>
      <c r="P110" s="3" t="str">
        <f>IF('DATA ENTRY'!CV109="","",IF('DATA ENTRY'!G109="","",IF($D$4="All Post",'DATA ENTRY'!G109,IF(AND($D$4='DATA ENTRY'!CV109),'DATA ENTRY'!G109,""))))</f>
        <v/>
      </c>
      <c r="S110">
        <f t="shared" si="14"/>
        <v>0</v>
      </c>
      <c r="T110" t="str">
        <f t="shared" si="15"/>
        <v/>
      </c>
      <c r="BZ110" t="str">
        <f t="shared" si="16"/>
        <v/>
      </c>
      <c r="CA110" t="str">
        <f>IF(CW110=0,"",1+(MAX($CA$7:CA109)))</f>
        <v/>
      </c>
      <c r="CB110" s="141">
        <v>104</v>
      </c>
      <c r="CC110" s="3" t="str">
        <f>IF('DATA ENTRY'!CV109="","",IF('DATA ENTRY'!B109="","",IF(AND($CD$4='DATA ENTRY'!CV109),'DATA ENTRY'!B109,"")))</f>
        <v/>
      </c>
      <c r="CD110" s="3" t="str">
        <f>IF('DATA ENTRY'!CV109="","",IF('DATA ENTRY'!C109="","",IF(AND($CD$4='DATA ENTRY'!CV109),'DATA ENTRY'!C109,"")))</f>
        <v/>
      </c>
      <c r="CE110" s="4" t="str">
        <f>IF('DATA ENTRY'!CV109="","",IF('DATA ENTRY'!I109="","",IF(AND($CD$4='DATA ENTRY'!CV109),'DATA ENTRY'!I109,"")))</f>
        <v/>
      </c>
      <c r="CF110" s="4" t="str">
        <f>IF('DATA ENTRY'!CV109="","",IF('DATA ENTRY'!CV109="","",IF(AND($CD$4='DATA ENTRY'!CV109),'DATA ENTRY'!CV109,"")))</f>
        <v/>
      </c>
      <c r="CG110" s="3" t="str">
        <f>IF('DATA ENTRY'!CV109="","",IF('DATA ENTRY'!N109="","",IF(AND($CD$4='DATA ENTRY'!CV109),'DATA ENTRY'!N109,"")))</f>
        <v/>
      </c>
      <c r="CH110" s="132" t="str">
        <f>IF('DATA ENTRY'!CV109="","",IF('DATA ENTRY'!O109="","",IF(AND($CD$4='DATA ENTRY'!CV109),'DATA ENTRY'!O109,"")))</f>
        <v/>
      </c>
      <c r="CI110" s="3" t="str">
        <f>IF('DATA ENTRY'!CV109="","",IF('DATA ENTRY'!P109="","",IF(AND($CD$4='DATA ENTRY'!CV109),'DATA ENTRY'!P109,"")))</f>
        <v/>
      </c>
      <c r="CJ110" s="132" t="str">
        <f>IF('DATA ENTRY'!CV109="","",IF('DATA ENTRY'!Q109="","",IF(AND($CD$4='DATA ENTRY'!CV109),'DATA ENTRY'!Q109,"")))</f>
        <v/>
      </c>
      <c r="CK110" s="3" t="str">
        <f>IF('DATA ENTRY'!CV109="","",IF('DATA ENTRY'!R109="","",IF(AND($CD$4='DATA ENTRY'!CV109),'DATA ENTRY'!R109,"")))</f>
        <v/>
      </c>
      <c r="CL110" s="3" t="str">
        <f>IF('DATA ENTRY'!CV109="","",IF('DATA ENTRY'!S109="","",IF(AND($CD$4='DATA ENTRY'!CV109),'DATA ENTRY'!S109,"")))</f>
        <v/>
      </c>
      <c r="CM110" s="3" t="str">
        <f>IF('DATA ENTRY'!CV109="","",IF('DATA ENTRY'!E109="","",IF(AND($CD$4='DATA ENTRY'!CV109),'DATA ENTRY'!E109,"")))</f>
        <v/>
      </c>
      <c r="CN110" s="3" t="str">
        <f>IF('DATA ENTRY'!CV109="","",IF('DATA ENTRY'!W109="","",IF(AND($CD$4='DATA ENTRY'!CV109),'DATA ENTRY'!W109,"")))</f>
        <v/>
      </c>
      <c r="CO110" s="3" t="str">
        <f>IF('DATA ENTRY'!CV109="","",IF('DATA ENTRY'!X109="","",IF(AND($CD$4='DATA ENTRY'!CV109),'DATA ENTRY'!X109,"")))</f>
        <v/>
      </c>
      <c r="CP110" s="133" t="str">
        <f t="shared" si="17"/>
        <v/>
      </c>
      <c r="CQ110" s="133" t="str">
        <f>IF('DATA ENTRY'!CV109="","",IF('DATA ENTRY'!G109="","",IF(AND($CD$4='DATA ENTRY'!CV109),'DATA ENTRY'!G109,"")))</f>
        <v/>
      </c>
      <c r="CR110">
        <f t="shared" si="18"/>
        <v>0</v>
      </c>
      <c r="CS110">
        <f t="shared" si="19"/>
        <v>0</v>
      </c>
      <c r="CW110">
        <f t="shared" si="26"/>
        <v>0</v>
      </c>
      <c r="DA110" t="str">
        <f t="shared" si="20"/>
        <v/>
      </c>
      <c r="DB110" t="str">
        <f>IF(DX110=0,"",1+(MAX($DB$7:DB109)))</f>
        <v/>
      </c>
      <c r="DC110" s="170">
        <v>104</v>
      </c>
      <c r="DD110" s="3" t="str">
        <f>IF('DATA ENTRY'!CV109="","",IF('DATA ENTRY'!B109="","",IF(AND($DE$4='DATA ENTRY'!D109),'DATA ENTRY'!B109,"")))</f>
        <v/>
      </c>
      <c r="DE110" s="3" t="str">
        <f>IF('DATA ENTRY'!CV109="","",IF('DATA ENTRY'!C109="","",IF(AND($DE$4='DATA ENTRY'!D109),'DATA ENTRY'!C109,"")))</f>
        <v/>
      </c>
      <c r="DF110" s="4" t="str">
        <f>IF('DATA ENTRY'!CV109="","",IF('DATA ENTRY'!I109="","",IF(AND($DE$4='DATA ENTRY'!D109),'DATA ENTRY'!I109,"")))</f>
        <v/>
      </c>
      <c r="DG110" s="4" t="str">
        <f>IF('DATA ENTRY'!CV109="","",IF('DATA ENTRY'!CV109="","",IF(AND($DE$4='DATA ENTRY'!D109),'DATA ENTRY'!CV109,"")))</f>
        <v/>
      </c>
      <c r="DH110" s="3" t="str">
        <f>IF('DATA ENTRY'!CV109="","",IF('DATA ENTRY'!N109="","",IF(AND($DE$4='DATA ENTRY'!D109),'DATA ENTRY'!N109,"")))</f>
        <v/>
      </c>
      <c r="DI110" s="132" t="str">
        <f>IF('DATA ENTRY'!CV109="","",IF('DATA ENTRY'!O109="","",IF(AND($DE$4='DATA ENTRY'!D109),'DATA ENTRY'!O109,"")))</f>
        <v/>
      </c>
      <c r="DJ110" s="3" t="str">
        <f>IF('DATA ENTRY'!CV109="","",IF('DATA ENTRY'!P109="","",IF(AND($DE$4='DATA ENTRY'!D109),'DATA ENTRY'!P109,"")))</f>
        <v/>
      </c>
      <c r="DK110" s="132" t="str">
        <f>IF('DATA ENTRY'!CV109="","",IF('DATA ENTRY'!Q109="","",IF(AND($DE$4='DATA ENTRY'!D109),'DATA ENTRY'!Q109,"")))</f>
        <v/>
      </c>
      <c r="DL110" s="3" t="str">
        <f>IF('DATA ENTRY'!CV109="","",IF('DATA ENTRY'!R109="","",IF(AND($DE$4='DATA ENTRY'!D109),'DATA ENTRY'!R109,"")))</f>
        <v/>
      </c>
      <c r="DM110" s="132" t="str">
        <f>IF('DATA ENTRY'!CV109="","",IF('DATA ENTRY'!S109="","",IF(AND($DE$4='DATA ENTRY'!D109),'DATA ENTRY'!S109,"")))</f>
        <v/>
      </c>
      <c r="DN110" s="3" t="str">
        <f>IF('DATA ENTRY'!CV109="","",IF('DATA ENTRY'!E109="","",IF(AND($DE$4='DATA ENTRY'!D109),'DATA ENTRY'!E109,"")))</f>
        <v/>
      </c>
      <c r="DO110" s="3" t="str">
        <f>IF('DATA ENTRY'!CV109="","",IF('DATA ENTRY'!D109="","",IF(AND($DE$4='DATA ENTRY'!D109),'DATA ENTRY'!D109,"")))</f>
        <v/>
      </c>
      <c r="DP110" s="3" t="str">
        <f>IF('DATA ENTRY'!CV109="","",IF('DATA ENTRY'!W109="","",IF(AND($DE$4='DATA ENTRY'!D109),'DATA ENTRY'!W109,"")))</f>
        <v/>
      </c>
      <c r="DQ110" s="3" t="str">
        <f>IF('DATA ENTRY'!CV109="","",IF('DATA ENTRY'!X109="","",IF(AND($DE$4='DATA ENTRY'!D109),'DATA ENTRY'!X109,"")))</f>
        <v/>
      </c>
      <c r="DR110" s="133" t="str">
        <f t="shared" si="21"/>
        <v/>
      </c>
      <c r="DS110" s="133" t="str">
        <f>IF('DATA ENTRY'!CV109="","",IF('DATA ENTRY'!D109="","",IF(AND($DE$4='DATA ENTRY'!D109),'DATA ENTRY'!G109,"")))</f>
        <v/>
      </c>
      <c r="DX110">
        <f t="shared" si="22"/>
        <v>0</v>
      </c>
      <c r="EA110" t="str">
        <f t="shared" si="23"/>
        <v/>
      </c>
      <c r="EB110" t="str">
        <f>IF(EX110=0,"",1+(MAX($EB$7:EB109)))</f>
        <v/>
      </c>
      <c r="EC110" s="192">
        <v>104</v>
      </c>
      <c r="ED110" s="3" t="str">
        <f>IF('DATA ENTRY'!CV109="","",IF('DATA ENTRY'!B109="","",IF(AND($EE$4='DATA ENTRY'!G109,$EG$4='DATA ENTRY'!F109),'DATA ENTRY'!B109,"")))</f>
        <v/>
      </c>
      <c r="EE110" s="3" t="str">
        <f>IF('DATA ENTRY'!CV109="","",IF('DATA ENTRY'!C109="","",IF(AND($EE$4='DATA ENTRY'!G109,$EG$4='DATA ENTRY'!F109),'DATA ENTRY'!C109,"")))</f>
        <v/>
      </c>
      <c r="EF110" s="4" t="str">
        <f>IF('DATA ENTRY'!CV109="","",IF('DATA ENTRY'!I109="","",IF(AND($EE$4='DATA ENTRY'!G109,$EG$4='DATA ENTRY'!F109),'DATA ENTRY'!I109,"")))</f>
        <v/>
      </c>
      <c r="EG110" s="4" t="str">
        <f>IF('DATA ENTRY'!CV109="","",IF('DATA ENTRY'!CV109="","",IF(AND($EE$4='DATA ENTRY'!G109,$EG$4='DATA ENTRY'!F109),'DATA ENTRY'!CV109,"")))</f>
        <v/>
      </c>
      <c r="EH110" s="3" t="str">
        <f>IF('DATA ENTRY'!CV109="","",IF('DATA ENTRY'!N109="","",IF(AND($EE$4='DATA ENTRY'!G109,$EG$4='DATA ENTRY'!F109),'DATA ENTRY'!N109,"")))</f>
        <v/>
      </c>
      <c r="EI110" s="132" t="str">
        <f>IF('DATA ENTRY'!CV109="","",IF('DATA ENTRY'!O109="","",IF(AND($EE$4='DATA ENTRY'!G109,$EG$4='DATA ENTRY'!F109),'DATA ENTRY'!O109,"")))</f>
        <v/>
      </c>
      <c r="EJ110" s="3" t="str">
        <f>IF('DATA ENTRY'!CV109="","",IF('DATA ENTRY'!P109="","",IF(AND($EE$4='DATA ENTRY'!G109,$EG$4='DATA ENTRY'!F109),'DATA ENTRY'!P109,"")))</f>
        <v/>
      </c>
      <c r="EK110" s="132" t="str">
        <f>IF('DATA ENTRY'!CV109="","",IF('DATA ENTRY'!Q109="","",IF(AND($EE$4='DATA ENTRY'!G109,$EG$4='DATA ENTRY'!F109),'DATA ENTRY'!Q109,"")))</f>
        <v/>
      </c>
      <c r="EL110" s="3" t="str">
        <f>IF('DATA ENTRY'!CV109="","",IF('DATA ENTRY'!R109="","",IF(AND($EE$4='DATA ENTRY'!G109,$EG$4='DATA ENTRY'!F109),'DATA ENTRY'!R109,"")))</f>
        <v/>
      </c>
      <c r="EM110" s="132" t="str">
        <f>IF('DATA ENTRY'!CV109="","",IF('DATA ENTRY'!S109="","",IF(AND($EE$4='DATA ENTRY'!G109,$EG$4='DATA ENTRY'!F109),'DATA ENTRY'!S109,"")))</f>
        <v/>
      </c>
      <c r="EN110" s="3" t="str">
        <f>IF('DATA ENTRY'!CV109="","",IF('DATA ENTRY'!E109="","",IF(AND($EE$4='DATA ENTRY'!G109,$EG$4='DATA ENTRY'!F109),'DATA ENTRY'!E109,"")))</f>
        <v/>
      </c>
      <c r="EO110" s="3" t="str">
        <f>IF('DATA ENTRY'!CV109="","",IF('DATA ENTRY'!D6="","",IF(AND($EE$4='DATA ENTRY'!G109,$EG$4='DATA ENTRY'!F109),'DATA ENTRY'!D6,"")))</f>
        <v/>
      </c>
      <c r="EP110" s="3" t="str">
        <f>IF('DATA ENTRY'!CV109="","",IF('DATA ENTRY'!W109="","",IF(AND($EE$4='DATA ENTRY'!G109,$EG$4='DATA ENTRY'!F109),'DATA ENTRY'!W109,"")))</f>
        <v/>
      </c>
      <c r="EQ110" s="3" t="str">
        <f>IF('DATA ENTRY'!CV109="","",IF('DATA ENTRY'!X109="","",IF(AND($EE$4='DATA ENTRY'!G109,$EG$4='DATA ENTRY'!F109),'DATA ENTRY'!X109,"")))</f>
        <v/>
      </c>
      <c r="ER110" s="133" t="str">
        <f t="shared" si="24"/>
        <v/>
      </c>
      <c r="ES110" s="133" t="str">
        <f>IF('DATA ENTRY'!CV109="","",IF('DATA ENTRY'!D6="","",IF(AND($EE$4='DATA ENTRY'!G109,$EG$4='DATA ENTRY'!F109),'DATA ENTRY'!G109,"")))</f>
        <v/>
      </c>
      <c r="EX110">
        <f t="shared" si="25"/>
        <v>0</v>
      </c>
    </row>
    <row r="111" spans="1:154">
      <c r="A111" t="str">
        <f>IF(S111=0,"",1+(MAX($A$7:A110)))</f>
        <v/>
      </c>
      <c r="B111" s="2">
        <v>105</v>
      </c>
      <c r="C111" s="3" t="str">
        <f>IF('DATA ENTRY'!CV110="","",IF('DATA ENTRY'!B110="","",IF($D$4="All Post",'DATA ENTRY'!B110,IF(AND($D$4='DATA ENTRY'!CV110),'DATA ENTRY'!B110,""))))</f>
        <v/>
      </c>
      <c r="D111" s="3" t="str">
        <f>IF('DATA ENTRY'!CV110="","",IF('DATA ENTRY'!C110="","",IF($D$4="All Post",'DATA ENTRY'!C110,IF(AND($D$4='DATA ENTRY'!CV110),'DATA ENTRY'!C110,""))))</f>
        <v/>
      </c>
      <c r="E111" s="4" t="str">
        <f>IF('DATA ENTRY'!CV110="","",IF('DATA ENTRY'!I110="","",IF($D$4="All Post",'DATA ENTRY'!I110,IF(AND($D$4='DATA ENTRY'!CV110),'DATA ENTRY'!I110,""))))</f>
        <v/>
      </c>
      <c r="F111" s="4" t="str">
        <f>IF('DATA ENTRY'!CV110="","",IF('DATA ENTRY'!CV110="","",IF($D$4="All Post",'DATA ENTRY'!CV110,IF(AND($D$4='DATA ENTRY'!CV110),'DATA ENTRY'!CV110,""))))</f>
        <v/>
      </c>
      <c r="G111" s="3" t="str">
        <f>IF('DATA ENTRY'!CV110="","",IF('DATA ENTRY'!N110="","",IF($D$4="All Post",'DATA ENTRY'!N110,IF(AND($D$4='DATA ENTRY'!CV110),'DATA ENTRY'!N110,""))))</f>
        <v/>
      </c>
      <c r="H111" s="132" t="str">
        <f>IF('DATA ENTRY'!CV110="","",IF('DATA ENTRY'!O110="","",IF($D$4="All Post",'DATA ENTRY'!O110,IF(AND($D$4='DATA ENTRY'!CV110),'DATA ENTRY'!O110,""))))</f>
        <v/>
      </c>
      <c r="I111" s="3" t="str">
        <f>IF('DATA ENTRY'!CV110="","",IF('DATA ENTRY'!P110="","",IF($D$4="All Post",'DATA ENTRY'!P110,IF(AND($D$4='DATA ENTRY'!CV110),'DATA ENTRY'!P110,""))))</f>
        <v/>
      </c>
      <c r="J111" s="132" t="str">
        <f>IF('DATA ENTRY'!CV110="","",IF('DATA ENTRY'!Q110="","",IF($D$4="All Post",'DATA ENTRY'!Q110,IF(AND($D$4='DATA ENTRY'!CV110),'DATA ENTRY'!Q110,""))))</f>
        <v/>
      </c>
      <c r="K111" s="3" t="str">
        <f>IF('DATA ENTRY'!CV110="","",IF('DATA ENTRY'!R110="","",IF($D$4="All Post",'DATA ENTRY'!R110,IF(AND($D$4='DATA ENTRY'!CV110),'DATA ENTRY'!R110,""))))</f>
        <v/>
      </c>
      <c r="L111" s="3" t="str">
        <f>IF('DATA ENTRY'!CV110="","",IF('DATA ENTRY'!S110="","",IF($D$4="All Post",'DATA ENTRY'!S110,IF(AND($D$4='DATA ENTRY'!CV110),'DATA ENTRY'!S110,""))))</f>
        <v/>
      </c>
      <c r="M111" s="3" t="str">
        <f>IF('DATA ENTRY'!CV110="","",IF('DATA ENTRY'!E110="","",IF($D$4="All Post",'DATA ENTRY'!E110,IF(AND($D$4='DATA ENTRY'!CV110),'DATA ENTRY'!E110,""))))</f>
        <v/>
      </c>
      <c r="N111" s="3" t="str">
        <f>IF('DATA ENTRY'!CV110="","",IF('DATA ENTRY'!W110="","",IF($D$4="All Post",'DATA ENTRY'!W110,IF(AND($D$4='DATA ENTRY'!CV110),'DATA ENTRY'!W110,""))))</f>
        <v/>
      </c>
      <c r="O111" s="3" t="str">
        <f>IF('DATA ENTRY'!CV110="","",IF('DATA ENTRY'!X110="","",IF($D$4="All Post",'DATA ENTRY'!X110,IF(AND($D$4='DATA ENTRY'!CV110),'DATA ENTRY'!X110,""))))</f>
        <v/>
      </c>
      <c r="P111" s="3" t="str">
        <f>IF('DATA ENTRY'!CV110="","",IF('DATA ENTRY'!G110="","",IF($D$4="All Post",'DATA ENTRY'!G110,IF(AND($D$4='DATA ENTRY'!CV110),'DATA ENTRY'!G110,""))))</f>
        <v/>
      </c>
      <c r="S111">
        <f t="shared" si="14"/>
        <v>0</v>
      </c>
      <c r="T111" t="str">
        <f t="shared" si="15"/>
        <v/>
      </c>
      <c r="BZ111" t="str">
        <f t="shared" si="16"/>
        <v/>
      </c>
      <c r="CA111" t="str">
        <f>IF(CW111=0,"",1+(MAX($CA$7:CA110)))</f>
        <v/>
      </c>
      <c r="CB111" s="141">
        <v>105</v>
      </c>
      <c r="CC111" s="3" t="str">
        <f>IF('DATA ENTRY'!CV110="","",IF('DATA ENTRY'!B110="","",IF(AND($CD$4='DATA ENTRY'!CV110),'DATA ENTRY'!B110,"")))</f>
        <v/>
      </c>
      <c r="CD111" s="3" t="str">
        <f>IF('DATA ENTRY'!CV110="","",IF('DATA ENTRY'!C110="","",IF(AND($CD$4='DATA ENTRY'!CV110),'DATA ENTRY'!C110,"")))</f>
        <v/>
      </c>
      <c r="CE111" s="4" t="str">
        <f>IF('DATA ENTRY'!CV110="","",IF('DATA ENTRY'!I110="","",IF(AND($CD$4='DATA ENTRY'!CV110),'DATA ENTRY'!I110,"")))</f>
        <v/>
      </c>
      <c r="CF111" s="4" t="str">
        <f>IF('DATA ENTRY'!CV110="","",IF('DATA ENTRY'!CV110="","",IF(AND($CD$4='DATA ENTRY'!CV110),'DATA ENTRY'!CV110,"")))</f>
        <v/>
      </c>
      <c r="CG111" s="3" t="str">
        <f>IF('DATA ENTRY'!CV110="","",IF('DATA ENTRY'!N110="","",IF(AND($CD$4='DATA ENTRY'!CV110),'DATA ENTRY'!N110,"")))</f>
        <v/>
      </c>
      <c r="CH111" s="132" t="str">
        <f>IF('DATA ENTRY'!CV110="","",IF('DATA ENTRY'!O110="","",IF(AND($CD$4='DATA ENTRY'!CV110),'DATA ENTRY'!O110,"")))</f>
        <v/>
      </c>
      <c r="CI111" s="3" t="str">
        <f>IF('DATA ENTRY'!CV110="","",IF('DATA ENTRY'!P110="","",IF(AND($CD$4='DATA ENTRY'!CV110),'DATA ENTRY'!P110,"")))</f>
        <v/>
      </c>
      <c r="CJ111" s="132" t="str">
        <f>IF('DATA ENTRY'!CV110="","",IF('DATA ENTRY'!Q110="","",IF(AND($CD$4='DATA ENTRY'!CV110),'DATA ENTRY'!Q110,"")))</f>
        <v/>
      </c>
      <c r="CK111" s="3" t="str">
        <f>IF('DATA ENTRY'!CV110="","",IF('DATA ENTRY'!R110="","",IF(AND($CD$4='DATA ENTRY'!CV110),'DATA ENTRY'!R110,"")))</f>
        <v/>
      </c>
      <c r="CL111" s="3" t="str">
        <f>IF('DATA ENTRY'!CV110="","",IF('DATA ENTRY'!S110="","",IF(AND($CD$4='DATA ENTRY'!CV110),'DATA ENTRY'!S110,"")))</f>
        <v/>
      </c>
      <c r="CM111" s="3" t="str">
        <f>IF('DATA ENTRY'!CV110="","",IF('DATA ENTRY'!E110="","",IF(AND($CD$4='DATA ENTRY'!CV110),'DATA ENTRY'!E110,"")))</f>
        <v/>
      </c>
      <c r="CN111" s="3" t="str">
        <f>IF('DATA ENTRY'!CV110="","",IF('DATA ENTRY'!W110="","",IF(AND($CD$4='DATA ENTRY'!CV110),'DATA ENTRY'!W110,"")))</f>
        <v/>
      </c>
      <c r="CO111" s="3" t="str">
        <f>IF('DATA ENTRY'!CV110="","",IF('DATA ENTRY'!X110="","",IF(AND($CD$4='DATA ENTRY'!CV110),'DATA ENTRY'!X110,"")))</f>
        <v/>
      </c>
      <c r="CP111" s="133" t="str">
        <f t="shared" si="17"/>
        <v/>
      </c>
      <c r="CQ111" s="133" t="str">
        <f>IF('DATA ENTRY'!CV110="","",IF('DATA ENTRY'!G110="","",IF(AND($CD$4='DATA ENTRY'!CV110),'DATA ENTRY'!G110,"")))</f>
        <v/>
      </c>
      <c r="CR111">
        <f t="shared" si="18"/>
        <v>0</v>
      </c>
      <c r="CS111">
        <f t="shared" si="19"/>
        <v>0</v>
      </c>
      <c r="CW111">
        <f t="shared" si="26"/>
        <v>0</v>
      </c>
      <c r="DA111" t="str">
        <f t="shared" si="20"/>
        <v/>
      </c>
      <c r="DB111" t="str">
        <f>IF(DX111=0,"",1+(MAX($DB$7:DB110)))</f>
        <v/>
      </c>
      <c r="DC111" s="170">
        <v>105</v>
      </c>
      <c r="DD111" s="3" t="str">
        <f>IF('DATA ENTRY'!CV110="","",IF('DATA ENTRY'!B110="","",IF(AND($DE$4='DATA ENTRY'!D110),'DATA ENTRY'!B110,"")))</f>
        <v/>
      </c>
      <c r="DE111" s="3" t="str">
        <f>IF('DATA ENTRY'!CV110="","",IF('DATA ENTRY'!C110="","",IF(AND($DE$4='DATA ENTRY'!D110),'DATA ENTRY'!C110,"")))</f>
        <v/>
      </c>
      <c r="DF111" s="4" t="str">
        <f>IF('DATA ENTRY'!CV110="","",IF('DATA ENTRY'!I110="","",IF(AND($DE$4='DATA ENTRY'!D110),'DATA ENTRY'!I110,"")))</f>
        <v/>
      </c>
      <c r="DG111" s="4" t="str">
        <f>IF('DATA ENTRY'!CV110="","",IF('DATA ENTRY'!CV110="","",IF(AND($DE$4='DATA ENTRY'!D110),'DATA ENTRY'!CV110,"")))</f>
        <v/>
      </c>
      <c r="DH111" s="3" t="str">
        <f>IF('DATA ENTRY'!CV110="","",IF('DATA ENTRY'!N110="","",IF(AND($DE$4='DATA ENTRY'!D110),'DATA ENTRY'!N110,"")))</f>
        <v/>
      </c>
      <c r="DI111" s="132" t="str">
        <f>IF('DATA ENTRY'!CV110="","",IF('DATA ENTRY'!O110="","",IF(AND($DE$4='DATA ENTRY'!D110),'DATA ENTRY'!O110,"")))</f>
        <v/>
      </c>
      <c r="DJ111" s="3" t="str">
        <f>IF('DATA ENTRY'!CV110="","",IF('DATA ENTRY'!P110="","",IF(AND($DE$4='DATA ENTRY'!D110),'DATA ENTRY'!P110,"")))</f>
        <v/>
      </c>
      <c r="DK111" s="132" t="str">
        <f>IF('DATA ENTRY'!CV110="","",IF('DATA ENTRY'!Q110="","",IF(AND($DE$4='DATA ENTRY'!D110),'DATA ENTRY'!Q110,"")))</f>
        <v/>
      </c>
      <c r="DL111" s="3" t="str">
        <f>IF('DATA ENTRY'!CV110="","",IF('DATA ENTRY'!R110="","",IF(AND($DE$4='DATA ENTRY'!D110),'DATA ENTRY'!R110,"")))</f>
        <v/>
      </c>
      <c r="DM111" s="132" t="str">
        <f>IF('DATA ENTRY'!CV110="","",IF('DATA ENTRY'!S110="","",IF(AND($DE$4='DATA ENTRY'!D110),'DATA ENTRY'!S110,"")))</f>
        <v/>
      </c>
      <c r="DN111" s="3" t="str">
        <f>IF('DATA ENTRY'!CV110="","",IF('DATA ENTRY'!E110="","",IF(AND($DE$4='DATA ENTRY'!D110),'DATA ENTRY'!E110,"")))</f>
        <v/>
      </c>
      <c r="DO111" s="3" t="str">
        <f>IF('DATA ENTRY'!CV110="","",IF('DATA ENTRY'!D110="","",IF(AND($DE$4='DATA ENTRY'!D110),'DATA ENTRY'!D110,"")))</f>
        <v/>
      </c>
      <c r="DP111" s="3" t="str">
        <f>IF('DATA ENTRY'!CV110="","",IF('DATA ENTRY'!W110="","",IF(AND($DE$4='DATA ENTRY'!D110),'DATA ENTRY'!W110,"")))</f>
        <v/>
      </c>
      <c r="DQ111" s="3" t="str">
        <f>IF('DATA ENTRY'!CV110="","",IF('DATA ENTRY'!X110="","",IF(AND($DE$4='DATA ENTRY'!D110),'DATA ENTRY'!X110,"")))</f>
        <v/>
      </c>
      <c r="DR111" s="133" t="str">
        <f t="shared" si="21"/>
        <v/>
      </c>
      <c r="DS111" s="133" t="str">
        <f>IF('DATA ENTRY'!CV110="","",IF('DATA ENTRY'!D110="","",IF(AND($DE$4='DATA ENTRY'!D110),'DATA ENTRY'!G110,"")))</f>
        <v/>
      </c>
      <c r="DX111">
        <f t="shared" si="22"/>
        <v>0</v>
      </c>
      <c r="EA111" t="str">
        <f t="shared" si="23"/>
        <v/>
      </c>
      <c r="EB111" t="str">
        <f>IF(EX111=0,"",1+(MAX($EB$7:EB110)))</f>
        <v/>
      </c>
      <c r="EC111" s="192">
        <v>105</v>
      </c>
      <c r="ED111" s="3" t="str">
        <f>IF('DATA ENTRY'!CV110="","",IF('DATA ENTRY'!B110="","",IF(AND($EE$4='DATA ENTRY'!G110,$EG$4='DATA ENTRY'!F110),'DATA ENTRY'!B110,"")))</f>
        <v/>
      </c>
      <c r="EE111" s="3" t="str">
        <f>IF('DATA ENTRY'!CV110="","",IF('DATA ENTRY'!C110="","",IF(AND($EE$4='DATA ENTRY'!G110,$EG$4='DATA ENTRY'!F110),'DATA ENTRY'!C110,"")))</f>
        <v/>
      </c>
      <c r="EF111" s="4" t="str">
        <f>IF('DATA ENTRY'!CV110="","",IF('DATA ENTRY'!I110="","",IF(AND($EE$4='DATA ENTRY'!G110,$EG$4='DATA ENTRY'!F110),'DATA ENTRY'!I110,"")))</f>
        <v/>
      </c>
      <c r="EG111" s="4" t="str">
        <f>IF('DATA ENTRY'!CV110="","",IF('DATA ENTRY'!CV110="","",IF(AND($EE$4='DATA ENTRY'!G110,$EG$4='DATA ENTRY'!F110),'DATA ENTRY'!CV110,"")))</f>
        <v/>
      </c>
      <c r="EH111" s="3" t="str">
        <f>IF('DATA ENTRY'!CV110="","",IF('DATA ENTRY'!N110="","",IF(AND($EE$4='DATA ENTRY'!G110,$EG$4='DATA ENTRY'!F110),'DATA ENTRY'!N110,"")))</f>
        <v/>
      </c>
      <c r="EI111" s="132" t="str">
        <f>IF('DATA ENTRY'!CV110="","",IF('DATA ENTRY'!O110="","",IF(AND($EE$4='DATA ENTRY'!G110,$EG$4='DATA ENTRY'!F110),'DATA ENTRY'!O110,"")))</f>
        <v/>
      </c>
      <c r="EJ111" s="3" t="str">
        <f>IF('DATA ENTRY'!CV110="","",IF('DATA ENTRY'!P110="","",IF(AND($EE$4='DATA ENTRY'!G110,$EG$4='DATA ENTRY'!F110),'DATA ENTRY'!P110,"")))</f>
        <v/>
      </c>
      <c r="EK111" s="132" t="str">
        <f>IF('DATA ENTRY'!CV110="","",IF('DATA ENTRY'!Q110="","",IF(AND($EE$4='DATA ENTRY'!G110,$EG$4='DATA ENTRY'!F110),'DATA ENTRY'!Q110,"")))</f>
        <v/>
      </c>
      <c r="EL111" s="3" t="str">
        <f>IF('DATA ENTRY'!CV110="","",IF('DATA ENTRY'!R110="","",IF(AND($EE$4='DATA ENTRY'!G110,$EG$4='DATA ENTRY'!F110),'DATA ENTRY'!R110,"")))</f>
        <v/>
      </c>
      <c r="EM111" s="132" t="str">
        <f>IF('DATA ENTRY'!CV110="","",IF('DATA ENTRY'!S110="","",IF(AND($EE$4='DATA ENTRY'!G110,$EG$4='DATA ENTRY'!F110),'DATA ENTRY'!S110,"")))</f>
        <v/>
      </c>
      <c r="EN111" s="3" t="str">
        <f>IF('DATA ENTRY'!CV110="","",IF('DATA ENTRY'!E110="","",IF(AND($EE$4='DATA ENTRY'!G110,$EG$4='DATA ENTRY'!F110),'DATA ENTRY'!E110,"")))</f>
        <v/>
      </c>
      <c r="EO111" s="3" t="str">
        <f>IF('DATA ENTRY'!CV110="","",IF('DATA ENTRY'!D6="","",IF(AND($EE$4='DATA ENTRY'!G110,$EG$4='DATA ENTRY'!F110),'DATA ENTRY'!D6,"")))</f>
        <v/>
      </c>
      <c r="EP111" s="3" t="str">
        <f>IF('DATA ENTRY'!CV110="","",IF('DATA ENTRY'!W110="","",IF(AND($EE$4='DATA ENTRY'!G110,$EG$4='DATA ENTRY'!F110),'DATA ENTRY'!W110,"")))</f>
        <v/>
      </c>
      <c r="EQ111" s="3" t="str">
        <f>IF('DATA ENTRY'!CV110="","",IF('DATA ENTRY'!X110="","",IF(AND($EE$4='DATA ENTRY'!G110,$EG$4='DATA ENTRY'!F110),'DATA ENTRY'!X110,"")))</f>
        <v/>
      </c>
      <c r="ER111" s="133" t="str">
        <f t="shared" si="24"/>
        <v/>
      </c>
      <c r="ES111" s="133" t="str">
        <f>IF('DATA ENTRY'!CV110="","",IF('DATA ENTRY'!D6="","",IF(AND($EE$4='DATA ENTRY'!G110,$EG$4='DATA ENTRY'!F110),'DATA ENTRY'!G110,"")))</f>
        <v/>
      </c>
      <c r="EX111">
        <f t="shared" si="25"/>
        <v>0</v>
      </c>
    </row>
    <row r="112" spans="1:154">
      <c r="A112" t="str">
        <f>IF(S112=0,"",1+(MAX($A$7:A111)))</f>
        <v/>
      </c>
      <c r="B112" s="2">
        <v>106</v>
      </c>
      <c r="C112" s="3" t="str">
        <f>IF('DATA ENTRY'!CV111="","",IF('DATA ENTRY'!B111="","",IF($D$4="All Post",'DATA ENTRY'!B111,IF(AND($D$4='DATA ENTRY'!CV111),'DATA ENTRY'!B111,""))))</f>
        <v/>
      </c>
      <c r="D112" s="3" t="str">
        <f>IF('DATA ENTRY'!CV111="","",IF('DATA ENTRY'!C111="","",IF($D$4="All Post",'DATA ENTRY'!C111,IF(AND($D$4='DATA ENTRY'!CV111),'DATA ENTRY'!C111,""))))</f>
        <v/>
      </c>
      <c r="E112" s="4" t="str">
        <f>IF('DATA ENTRY'!CV111="","",IF('DATA ENTRY'!I111="","",IF($D$4="All Post",'DATA ENTRY'!I111,IF(AND($D$4='DATA ENTRY'!CV111),'DATA ENTRY'!I111,""))))</f>
        <v/>
      </c>
      <c r="F112" s="4" t="str">
        <f>IF('DATA ENTRY'!CV111="","",IF('DATA ENTRY'!CV111="","",IF($D$4="All Post",'DATA ENTRY'!CV111,IF(AND($D$4='DATA ENTRY'!CV111),'DATA ENTRY'!CV111,""))))</f>
        <v/>
      </c>
      <c r="G112" s="3" t="str">
        <f>IF('DATA ENTRY'!CV111="","",IF('DATA ENTRY'!N111="","",IF($D$4="All Post",'DATA ENTRY'!N111,IF(AND($D$4='DATA ENTRY'!CV111),'DATA ENTRY'!N111,""))))</f>
        <v/>
      </c>
      <c r="H112" s="132" t="str">
        <f>IF('DATA ENTRY'!CV111="","",IF('DATA ENTRY'!O111="","",IF($D$4="All Post",'DATA ENTRY'!O111,IF(AND($D$4='DATA ENTRY'!CV111),'DATA ENTRY'!O111,""))))</f>
        <v/>
      </c>
      <c r="I112" s="3" t="str">
        <f>IF('DATA ENTRY'!CV111="","",IF('DATA ENTRY'!P111="","",IF($D$4="All Post",'DATA ENTRY'!P111,IF(AND($D$4='DATA ENTRY'!CV111),'DATA ENTRY'!P111,""))))</f>
        <v/>
      </c>
      <c r="J112" s="132" t="str">
        <f>IF('DATA ENTRY'!CV111="","",IF('DATA ENTRY'!Q111="","",IF($D$4="All Post",'DATA ENTRY'!Q111,IF(AND($D$4='DATA ENTRY'!CV111),'DATA ENTRY'!Q111,""))))</f>
        <v/>
      </c>
      <c r="K112" s="3" t="str">
        <f>IF('DATA ENTRY'!CV111="","",IF('DATA ENTRY'!R111="","",IF($D$4="All Post",'DATA ENTRY'!R111,IF(AND($D$4='DATA ENTRY'!CV111),'DATA ENTRY'!R111,""))))</f>
        <v/>
      </c>
      <c r="L112" s="3" t="str">
        <f>IF('DATA ENTRY'!CV111="","",IF('DATA ENTRY'!S111="","",IF($D$4="All Post",'DATA ENTRY'!S111,IF(AND($D$4='DATA ENTRY'!CV111),'DATA ENTRY'!S111,""))))</f>
        <v/>
      </c>
      <c r="M112" s="3" t="str">
        <f>IF('DATA ENTRY'!CV111="","",IF('DATA ENTRY'!E111="","",IF($D$4="All Post",'DATA ENTRY'!E111,IF(AND($D$4='DATA ENTRY'!CV111),'DATA ENTRY'!E111,""))))</f>
        <v/>
      </c>
      <c r="N112" s="3" t="str">
        <f>IF('DATA ENTRY'!CV111="","",IF('DATA ENTRY'!W111="","",IF($D$4="All Post",'DATA ENTRY'!W111,IF(AND($D$4='DATA ENTRY'!CV111),'DATA ENTRY'!W111,""))))</f>
        <v/>
      </c>
      <c r="O112" s="3" t="str">
        <f>IF('DATA ENTRY'!CV111="","",IF('DATA ENTRY'!X111="","",IF($D$4="All Post",'DATA ENTRY'!X111,IF(AND($D$4='DATA ENTRY'!CV111),'DATA ENTRY'!X111,""))))</f>
        <v/>
      </c>
      <c r="P112" s="3" t="str">
        <f>IF('DATA ENTRY'!CV111="","",IF('DATA ENTRY'!G111="","",IF($D$4="All Post",'DATA ENTRY'!G111,IF(AND($D$4='DATA ENTRY'!CV111),'DATA ENTRY'!G111,""))))</f>
        <v/>
      </c>
      <c r="S112">
        <f t="shared" si="14"/>
        <v>0</v>
      </c>
      <c r="T112" t="str">
        <f t="shared" si="15"/>
        <v/>
      </c>
      <c r="BZ112" t="str">
        <f t="shared" si="16"/>
        <v/>
      </c>
      <c r="CA112" t="str">
        <f>IF(CW112=0,"",1+(MAX($CA$7:CA111)))</f>
        <v/>
      </c>
      <c r="CB112" s="141">
        <v>106</v>
      </c>
      <c r="CC112" s="3" t="str">
        <f>IF('DATA ENTRY'!CV111="","",IF('DATA ENTRY'!B111="","",IF(AND($CD$4='DATA ENTRY'!CV111),'DATA ENTRY'!B111,"")))</f>
        <v/>
      </c>
      <c r="CD112" s="3" t="str">
        <f>IF('DATA ENTRY'!CV111="","",IF('DATA ENTRY'!C111="","",IF(AND($CD$4='DATA ENTRY'!CV111),'DATA ENTRY'!C111,"")))</f>
        <v/>
      </c>
      <c r="CE112" s="4" t="str">
        <f>IF('DATA ENTRY'!CV111="","",IF('DATA ENTRY'!I111="","",IF(AND($CD$4='DATA ENTRY'!CV111),'DATA ENTRY'!I111,"")))</f>
        <v/>
      </c>
      <c r="CF112" s="4" t="str">
        <f>IF('DATA ENTRY'!CV111="","",IF('DATA ENTRY'!CV111="","",IF(AND($CD$4='DATA ENTRY'!CV111),'DATA ENTRY'!CV111,"")))</f>
        <v/>
      </c>
      <c r="CG112" s="3" t="str">
        <f>IF('DATA ENTRY'!CV111="","",IF('DATA ENTRY'!N111="","",IF(AND($CD$4='DATA ENTRY'!CV111),'DATA ENTRY'!N111,"")))</f>
        <v/>
      </c>
      <c r="CH112" s="132" t="str">
        <f>IF('DATA ENTRY'!CV111="","",IF('DATA ENTRY'!O111="","",IF(AND($CD$4='DATA ENTRY'!CV111),'DATA ENTRY'!O111,"")))</f>
        <v/>
      </c>
      <c r="CI112" s="3" t="str">
        <f>IF('DATA ENTRY'!CV111="","",IF('DATA ENTRY'!P111="","",IF(AND($CD$4='DATA ENTRY'!CV111),'DATA ENTRY'!P111,"")))</f>
        <v/>
      </c>
      <c r="CJ112" s="132" t="str">
        <f>IF('DATA ENTRY'!CV111="","",IF('DATA ENTRY'!Q111="","",IF(AND($CD$4='DATA ENTRY'!CV111),'DATA ENTRY'!Q111,"")))</f>
        <v/>
      </c>
      <c r="CK112" s="3" t="str">
        <f>IF('DATA ENTRY'!CV111="","",IF('DATA ENTRY'!R111="","",IF(AND($CD$4='DATA ENTRY'!CV111),'DATA ENTRY'!R111,"")))</f>
        <v/>
      </c>
      <c r="CL112" s="3" t="str">
        <f>IF('DATA ENTRY'!CV111="","",IF('DATA ENTRY'!S111="","",IF(AND($CD$4='DATA ENTRY'!CV111),'DATA ENTRY'!S111,"")))</f>
        <v/>
      </c>
      <c r="CM112" s="3" t="str">
        <f>IF('DATA ENTRY'!CV111="","",IF('DATA ENTRY'!E111="","",IF(AND($CD$4='DATA ENTRY'!CV111),'DATA ENTRY'!E111,"")))</f>
        <v/>
      </c>
      <c r="CN112" s="3" t="str">
        <f>IF('DATA ENTRY'!CV111="","",IF('DATA ENTRY'!W111="","",IF(AND($CD$4='DATA ENTRY'!CV111),'DATA ENTRY'!W111,"")))</f>
        <v/>
      </c>
      <c r="CO112" s="3" t="str">
        <f>IF('DATA ENTRY'!CV111="","",IF('DATA ENTRY'!X111="","",IF(AND($CD$4='DATA ENTRY'!CV111),'DATA ENTRY'!X111,"")))</f>
        <v/>
      </c>
      <c r="CP112" s="133" t="str">
        <f t="shared" si="17"/>
        <v/>
      </c>
      <c r="CQ112" s="133" t="str">
        <f>IF('DATA ENTRY'!CV111="","",IF('DATA ENTRY'!G111="","",IF(AND($CD$4='DATA ENTRY'!CV111),'DATA ENTRY'!G111,"")))</f>
        <v/>
      </c>
      <c r="CR112">
        <f t="shared" si="18"/>
        <v>0</v>
      </c>
      <c r="CS112">
        <f t="shared" si="19"/>
        <v>0</v>
      </c>
      <c r="CW112">
        <f t="shared" si="26"/>
        <v>0</v>
      </c>
      <c r="DA112" t="str">
        <f t="shared" si="20"/>
        <v/>
      </c>
      <c r="DB112" t="str">
        <f>IF(DX112=0,"",1+(MAX($DB$7:DB111)))</f>
        <v/>
      </c>
      <c r="DC112" s="170">
        <v>106</v>
      </c>
      <c r="DD112" s="3" t="str">
        <f>IF('DATA ENTRY'!CV111="","",IF('DATA ENTRY'!B111="","",IF(AND($DE$4='DATA ENTRY'!D111),'DATA ENTRY'!B111,"")))</f>
        <v/>
      </c>
      <c r="DE112" s="3" t="str">
        <f>IF('DATA ENTRY'!CV111="","",IF('DATA ENTRY'!C111="","",IF(AND($DE$4='DATA ENTRY'!D111),'DATA ENTRY'!C111,"")))</f>
        <v/>
      </c>
      <c r="DF112" s="4" t="str">
        <f>IF('DATA ENTRY'!CV111="","",IF('DATA ENTRY'!I111="","",IF(AND($DE$4='DATA ENTRY'!D111),'DATA ENTRY'!I111,"")))</f>
        <v/>
      </c>
      <c r="DG112" s="4" t="str">
        <f>IF('DATA ENTRY'!CV111="","",IF('DATA ENTRY'!CV111="","",IF(AND($DE$4='DATA ENTRY'!D111),'DATA ENTRY'!CV111,"")))</f>
        <v/>
      </c>
      <c r="DH112" s="3" t="str">
        <f>IF('DATA ENTRY'!CV111="","",IF('DATA ENTRY'!N111="","",IF(AND($DE$4='DATA ENTRY'!D111),'DATA ENTRY'!N111,"")))</f>
        <v/>
      </c>
      <c r="DI112" s="132" t="str">
        <f>IF('DATA ENTRY'!CV111="","",IF('DATA ENTRY'!O111="","",IF(AND($DE$4='DATA ENTRY'!D111),'DATA ENTRY'!O111,"")))</f>
        <v/>
      </c>
      <c r="DJ112" s="3" t="str">
        <f>IF('DATA ENTRY'!CV111="","",IF('DATA ENTRY'!P111="","",IF(AND($DE$4='DATA ENTRY'!D111),'DATA ENTRY'!P111,"")))</f>
        <v/>
      </c>
      <c r="DK112" s="132" t="str">
        <f>IF('DATA ENTRY'!CV111="","",IF('DATA ENTRY'!Q111="","",IF(AND($DE$4='DATA ENTRY'!D111),'DATA ENTRY'!Q111,"")))</f>
        <v/>
      </c>
      <c r="DL112" s="3" t="str">
        <f>IF('DATA ENTRY'!CV111="","",IF('DATA ENTRY'!R111="","",IF(AND($DE$4='DATA ENTRY'!D111),'DATA ENTRY'!R111,"")))</f>
        <v/>
      </c>
      <c r="DM112" s="132" t="str">
        <f>IF('DATA ENTRY'!CV111="","",IF('DATA ENTRY'!S111="","",IF(AND($DE$4='DATA ENTRY'!D111),'DATA ENTRY'!S111,"")))</f>
        <v/>
      </c>
      <c r="DN112" s="3" t="str">
        <f>IF('DATA ENTRY'!CV111="","",IF('DATA ENTRY'!E111="","",IF(AND($DE$4='DATA ENTRY'!D111),'DATA ENTRY'!E111,"")))</f>
        <v/>
      </c>
      <c r="DO112" s="3" t="str">
        <f>IF('DATA ENTRY'!CV111="","",IF('DATA ENTRY'!D111="","",IF(AND($DE$4='DATA ENTRY'!D111),'DATA ENTRY'!D111,"")))</f>
        <v/>
      </c>
      <c r="DP112" s="3" t="str">
        <f>IF('DATA ENTRY'!CV111="","",IF('DATA ENTRY'!W111="","",IF(AND($DE$4='DATA ENTRY'!D111),'DATA ENTRY'!W111,"")))</f>
        <v/>
      </c>
      <c r="DQ112" s="3" t="str">
        <f>IF('DATA ENTRY'!CV111="","",IF('DATA ENTRY'!X111="","",IF(AND($DE$4='DATA ENTRY'!D111),'DATA ENTRY'!X111,"")))</f>
        <v/>
      </c>
      <c r="DR112" s="133" t="str">
        <f t="shared" si="21"/>
        <v/>
      </c>
      <c r="DS112" s="133" t="str">
        <f>IF('DATA ENTRY'!CV111="","",IF('DATA ENTRY'!D111="","",IF(AND($DE$4='DATA ENTRY'!D111),'DATA ENTRY'!G111,"")))</f>
        <v/>
      </c>
      <c r="DX112">
        <f t="shared" si="22"/>
        <v>0</v>
      </c>
      <c r="EA112" t="str">
        <f t="shared" si="23"/>
        <v/>
      </c>
      <c r="EB112" t="str">
        <f>IF(EX112=0,"",1+(MAX($EB$7:EB111)))</f>
        <v/>
      </c>
      <c r="EC112" s="192">
        <v>106</v>
      </c>
      <c r="ED112" s="3" t="str">
        <f>IF('DATA ENTRY'!CV111="","",IF('DATA ENTRY'!B111="","",IF(AND($EE$4='DATA ENTRY'!G111,$EG$4='DATA ENTRY'!F111),'DATA ENTRY'!B111,"")))</f>
        <v/>
      </c>
      <c r="EE112" s="3" t="str">
        <f>IF('DATA ENTRY'!CV111="","",IF('DATA ENTRY'!C111="","",IF(AND($EE$4='DATA ENTRY'!G111,$EG$4='DATA ENTRY'!F111),'DATA ENTRY'!C111,"")))</f>
        <v/>
      </c>
      <c r="EF112" s="4" t="str">
        <f>IF('DATA ENTRY'!CV111="","",IF('DATA ENTRY'!I111="","",IF(AND($EE$4='DATA ENTRY'!G111,$EG$4='DATA ENTRY'!F111),'DATA ENTRY'!I111,"")))</f>
        <v/>
      </c>
      <c r="EG112" s="4" t="str">
        <f>IF('DATA ENTRY'!CV111="","",IF('DATA ENTRY'!CV111="","",IF(AND($EE$4='DATA ENTRY'!G111,$EG$4='DATA ENTRY'!F111),'DATA ENTRY'!CV111,"")))</f>
        <v/>
      </c>
      <c r="EH112" s="3" t="str">
        <f>IF('DATA ENTRY'!CV111="","",IF('DATA ENTRY'!N111="","",IF(AND($EE$4='DATA ENTRY'!G111,$EG$4='DATA ENTRY'!F111),'DATA ENTRY'!N111,"")))</f>
        <v/>
      </c>
      <c r="EI112" s="132" t="str">
        <f>IF('DATA ENTRY'!CV111="","",IF('DATA ENTRY'!O111="","",IF(AND($EE$4='DATA ENTRY'!G111,$EG$4='DATA ENTRY'!F111),'DATA ENTRY'!O111,"")))</f>
        <v/>
      </c>
      <c r="EJ112" s="3" t="str">
        <f>IF('DATA ENTRY'!CV111="","",IF('DATA ENTRY'!P111="","",IF(AND($EE$4='DATA ENTRY'!G111,$EG$4='DATA ENTRY'!F111),'DATA ENTRY'!P111,"")))</f>
        <v/>
      </c>
      <c r="EK112" s="132" t="str">
        <f>IF('DATA ENTRY'!CV111="","",IF('DATA ENTRY'!Q111="","",IF(AND($EE$4='DATA ENTRY'!G111,$EG$4='DATA ENTRY'!F111),'DATA ENTRY'!Q111,"")))</f>
        <v/>
      </c>
      <c r="EL112" s="3" t="str">
        <f>IF('DATA ENTRY'!CV111="","",IF('DATA ENTRY'!R111="","",IF(AND($EE$4='DATA ENTRY'!G111,$EG$4='DATA ENTRY'!F111),'DATA ENTRY'!R111,"")))</f>
        <v/>
      </c>
      <c r="EM112" s="132" t="str">
        <f>IF('DATA ENTRY'!CV111="","",IF('DATA ENTRY'!S111="","",IF(AND($EE$4='DATA ENTRY'!G111,$EG$4='DATA ENTRY'!F111),'DATA ENTRY'!S111,"")))</f>
        <v/>
      </c>
      <c r="EN112" s="3" t="str">
        <f>IF('DATA ENTRY'!CV111="","",IF('DATA ENTRY'!E111="","",IF(AND($EE$4='DATA ENTRY'!G111,$EG$4='DATA ENTRY'!F111),'DATA ENTRY'!E111,"")))</f>
        <v/>
      </c>
      <c r="EO112" s="3" t="str">
        <f>IF('DATA ENTRY'!CV111="","",IF('DATA ENTRY'!D6="","",IF(AND($EE$4='DATA ENTRY'!G111,$EG$4='DATA ENTRY'!F111),'DATA ENTRY'!D6,"")))</f>
        <v/>
      </c>
      <c r="EP112" s="3" t="str">
        <f>IF('DATA ENTRY'!CV111="","",IF('DATA ENTRY'!W111="","",IF(AND($EE$4='DATA ENTRY'!G111,$EG$4='DATA ENTRY'!F111),'DATA ENTRY'!W111,"")))</f>
        <v/>
      </c>
      <c r="EQ112" s="3" t="str">
        <f>IF('DATA ENTRY'!CV111="","",IF('DATA ENTRY'!X111="","",IF(AND($EE$4='DATA ENTRY'!G111,$EG$4='DATA ENTRY'!F111),'DATA ENTRY'!X111,"")))</f>
        <v/>
      </c>
      <c r="ER112" s="133" t="str">
        <f t="shared" si="24"/>
        <v/>
      </c>
      <c r="ES112" s="133" t="str">
        <f>IF('DATA ENTRY'!CV111="","",IF('DATA ENTRY'!D6="","",IF(AND($EE$4='DATA ENTRY'!G111,$EG$4='DATA ENTRY'!F111),'DATA ENTRY'!G111,"")))</f>
        <v/>
      </c>
      <c r="EX112">
        <f t="shared" si="25"/>
        <v>0</v>
      </c>
    </row>
    <row r="113" spans="1:154">
      <c r="A113" t="str">
        <f>IF(S113=0,"",1+(MAX($A$7:A112)))</f>
        <v/>
      </c>
      <c r="B113" s="2">
        <v>107</v>
      </c>
      <c r="C113" s="3" t="str">
        <f>IF('DATA ENTRY'!CV112="","",IF('DATA ENTRY'!B112="","",IF($D$4="All Post",'DATA ENTRY'!B112,IF(AND($D$4='DATA ENTRY'!CV112),'DATA ENTRY'!B112,""))))</f>
        <v/>
      </c>
      <c r="D113" s="3" t="str">
        <f>IF('DATA ENTRY'!CV112="","",IF('DATA ENTRY'!C112="","",IF($D$4="All Post",'DATA ENTRY'!C112,IF(AND($D$4='DATA ENTRY'!CV112),'DATA ENTRY'!C112,""))))</f>
        <v/>
      </c>
      <c r="E113" s="4" t="str">
        <f>IF('DATA ENTRY'!CV112="","",IF('DATA ENTRY'!I112="","",IF($D$4="All Post",'DATA ENTRY'!I112,IF(AND($D$4='DATA ENTRY'!CV112),'DATA ENTRY'!I112,""))))</f>
        <v/>
      </c>
      <c r="F113" s="4" t="str">
        <f>IF('DATA ENTRY'!CV112="","",IF('DATA ENTRY'!CV112="","",IF($D$4="All Post",'DATA ENTRY'!CV112,IF(AND($D$4='DATA ENTRY'!CV112),'DATA ENTRY'!CV112,""))))</f>
        <v/>
      </c>
      <c r="G113" s="3" t="str">
        <f>IF('DATA ENTRY'!CV112="","",IF('DATA ENTRY'!N112="","",IF($D$4="All Post",'DATA ENTRY'!N112,IF(AND($D$4='DATA ENTRY'!CV112),'DATA ENTRY'!N112,""))))</f>
        <v/>
      </c>
      <c r="H113" s="132" t="str">
        <f>IF('DATA ENTRY'!CV112="","",IF('DATA ENTRY'!O112="","",IF($D$4="All Post",'DATA ENTRY'!O112,IF(AND($D$4='DATA ENTRY'!CV112),'DATA ENTRY'!O112,""))))</f>
        <v/>
      </c>
      <c r="I113" s="3" t="str">
        <f>IF('DATA ENTRY'!CV112="","",IF('DATA ENTRY'!P112="","",IF($D$4="All Post",'DATA ENTRY'!P112,IF(AND($D$4='DATA ENTRY'!CV112),'DATA ENTRY'!P112,""))))</f>
        <v/>
      </c>
      <c r="J113" s="132" t="str">
        <f>IF('DATA ENTRY'!CV112="","",IF('DATA ENTRY'!Q112="","",IF($D$4="All Post",'DATA ENTRY'!Q112,IF(AND($D$4='DATA ENTRY'!CV112),'DATA ENTRY'!Q112,""))))</f>
        <v/>
      </c>
      <c r="K113" s="3" t="str">
        <f>IF('DATA ENTRY'!CV112="","",IF('DATA ENTRY'!R112="","",IF($D$4="All Post",'DATA ENTRY'!R112,IF(AND($D$4='DATA ENTRY'!CV112),'DATA ENTRY'!R112,""))))</f>
        <v/>
      </c>
      <c r="L113" s="3" t="str">
        <f>IF('DATA ENTRY'!CV112="","",IF('DATA ENTRY'!S112="","",IF($D$4="All Post",'DATA ENTRY'!S112,IF(AND($D$4='DATA ENTRY'!CV112),'DATA ENTRY'!S112,""))))</f>
        <v/>
      </c>
      <c r="M113" s="3" t="str">
        <f>IF('DATA ENTRY'!CV112="","",IF('DATA ENTRY'!E112="","",IF($D$4="All Post",'DATA ENTRY'!E112,IF(AND($D$4='DATA ENTRY'!CV112),'DATA ENTRY'!E112,""))))</f>
        <v/>
      </c>
      <c r="N113" s="3" t="str">
        <f>IF('DATA ENTRY'!CV112="","",IF('DATA ENTRY'!W112="","",IF($D$4="All Post",'DATA ENTRY'!W112,IF(AND($D$4='DATA ENTRY'!CV112),'DATA ENTRY'!W112,""))))</f>
        <v/>
      </c>
      <c r="O113" s="3" t="str">
        <f>IF('DATA ENTRY'!CV112="","",IF('DATA ENTRY'!X112="","",IF($D$4="All Post",'DATA ENTRY'!X112,IF(AND($D$4='DATA ENTRY'!CV112),'DATA ENTRY'!X112,""))))</f>
        <v/>
      </c>
      <c r="P113" s="3" t="str">
        <f>IF('DATA ENTRY'!CV112="","",IF('DATA ENTRY'!G112="","",IF($D$4="All Post",'DATA ENTRY'!G112,IF(AND($D$4='DATA ENTRY'!CV112),'DATA ENTRY'!G112,""))))</f>
        <v/>
      </c>
      <c r="S113">
        <f t="shared" si="14"/>
        <v>0</v>
      </c>
      <c r="T113" t="str">
        <f t="shared" si="15"/>
        <v/>
      </c>
      <c r="BZ113" t="str">
        <f t="shared" si="16"/>
        <v/>
      </c>
      <c r="CA113" t="str">
        <f>IF(CW113=0,"",1+(MAX($CA$7:CA112)))</f>
        <v/>
      </c>
      <c r="CB113" s="141">
        <v>107</v>
      </c>
      <c r="CC113" s="3" t="str">
        <f>IF('DATA ENTRY'!CV112="","",IF('DATA ENTRY'!B112="","",IF(AND($CD$4='DATA ENTRY'!CV112),'DATA ENTRY'!B112,"")))</f>
        <v/>
      </c>
      <c r="CD113" s="3" t="str">
        <f>IF('DATA ENTRY'!CV112="","",IF('DATA ENTRY'!C112="","",IF(AND($CD$4='DATA ENTRY'!CV112),'DATA ENTRY'!C112,"")))</f>
        <v/>
      </c>
      <c r="CE113" s="4" t="str">
        <f>IF('DATA ENTRY'!CV112="","",IF('DATA ENTRY'!I112="","",IF(AND($CD$4='DATA ENTRY'!CV112),'DATA ENTRY'!I112,"")))</f>
        <v/>
      </c>
      <c r="CF113" s="4" t="str">
        <f>IF('DATA ENTRY'!CV112="","",IF('DATA ENTRY'!CV112="","",IF(AND($CD$4='DATA ENTRY'!CV112),'DATA ENTRY'!CV112,"")))</f>
        <v/>
      </c>
      <c r="CG113" s="3" t="str">
        <f>IF('DATA ENTRY'!CV112="","",IF('DATA ENTRY'!N112="","",IF(AND($CD$4='DATA ENTRY'!CV112),'DATA ENTRY'!N112,"")))</f>
        <v/>
      </c>
      <c r="CH113" s="132" t="str">
        <f>IF('DATA ENTRY'!CV112="","",IF('DATA ENTRY'!O112="","",IF(AND($CD$4='DATA ENTRY'!CV112),'DATA ENTRY'!O112,"")))</f>
        <v/>
      </c>
      <c r="CI113" s="3" t="str">
        <f>IF('DATA ENTRY'!CV112="","",IF('DATA ENTRY'!P112="","",IF(AND($CD$4='DATA ENTRY'!CV112),'DATA ENTRY'!P112,"")))</f>
        <v/>
      </c>
      <c r="CJ113" s="132" t="str">
        <f>IF('DATA ENTRY'!CV112="","",IF('DATA ENTRY'!Q112="","",IF(AND($CD$4='DATA ENTRY'!CV112),'DATA ENTRY'!Q112,"")))</f>
        <v/>
      </c>
      <c r="CK113" s="3" t="str">
        <f>IF('DATA ENTRY'!CV112="","",IF('DATA ENTRY'!R112="","",IF(AND($CD$4='DATA ENTRY'!CV112),'DATA ENTRY'!R112,"")))</f>
        <v/>
      </c>
      <c r="CL113" s="3" t="str">
        <f>IF('DATA ENTRY'!CV112="","",IF('DATA ENTRY'!S112="","",IF(AND($CD$4='DATA ENTRY'!CV112),'DATA ENTRY'!S112,"")))</f>
        <v/>
      </c>
      <c r="CM113" s="3" t="str">
        <f>IF('DATA ENTRY'!CV112="","",IF('DATA ENTRY'!E112="","",IF(AND($CD$4='DATA ENTRY'!CV112),'DATA ENTRY'!E112,"")))</f>
        <v/>
      </c>
      <c r="CN113" s="3" t="str">
        <f>IF('DATA ENTRY'!CV112="","",IF('DATA ENTRY'!W112="","",IF(AND($CD$4='DATA ENTRY'!CV112),'DATA ENTRY'!W112,"")))</f>
        <v/>
      </c>
      <c r="CO113" s="3" t="str">
        <f>IF('DATA ENTRY'!CV112="","",IF('DATA ENTRY'!X112="","",IF(AND($CD$4='DATA ENTRY'!CV112),'DATA ENTRY'!X112,"")))</f>
        <v/>
      </c>
      <c r="CP113" s="133" t="str">
        <f t="shared" si="17"/>
        <v/>
      </c>
      <c r="CQ113" s="133" t="str">
        <f>IF('DATA ENTRY'!CV112="","",IF('DATA ENTRY'!G112="","",IF(AND($CD$4='DATA ENTRY'!CV112),'DATA ENTRY'!G112,"")))</f>
        <v/>
      </c>
      <c r="CR113">
        <f t="shared" si="18"/>
        <v>0</v>
      </c>
      <c r="CS113">
        <f t="shared" si="19"/>
        <v>0</v>
      </c>
      <c r="CW113">
        <f t="shared" si="26"/>
        <v>0</v>
      </c>
      <c r="DA113" t="str">
        <f t="shared" si="20"/>
        <v/>
      </c>
      <c r="DB113" t="str">
        <f>IF(DX113=0,"",1+(MAX($DB$7:DB112)))</f>
        <v/>
      </c>
      <c r="DC113" s="170">
        <v>107</v>
      </c>
      <c r="DD113" s="3" t="str">
        <f>IF('DATA ENTRY'!CV112="","",IF('DATA ENTRY'!B112="","",IF(AND($DE$4='DATA ENTRY'!D112),'DATA ENTRY'!B112,"")))</f>
        <v/>
      </c>
      <c r="DE113" s="3" t="str">
        <f>IF('DATA ENTRY'!CV112="","",IF('DATA ENTRY'!C112="","",IF(AND($DE$4='DATA ENTRY'!D112),'DATA ENTRY'!C112,"")))</f>
        <v/>
      </c>
      <c r="DF113" s="4" t="str">
        <f>IF('DATA ENTRY'!CV112="","",IF('DATA ENTRY'!I112="","",IF(AND($DE$4='DATA ENTRY'!D112),'DATA ENTRY'!I112,"")))</f>
        <v/>
      </c>
      <c r="DG113" s="4" t="str">
        <f>IF('DATA ENTRY'!CV112="","",IF('DATA ENTRY'!CV112="","",IF(AND($DE$4='DATA ENTRY'!D112),'DATA ENTRY'!CV112,"")))</f>
        <v/>
      </c>
      <c r="DH113" s="3" t="str">
        <f>IF('DATA ENTRY'!CV112="","",IF('DATA ENTRY'!N112="","",IF(AND($DE$4='DATA ENTRY'!D112),'DATA ENTRY'!N112,"")))</f>
        <v/>
      </c>
      <c r="DI113" s="132" t="str">
        <f>IF('DATA ENTRY'!CV112="","",IF('DATA ENTRY'!O112="","",IF(AND($DE$4='DATA ENTRY'!D112),'DATA ENTRY'!O112,"")))</f>
        <v/>
      </c>
      <c r="DJ113" s="3" t="str">
        <f>IF('DATA ENTRY'!CV112="","",IF('DATA ENTRY'!P112="","",IF(AND($DE$4='DATA ENTRY'!D112),'DATA ENTRY'!P112,"")))</f>
        <v/>
      </c>
      <c r="DK113" s="132" t="str">
        <f>IF('DATA ENTRY'!CV112="","",IF('DATA ENTRY'!Q112="","",IF(AND($DE$4='DATA ENTRY'!D112),'DATA ENTRY'!Q112,"")))</f>
        <v/>
      </c>
      <c r="DL113" s="3" t="str">
        <f>IF('DATA ENTRY'!CV112="","",IF('DATA ENTRY'!R112="","",IF(AND($DE$4='DATA ENTRY'!D112),'DATA ENTRY'!R112,"")))</f>
        <v/>
      </c>
      <c r="DM113" s="132" t="str">
        <f>IF('DATA ENTRY'!CV112="","",IF('DATA ENTRY'!S112="","",IF(AND($DE$4='DATA ENTRY'!D112),'DATA ENTRY'!S112,"")))</f>
        <v/>
      </c>
      <c r="DN113" s="3" t="str">
        <f>IF('DATA ENTRY'!CV112="","",IF('DATA ENTRY'!E112="","",IF(AND($DE$4='DATA ENTRY'!D112),'DATA ENTRY'!E112,"")))</f>
        <v/>
      </c>
      <c r="DO113" s="3" t="str">
        <f>IF('DATA ENTRY'!CV112="","",IF('DATA ENTRY'!D112="","",IF(AND($DE$4='DATA ENTRY'!D112),'DATA ENTRY'!D112,"")))</f>
        <v/>
      </c>
      <c r="DP113" s="3" t="str">
        <f>IF('DATA ENTRY'!CV112="","",IF('DATA ENTRY'!W112="","",IF(AND($DE$4='DATA ENTRY'!D112),'DATA ENTRY'!W112,"")))</f>
        <v/>
      </c>
      <c r="DQ113" s="3" t="str">
        <f>IF('DATA ENTRY'!CV112="","",IF('DATA ENTRY'!X112="","",IF(AND($DE$4='DATA ENTRY'!D112),'DATA ENTRY'!X112,"")))</f>
        <v/>
      </c>
      <c r="DR113" s="133" t="str">
        <f t="shared" si="21"/>
        <v/>
      </c>
      <c r="DS113" s="133" t="str">
        <f>IF('DATA ENTRY'!CV112="","",IF('DATA ENTRY'!D112="","",IF(AND($DE$4='DATA ENTRY'!D112),'DATA ENTRY'!G112,"")))</f>
        <v/>
      </c>
      <c r="DX113">
        <f t="shared" si="22"/>
        <v>0</v>
      </c>
      <c r="EA113" t="str">
        <f t="shared" si="23"/>
        <v/>
      </c>
      <c r="EB113" t="str">
        <f>IF(EX113=0,"",1+(MAX($EB$7:EB112)))</f>
        <v/>
      </c>
      <c r="EC113" s="192">
        <v>107</v>
      </c>
      <c r="ED113" s="3" t="str">
        <f>IF('DATA ENTRY'!CV112="","",IF('DATA ENTRY'!B112="","",IF(AND($EE$4='DATA ENTRY'!G112,$EG$4='DATA ENTRY'!F112),'DATA ENTRY'!B112,"")))</f>
        <v/>
      </c>
      <c r="EE113" s="3" t="str">
        <f>IF('DATA ENTRY'!CV112="","",IF('DATA ENTRY'!C112="","",IF(AND($EE$4='DATA ENTRY'!G112,$EG$4='DATA ENTRY'!F112),'DATA ENTRY'!C112,"")))</f>
        <v/>
      </c>
      <c r="EF113" s="4" t="str">
        <f>IF('DATA ENTRY'!CV112="","",IF('DATA ENTRY'!I112="","",IF(AND($EE$4='DATA ENTRY'!G112,$EG$4='DATA ENTRY'!F112),'DATA ENTRY'!I112,"")))</f>
        <v/>
      </c>
      <c r="EG113" s="4" t="str">
        <f>IF('DATA ENTRY'!CV112="","",IF('DATA ENTRY'!CV112="","",IF(AND($EE$4='DATA ENTRY'!G112,$EG$4='DATA ENTRY'!F112),'DATA ENTRY'!CV112,"")))</f>
        <v/>
      </c>
      <c r="EH113" s="3" t="str">
        <f>IF('DATA ENTRY'!CV112="","",IF('DATA ENTRY'!N112="","",IF(AND($EE$4='DATA ENTRY'!G112,$EG$4='DATA ENTRY'!F112),'DATA ENTRY'!N112,"")))</f>
        <v/>
      </c>
      <c r="EI113" s="132" t="str">
        <f>IF('DATA ENTRY'!CV112="","",IF('DATA ENTRY'!O112="","",IF(AND($EE$4='DATA ENTRY'!G112,$EG$4='DATA ENTRY'!F112),'DATA ENTRY'!O112,"")))</f>
        <v/>
      </c>
      <c r="EJ113" s="3" t="str">
        <f>IF('DATA ENTRY'!CV112="","",IF('DATA ENTRY'!P112="","",IF(AND($EE$4='DATA ENTRY'!G112,$EG$4='DATA ENTRY'!F112),'DATA ENTRY'!P112,"")))</f>
        <v/>
      </c>
      <c r="EK113" s="132" t="str">
        <f>IF('DATA ENTRY'!CV112="","",IF('DATA ENTRY'!Q112="","",IF(AND($EE$4='DATA ENTRY'!G112,$EG$4='DATA ENTRY'!F112),'DATA ENTRY'!Q112,"")))</f>
        <v/>
      </c>
      <c r="EL113" s="3" t="str">
        <f>IF('DATA ENTRY'!CV112="","",IF('DATA ENTRY'!R112="","",IF(AND($EE$4='DATA ENTRY'!G112,$EG$4='DATA ENTRY'!F112),'DATA ENTRY'!R112,"")))</f>
        <v/>
      </c>
      <c r="EM113" s="132" t="str">
        <f>IF('DATA ENTRY'!CV112="","",IF('DATA ENTRY'!S112="","",IF(AND($EE$4='DATA ENTRY'!G112,$EG$4='DATA ENTRY'!F112),'DATA ENTRY'!S112,"")))</f>
        <v/>
      </c>
      <c r="EN113" s="3" t="str">
        <f>IF('DATA ENTRY'!CV112="","",IF('DATA ENTRY'!E112="","",IF(AND($EE$4='DATA ENTRY'!G112,$EG$4='DATA ENTRY'!F112),'DATA ENTRY'!E112,"")))</f>
        <v/>
      </c>
      <c r="EO113" s="3" t="str">
        <f>IF('DATA ENTRY'!CV112="","",IF('DATA ENTRY'!D6="","",IF(AND($EE$4='DATA ENTRY'!G112,$EG$4='DATA ENTRY'!F112),'DATA ENTRY'!D6,"")))</f>
        <v/>
      </c>
      <c r="EP113" s="3" t="str">
        <f>IF('DATA ENTRY'!CV112="","",IF('DATA ENTRY'!W112="","",IF(AND($EE$4='DATA ENTRY'!G112,$EG$4='DATA ENTRY'!F112),'DATA ENTRY'!W112,"")))</f>
        <v/>
      </c>
      <c r="EQ113" s="3" t="str">
        <f>IF('DATA ENTRY'!CV112="","",IF('DATA ENTRY'!X112="","",IF(AND($EE$4='DATA ENTRY'!G112,$EG$4='DATA ENTRY'!F112),'DATA ENTRY'!X112,"")))</f>
        <v/>
      </c>
      <c r="ER113" s="133" t="str">
        <f t="shared" si="24"/>
        <v/>
      </c>
      <c r="ES113" s="133" t="str">
        <f>IF('DATA ENTRY'!CV112="","",IF('DATA ENTRY'!D6="","",IF(AND($EE$4='DATA ENTRY'!G112,$EG$4='DATA ENTRY'!F112),'DATA ENTRY'!G112,"")))</f>
        <v/>
      </c>
      <c r="EX113">
        <f t="shared" si="25"/>
        <v>0</v>
      </c>
    </row>
    <row r="114" spans="1:154">
      <c r="A114" t="str">
        <f>IF(S114=0,"",1+(MAX($A$7:A113)))</f>
        <v/>
      </c>
      <c r="B114" s="2">
        <v>108</v>
      </c>
      <c r="C114" s="3" t="str">
        <f>IF('DATA ENTRY'!CV113="","",IF('DATA ENTRY'!B113="","",IF($D$4="All Post",'DATA ENTRY'!B113,IF(AND($D$4='DATA ENTRY'!CV113),'DATA ENTRY'!B113,""))))</f>
        <v/>
      </c>
      <c r="D114" s="3" t="str">
        <f>IF('DATA ENTRY'!CV113="","",IF('DATA ENTRY'!C113="","",IF($D$4="All Post",'DATA ENTRY'!C113,IF(AND($D$4='DATA ENTRY'!CV113),'DATA ENTRY'!C113,""))))</f>
        <v/>
      </c>
      <c r="E114" s="4" t="str">
        <f>IF('DATA ENTRY'!CV113="","",IF('DATA ENTRY'!I113="","",IF($D$4="All Post",'DATA ENTRY'!I113,IF(AND($D$4='DATA ENTRY'!CV113),'DATA ENTRY'!I113,""))))</f>
        <v/>
      </c>
      <c r="F114" s="4" t="str">
        <f>IF('DATA ENTRY'!CV113="","",IF('DATA ENTRY'!CV113="","",IF($D$4="All Post",'DATA ENTRY'!CV113,IF(AND($D$4='DATA ENTRY'!CV113),'DATA ENTRY'!CV113,""))))</f>
        <v/>
      </c>
      <c r="G114" s="3" t="str">
        <f>IF('DATA ENTRY'!CV113="","",IF('DATA ENTRY'!N113="","",IF($D$4="All Post",'DATA ENTRY'!N113,IF(AND($D$4='DATA ENTRY'!CV113),'DATA ENTRY'!N113,""))))</f>
        <v/>
      </c>
      <c r="H114" s="132" t="str">
        <f>IF('DATA ENTRY'!CV113="","",IF('DATA ENTRY'!O113="","",IF($D$4="All Post",'DATA ENTRY'!O113,IF(AND($D$4='DATA ENTRY'!CV113),'DATA ENTRY'!O113,""))))</f>
        <v/>
      </c>
      <c r="I114" s="3" t="str">
        <f>IF('DATA ENTRY'!CV113="","",IF('DATA ENTRY'!P113="","",IF($D$4="All Post",'DATA ENTRY'!P113,IF(AND($D$4='DATA ENTRY'!CV113),'DATA ENTRY'!P113,""))))</f>
        <v/>
      </c>
      <c r="J114" s="132" t="str">
        <f>IF('DATA ENTRY'!CV113="","",IF('DATA ENTRY'!Q113="","",IF($D$4="All Post",'DATA ENTRY'!Q113,IF(AND($D$4='DATA ENTRY'!CV113),'DATA ENTRY'!Q113,""))))</f>
        <v/>
      </c>
      <c r="K114" s="3" t="str">
        <f>IF('DATA ENTRY'!CV113="","",IF('DATA ENTRY'!R113="","",IF($D$4="All Post",'DATA ENTRY'!R113,IF(AND($D$4='DATA ENTRY'!CV113),'DATA ENTRY'!R113,""))))</f>
        <v/>
      </c>
      <c r="L114" s="3" t="str">
        <f>IF('DATA ENTRY'!CV113="","",IF('DATA ENTRY'!S113="","",IF($D$4="All Post",'DATA ENTRY'!S113,IF(AND($D$4='DATA ENTRY'!CV113),'DATA ENTRY'!S113,""))))</f>
        <v/>
      </c>
      <c r="M114" s="3" t="str">
        <f>IF('DATA ENTRY'!CV113="","",IF('DATA ENTRY'!E113="","",IF($D$4="All Post",'DATA ENTRY'!E113,IF(AND($D$4='DATA ENTRY'!CV113),'DATA ENTRY'!E113,""))))</f>
        <v/>
      </c>
      <c r="N114" s="3" t="str">
        <f>IF('DATA ENTRY'!CV113="","",IF('DATA ENTRY'!W113="","",IF($D$4="All Post",'DATA ENTRY'!W113,IF(AND($D$4='DATA ENTRY'!CV113),'DATA ENTRY'!W113,""))))</f>
        <v/>
      </c>
      <c r="O114" s="3" t="str">
        <f>IF('DATA ENTRY'!CV113="","",IF('DATA ENTRY'!X113="","",IF($D$4="All Post",'DATA ENTRY'!X113,IF(AND($D$4='DATA ENTRY'!CV113),'DATA ENTRY'!X113,""))))</f>
        <v/>
      </c>
      <c r="P114" s="3" t="str">
        <f>IF('DATA ENTRY'!CV113="","",IF('DATA ENTRY'!G113="","",IF($D$4="All Post",'DATA ENTRY'!G113,IF(AND($D$4='DATA ENTRY'!CV113),'DATA ENTRY'!G113,""))))</f>
        <v/>
      </c>
      <c r="S114">
        <f t="shared" si="14"/>
        <v>0</v>
      </c>
      <c r="T114" t="str">
        <f t="shared" si="15"/>
        <v/>
      </c>
      <c r="BZ114" t="str">
        <f t="shared" si="16"/>
        <v/>
      </c>
      <c r="CA114" t="str">
        <f>IF(CW114=0,"",1+(MAX($CA$7:CA113)))</f>
        <v/>
      </c>
      <c r="CB114" s="141">
        <v>108</v>
      </c>
      <c r="CC114" s="3" t="str">
        <f>IF('DATA ENTRY'!CV113="","",IF('DATA ENTRY'!B113="","",IF(AND($CD$4='DATA ENTRY'!CV113),'DATA ENTRY'!B113,"")))</f>
        <v/>
      </c>
      <c r="CD114" s="3" t="str">
        <f>IF('DATA ENTRY'!CV113="","",IF('DATA ENTRY'!C113="","",IF(AND($CD$4='DATA ENTRY'!CV113),'DATA ENTRY'!C113,"")))</f>
        <v/>
      </c>
      <c r="CE114" s="4" t="str">
        <f>IF('DATA ENTRY'!CV113="","",IF('DATA ENTRY'!I113="","",IF(AND($CD$4='DATA ENTRY'!CV113),'DATA ENTRY'!I113,"")))</f>
        <v/>
      </c>
      <c r="CF114" s="4" t="str">
        <f>IF('DATA ENTRY'!CV113="","",IF('DATA ENTRY'!CV113="","",IF(AND($CD$4='DATA ENTRY'!CV113),'DATA ENTRY'!CV113,"")))</f>
        <v/>
      </c>
      <c r="CG114" s="3" t="str">
        <f>IF('DATA ENTRY'!CV113="","",IF('DATA ENTRY'!N113="","",IF(AND($CD$4='DATA ENTRY'!CV113),'DATA ENTRY'!N113,"")))</f>
        <v/>
      </c>
      <c r="CH114" s="132" t="str">
        <f>IF('DATA ENTRY'!CV113="","",IF('DATA ENTRY'!O113="","",IF(AND($CD$4='DATA ENTRY'!CV113),'DATA ENTRY'!O113,"")))</f>
        <v/>
      </c>
      <c r="CI114" s="3" t="str">
        <f>IF('DATA ENTRY'!CV113="","",IF('DATA ENTRY'!P113="","",IF(AND($CD$4='DATA ENTRY'!CV113),'DATA ENTRY'!P113,"")))</f>
        <v/>
      </c>
      <c r="CJ114" s="132" t="str">
        <f>IF('DATA ENTRY'!CV113="","",IF('DATA ENTRY'!Q113="","",IF(AND($CD$4='DATA ENTRY'!CV113),'DATA ENTRY'!Q113,"")))</f>
        <v/>
      </c>
      <c r="CK114" s="3" t="str">
        <f>IF('DATA ENTRY'!CV113="","",IF('DATA ENTRY'!R113="","",IF(AND($CD$4='DATA ENTRY'!CV113),'DATA ENTRY'!R113,"")))</f>
        <v/>
      </c>
      <c r="CL114" s="3" t="str">
        <f>IF('DATA ENTRY'!CV113="","",IF('DATA ENTRY'!S113="","",IF(AND($CD$4='DATA ENTRY'!CV113),'DATA ENTRY'!S113,"")))</f>
        <v/>
      </c>
      <c r="CM114" s="3" t="str">
        <f>IF('DATA ENTRY'!CV113="","",IF('DATA ENTRY'!E113="","",IF(AND($CD$4='DATA ENTRY'!CV113),'DATA ENTRY'!E113,"")))</f>
        <v/>
      </c>
      <c r="CN114" s="3" t="str">
        <f>IF('DATA ENTRY'!CV113="","",IF('DATA ENTRY'!W113="","",IF(AND($CD$4='DATA ENTRY'!CV113),'DATA ENTRY'!W113,"")))</f>
        <v/>
      </c>
      <c r="CO114" s="3" t="str">
        <f>IF('DATA ENTRY'!CV113="","",IF('DATA ENTRY'!X113="","",IF(AND($CD$4='DATA ENTRY'!CV113),'DATA ENTRY'!X113,"")))</f>
        <v/>
      </c>
      <c r="CP114" s="133" t="str">
        <f t="shared" si="17"/>
        <v/>
      </c>
      <c r="CQ114" s="133" t="str">
        <f>IF('DATA ENTRY'!CV113="","",IF('DATA ENTRY'!G113="","",IF(AND($CD$4='DATA ENTRY'!CV113),'DATA ENTRY'!G113,"")))</f>
        <v/>
      </c>
      <c r="CR114">
        <f t="shared" si="18"/>
        <v>0</v>
      </c>
      <c r="CS114">
        <f t="shared" si="19"/>
        <v>0</v>
      </c>
      <c r="CW114">
        <f t="shared" si="26"/>
        <v>0</v>
      </c>
      <c r="DA114" t="str">
        <f t="shared" si="20"/>
        <v/>
      </c>
      <c r="DB114" t="str">
        <f>IF(DX114=0,"",1+(MAX($DB$7:DB113)))</f>
        <v/>
      </c>
      <c r="DC114" s="170">
        <v>108</v>
      </c>
      <c r="DD114" s="3" t="str">
        <f>IF('DATA ENTRY'!CV113="","",IF('DATA ENTRY'!B113="","",IF(AND($DE$4='DATA ENTRY'!D113),'DATA ENTRY'!B113,"")))</f>
        <v/>
      </c>
      <c r="DE114" s="3" t="str">
        <f>IF('DATA ENTRY'!CV113="","",IF('DATA ENTRY'!C113="","",IF(AND($DE$4='DATA ENTRY'!D113),'DATA ENTRY'!C113,"")))</f>
        <v/>
      </c>
      <c r="DF114" s="4" t="str">
        <f>IF('DATA ENTRY'!CV113="","",IF('DATA ENTRY'!I113="","",IF(AND($DE$4='DATA ENTRY'!D113),'DATA ENTRY'!I113,"")))</f>
        <v/>
      </c>
      <c r="DG114" s="4" t="str">
        <f>IF('DATA ENTRY'!CV113="","",IF('DATA ENTRY'!CV113="","",IF(AND($DE$4='DATA ENTRY'!D113),'DATA ENTRY'!CV113,"")))</f>
        <v/>
      </c>
      <c r="DH114" s="3" t="str">
        <f>IF('DATA ENTRY'!CV113="","",IF('DATA ENTRY'!N113="","",IF(AND($DE$4='DATA ENTRY'!D113),'DATA ENTRY'!N113,"")))</f>
        <v/>
      </c>
      <c r="DI114" s="132" t="str">
        <f>IF('DATA ENTRY'!CV113="","",IF('DATA ENTRY'!O113="","",IF(AND($DE$4='DATA ENTRY'!D113),'DATA ENTRY'!O113,"")))</f>
        <v/>
      </c>
      <c r="DJ114" s="3" t="str">
        <f>IF('DATA ENTRY'!CV113="","",IF('DATA ENTRY'!P113="","",IF(AND($DE$4='DATA ENTRY'!D113),'DATA ENTRY'!P113,"")))</f>
        <v/>
      </c>
      <c r="DK114" s="132" t="str">
        <f>IF('DATA ENTRY'!CV113="","",IF('DATA ENTRY'!Q113="","",IF(AND($DE$4='DATA ENTRY'!D113),'DATA ENTRY'!Q113,"")))</f>
        <v/>
      </c>
      <c r="DL114" s="3" t="str">
        <f>IF('DATA ENTRY'!CV113="","",IF('DATA ENTRY'!R113="","",IF(AND($DE$4='DATA ENTRY'!D113),'DATA ENTRY'!R113,"")))</f>
        <v/>
      </c>
      <c r="DM114" s="132" t="str">
        <f>IF('DATA ENTRY'!CV113="","",IF('DATA ENTRY'!S113="","",IF(AND($DE$4='DATA ENTRY'!D113),'DATA ENTRY'!S113,"")))</f>
        <v/>
      </c>
      <c r="DN114" s="3" t="str">
        <f>IF('DATA ENTRY'!CV113="","",IF('DATA ENTRY'!E113="","",IF(AND($DE$4='DATA ENTRY'!D113),'DATA ENTRY'!E113,"")))</f>
        <v/>
      </c>
      <c r="DO114" s="3" t="str">
        <f>IF('DATA ENTRY'!CV113="","",IF('DATA ENTRY'!D113="","",IF(AND($DE$4='DATA ENTRY'!D113),'DATA ENTRY'!D113,"")))</f>
        <v/>
      </c>
      <c r="DP114" s="3" t="str">
        <f>IF('DATA ENTRY'!CV113="","",IF('DATA ENTRY'!W113="","",IF(AND($DE$4='DATA ENTRY'!D113),'DATA ENTRY'!W113,"")))</f>
        <v/>
      </c>
      <c r="DQ114" s="3" t="str">
        <f>IF('DATA ENTRY'!CV113="","",IF('DATA ENTRY'!X113="","",IF(AND($DE$4='DATA ENTRY'!D113),'DATA ENTRY'!X113,"")))</f>
        <v/>
      </c>
      <c r="DR114" s="133" t="str">
        <f t="shared" si="21"/>
        <v/>
      </c>
      <c r="DS114" s="133" t="str">
        <f>IF('DATA ENTRY'!CV113="","",IF('DATA ENTRY'!D113="","",IF(AND($DE$4='DATA ENTRY'!D113),'DATA ENTRY'!G113,"")))</f>
        <v/>
      </c>
      <c r="DX114">
        <f t="shared" si="22"/>
        <v>0</v>
      </c>
      <c r="EA114" t="str">
        <f t="shared" si="23"/>
        <v/>
      </c>
      <c r="EB114" t="str">
        <f>IF(EX114=0,"",1+(MAX($EB$7:EB113)))</f>
        <v/>
      </c>
      <c r="EC114" s="192">
        <v>108</v>
      </c>
      <c r="ED114" s="3" t="str">
        <f>IF('DATA ENTRY'!CV113="","",IF('DATA ENTRY'!B113="","",IF(AND($EE$4='DATA ENTRY'!G113,$EG$4='DATA ENTRY'!F113),'DATA ENTRY'!B113,"")))</f>
        <v/>
      </c>
      <c r="EE114" s="3" t="str">
        <f>IF('DATA ENTRY'!CV113="","",IF('DATA ENTRY'!C113="","",IF(AND($EE$4='DATA ENTRY'!G113,$EG$4='DATA ENTRY'!F113),'DATA ENTRY'!C113,"")))</f>
        <v/>
      </c>
      <c r="EF114" s="4" t="str">
        <f>IF('DATA ENTRY'!CV113="","",IF('DATA ENTRY'!I113="","",IF(AND($EE$4='DATA ENTRY'!G113,$EG$4='DATA ENTRY'!F113),'DATA ENTRY'!I113,"")))</f>
        <v/>
      </c>
      <c r="EG114" s="4" t="str">
        <f>IF('DATA ENTRY'!CV113="","",IF('DATA ENTRY'!CV113="","",IF(AND($EE$4='DATA ENTRY'!G113,$EG$4='DATA ENTRY'!F113),'DATA ENTRY'!CV113,"")))</f>
        <v/>
      </c>
      <c r="EH114" s="3" t="str">
        <f>IF('DATA ENTRY'!CV113="","",IF('DATA ENTRY'!N113="","",IF(AND($EE$4='DATA ENTRY'!G113,$EG$4='DATA ENTRY'!F113),'DATA ENTRY'!N113,"")))</f>
        <v/>
      </c>
      <c r="EI114" s="132" t="str">
        <f>IF('DATA ENTRY'!CV113="","",IF('DATA ENTRY'!O113="","",IF(AND($EE$4='DATA ENTRY'!G113,$EG$4='DATA ENTRY'!F113),'DATA ENTRY'!O113,"")))</f>
        <v/>
      </c>
      <c r="EJ114" s="3" t="str">
        <f>IF('DATA ENTRY'!CV113="","",IF('DATA ENTRY'!P113="","",IF(AND($EE$4='DATA ENTRY'!G113,$EG$4='DATA ENTRY'!F113),'DATA ENTRY'!P113,"")))</f>
        <v/>
      </c>
      <c r="EK114" s="132" t="str">
        <f>IF('DATA ENTRY'!CV113="","",IF('DATA ENTRY'!Q113="","",IF(AND($EE$4='DATA ENTRY'!G113,$EG$4='DATA ENTRY'!F113),'DATA ENTRY'!Q113,"")))</f>
        <v/>
      </c>
      <c r="EL114" s="3" t="str">
        <f>IF('DATA ENTRY'!CV113="","",IF('DATA ENTRY'!R113="","",IF(AND($EE$4='DATA ENTRY'!G113,$EG$4='DATA ENTRY'!F113),'DATA ENTRY'!R113,"")))</f>
        <v/>
      </c>
      <c r="EM114" s="132" t="str">
        <f>IF('DATA ENTRY'!CV113="","",IF('DATA ENTRY'!S113="","",IF(AND($EE$4='DATA ENTRY'!G113,$EG$4='DATA ENTRY'!F113),'DATA ENTRY'!S113,"")))</f>
        <v/>
      </c>
      <c r="EN114" s="3" t="str">
        <f>IF('DATA ENTRY'!CV113="","",IF('DATA ENTRY'!E113="","",IF(AND($EE$4='DATA ENTRY'!G113,$EG$4='DATA ENTRY'!F113),'DATA ENTRY'!E113,"")))</f>
        <v/>
      </c>
      <c r="EO114" s="3" t="str">
        <f>IF('DATA ENTRY'!CV113="","",IF('DATA ENTRY'!D6="","",IF(AND($EE$4='DATA ENTRY'!G113,$EG$4='DATA ENTRY'!F113),'DATA ENTRY'!D6,"")))</f>
        <v/>
      </c>
      <c r="EP114" s="3" t="str">
        <f>IF('DATA ENTRY'!CV113="","",IF('DATA ENTRY'!W113="","",IF(AND($EE$4='DATA ENTRY'!G113,$EG$4='DATA ENTRY'!F113),'DATA ENTRY'!W113,"")))</f>
        <v/>
      </c>
      <c r="EQ114" s="3" t="str">
        <f>IF('DATA ENTRY'!CV113="","",IF('DATA ENTRY'!X113="","",IF(AND($EE$4='DATA ENTRY'!G113,$EG$4='DATA ENTRY'!F113),'DATA ENTRY'!X113,"")))</f>
        <v/>
      </c>
      <c r="ER114" s="133" t="str">
        <f t="shared" si="24"/>
        <v/>
      </c>
      <c r="ES114" s="133" t="str">
        <f>IF('DATA ENTRY'!CV113="","",IF('DATA ENTRY'!D6="","",IF(AND($EE$4='DATA ENTRY'!G113,$EG$4='DATA ENTRY'!F113),'DATA ENTRY'!G113,"")))</f>
        <v/>
      </c>
      <c r="EX114">
        <f t="shared" si="25"/>
        <v>0</v>
      </c>
    </row>
    <row r="115" spans="1:154">
      <c r="A115" t="str">
        <f>IF(S115=0,"",1+(MAX($A$7:A114)))</f>
        <v/>
      </c>
      <c r="B115" s="2">
        <v>109</v>
      </c>
      <c r="C115" s="3" t="str">
        <f>IF('DATA ENTRY'!CV114="","",IF('DATA ENTRY'!B114="","",IF($D$4="All Post",'DATA ENTRY'!B114,IF(AND($D$4='DATA ENTRY'!CV114),'DATA ENTRY'!B114,""))))</f>
        <v/>
      </c>
      <c r="D115" s="3" t="str">
        <f>IF('DATA ENTRY'!CV114="","",IF('DATA ENTRY'!C114="","",IF($D$4="All Post",'DATA ENTRY'!C114,IF(AND($D$4='DATA ENTRY'!CV114),'DATA ENTRY'!C114,""))))</f>
        <v/>
      </c>
      <c r="E115" s="4" t="str">
        <f>IF('DATA ENTRY'!CV114="","",IF('DATA ENTRY'!I114="","",IF($D$4="All Post",'DATA ENTRY'!I114,IF(AND($D$4='DATA ENTRY'!CV114),'DATA ENTRY'!I114,""))))</f>
        <v/>
      </c>
      <c r="F115" s="4" t="str">
        <f>IF('DATA ENTRY'!CV114="","",IF('DATA ENTRY'!CV114="","",IF($D$4="All Post",'DATA ENTRY'!CV114,IF(AND($D$4='DATA ENTRY'!CV114),'DATA ENTRY'!CV114,""))))</f>
        <v/>
      </c>
      <c r="G115" s="3" t="str">
        <f>IF('DATA ENTRY'!CV114="","",IF('DATA ENTRY'!N114="","",IF($D$4="All Post",'DATA ENTRY'!N114,IF(AND($D$4='DATA ENTRY'!CV114),'DATA ENTRY'!N114,""))))</f>
        <v/>
      </c>
      <c r="H115" s="132" t="str">
        <f>IF('DATA ENTRY'!CV114="","",IF('DATA ENTRY'!O114="","",IF($D$4="All Post",'DATA ENTRY'!O114,IF(AND($D$4='DATA ENTRY'!CV114),'DATA ENTRY'!O114,""))))</f>
        <v/>
      </c>
      <c r="I115" s="3" t="str">
        <f>IF('DATA ENTRY'!CV114="","",IF('DATA ENTRY'!P114="","",IF($D$4="All Post",'DATA ENTRY'!P114,IF(AND($D$4='DATA ENTRY'!CV114),'DATA ENTRY'!P114,""))))</f>
        <v/>
      </c>
      <c r="J115" s="132" t="str">
        <f>IF('DATA ENTRY'!CV114="","",IF('DATA ENTRY'!Q114="","",IF($D$4="All Post",'DATA ENTRY'!Q114,IF(AND($D$4='DATA ENTRY'!CV114),'DATA ENTRY'!Q114,""))))</f>
        <v/>
      </c>
      <c r="K115" s="3" t="str">
        <f>IF('DATA ENTRY'!CV114="","",IF('DATA ENTRY'!R114="","",IF($D$4="All Post",'DATA ENTRY'!R114,IF(AND($D$4='DATA ENTRY'!CV114),'DATA ENTRY'!R114,""))))</f>
        <v/>
      </c>
      <c r="L115" s="3" t="str">
        <f>IF('DATA ENTRY'!CV114="","",IF('DATA ENTRY'!S114="","",IF($D$4="All Post",'DATA ENTRY'!S114,IF(AND($D$4='DATA ENTRY'!CV114),'DATA ENTRY'!S114,""))))</f>
        <v/>
      </c>
      <c r="M115" s="3" t="str">
        <f>IF('DATA ENTRY'!CV114="","",IF('DATA ENTRY'!E114="","",IF($D$4="All Post",'DATA ENTRY'!E114,IF(AND($D$4='DATA ENTRY'!CV114),'DATA ENTRY'!E114,""))))</f>
        <v/>
      </c>
      <c r="N115" s="3" t="str">
        <f>IF('DATA ENTRY'!CV114="","",IF('DATA ENTRY'!W114="","",IF($D$4="All Post",'DATA ENTRY'!W114,IF(AND($D$4='DATA ENTRY'!CV114),'DATA ENTRY'!W114,""))))</f>
        <v/>
      </c>
      <c r="O115" s="3" t="str">
        <f>IF('DATA ENTRY'!CV114="","",IF('DATA ENTRY'!X114="","",IF($D$4="All Post",'DATA ENTRY'!X114,IF(AND($D$4='DATA ENTRY'!CV114),'DATA ENTRY'!X114,""))))</f>
        <v/>
      </c>
      <c r="P115" s="3" t="str">
        <f>IF('DATA ENTRY'!CV114="","",IF('DATA ENTRY'!G114="","",IF($D$4="All Post",'DATA ENTRY'!G114,IF(AND($D$4='DATA ENTRY'!CV114),'DATA ENTRY'!G114,""))))</f>
        <v/>
      </c>
      <c r="S115">
        <f t="shared" si="14"/>
        <v>0</v>
      </c>
      <c r="T115" t="str">
        <f t="shared" si="15"/>
        <v/>
      </c>
      <c r="BZ115" t="str">
        <f t="shared" si="16"/>
        <v/>
      </c>
      <c r="CA115" t="str">
        <f>IF(CW115=0,"",1+(MAX($CA$7:CA114)))</f>
        <v/>
      </c>
      <c r="CB115" s="141">
        <v>109</v>
      </c>
      <c r="CC115" s="3" t="str">
        <f>IF('DATA ENTRY'!CV114="","",IF('DATA ENTRY'!B114="","",IF(AND($CD$4='DATA ENTRY'!CV114),'DATA ENTRY'!B114,"")))</f>
        <v/>
      </c>
      <c r="CD115" s="3" t="str">
        <f>IF('DATA ENTRY'!CV114="","",IF('DATA ENTRY'!C114="","",IF(AND($CD$4='DATA ENTRY'!CV114),'DATA ENTRY'!C114,"")))</f>
        <v/>
      </c>
      <c r="CE115" s="4" t="str">
        <f>IF('DATA ENTRY'!CV114="","",IF('DATA ENTRY'!I114="","",IF(AND($CD$4='DATA ENTRY'!CV114),'DATA ENTRY'!I114,"")))</f>
        <v/>
      </c>
      <c r="CF115" s="4" t="str">
        <f>IF('DATA ENTRY'!CV114="","",IF('DATA ENTRY'!CV114="","",IF(AND($CD$4='DATA ENTRY'!CV114),'DATA ENTRY'!CV114,"")))</f>
        <v/>
      </c>
      <c r="CG115" s="3" t="str">
        <f>IF('DATA ENTRY'!CV114="","",IF('DATA ENTRY'!N114="","",IF(AND($CD$4='DATA ENTRY'!CV114),'DATA ENTRY'!N114,"")))</f>
        <v/>
      </c>
      <c r="CH115" s="132" t="str">
        <f>IF('DATA ENTRY'!CV114="","",IF('DATA ENTRY'!O114="","",IF(AND($CD$4='DATA ENTRY'!CV114),'DATA ENTRY'!O114,"")))</f>
        <v/>
      </c>
      <c r="CI115" s="3" t="str">
        <f>IF('DATA ENTRY'!CV114="","",IF('DATA ENTRY'!P114="","",IF(AND($CD$4='DATA ENTRY'!CV114),'DATA ENTRY'!P114,"")))</f>
        <v/>
      </c>
      <c r="CJ115" s="132" t="str">
        <f>IF('DATA ENTRY'!CV114="","",IF('DATA ENTRY'!Q114="","",IF(AND($CD$4='DATA ENTRY'!CV114),'DATA ENTRY'!Q114,"")))</f>
        <v/>
      </c>
      <c r="CK115" s="3" t="str">
        <f>IF('DATA ENTRY'!CV114="","",IF('DATA ENTRY'!R114="","",IF(AND($CD$4='DATA ENTRY'!CV114),'DATA ENTRY'!R114,"")))</f>
        <v/>
      </c>
      <c r="CL115" s="3" t="str">
        <f>IF('DATA ENTRY'!CV114="","",IF('DATA ENTRY'!S114="","",IF(AND($CD$4='DATA ENTRY'!CV114),'DATA ENTRY'!S114,"")))</f>
        <v/>
      </c>
      <c r="CM115" s="3" t="str">
        <f>IF('DATA ENTRY'!CV114="","",IF('DATA ENTRY'!E114="","",IF(AND($CD$4='DATA ENTRY'!CV114),'DATA ENTRY'!E114,"")))</f>
        <v/>
      </c>
      <c r="CN115" s="3" t="str">
        <f>IF('DATA ENTRY'!CV114="","",IF('DATA ENTRY'!W114="","",IF(AND($CD$4='DATA ENTRY'!CV114),'DATA ENTRY'!W114,"")))</f>
        <v/>
      </c>
      <c r="CO115" s="3" t="str">
        <f>IF('DATA ENTRY'!CV114="","",IF('DATA ENTRY'!X114="","",IF(AND($CD$4='DATA ENTRY'!CV114),'DATA ENTRY'!X114,"")))</f>
        <v/>
      </c>
      <c r="CP115" s="133" t="str">
        <f t="shared" si="17"/>
        <v/>
      </c>
      <c r="CQ115" s="133" t="str">
        <f>IF('DATA ENTRY'!CV114="","",IF('DATA ENTRY'!G114="","",IF(AND($CD$4='DATA ENTRY'!CV114),'DATA ENTRY'!G114,"")))</f>
        <v/>
      </c>
      <c r="CR115">
        <f t="shared" si="18"/>
        <v>0</v>
      </c>
      <c r="CS115">
        <f t="shared" si="19"/>
        <v>0</v>
      </c>
      <c r="CW115">
        <f t="shared" si="26"/>
        <v>0</v>
      </c>
      <c r="DA115" t="str">
        <f t="shared" si="20"/>
        <v/>
      </c>
      <c r="DB115" t="str">
        <f>IF(DX115=0,"",1+(MAX($DB$7:DB114)))</f>
        <v/>
      </c>
      <c r="DC115" s="170">
        <v>109</v>
      </c>
      <c r="DD115" s="3" t="str">
        <f>IF('DATA ENTRY'!CV114="","",IF('DATA ENTRY'!B114="","",IF(AND($DE$4='DATA ENTRY'!D114),'DATA ENTRY'!B114,"")))</f>
        <v/>
      </c>
      <c r="DE115" s="3" t="str">
        <f>IF('DATA ENTRY'!CV114="","",IF('DATA ENTRY'!C114="","",IF(AND($DE$4='DATA ENTRY'!D114),'DATA ENTRY'!C114,"")))</f>
        <v/>
      </c>
      <c r="DF115" s="4" t="str">
        <f>IF('DATA ENTRY'!CV114="","",IF('DATA ENTRY'!I114="","",IF(AND($DE$4='DATA ENTRY'!D114),'DATA ENTRY'!I114,"")))</f>
        <v/>
      </c>
      <c r="DG115" s="4" t="str">
        <f>IF('DATA ENTRY'!CV114="","",IF('DATA ENTRY'!CV114="","",IF(AND($DE$4='DATA ENTRY'!D114),'DATA ENTRY'!CV114,"")))</f>
        <v/>
      </c>
      <c r="DH115" s="3" t="str">
        <f>IF('DATA ENTRY'!CV114="","",IF('DATA ENTRY'!N114="","",IF(AND($DE$4='DATA ENTRY'!D114),'DATA ENTRY'!N114,"")))</f>
        <v/>
      </c>
      <c r="DI115" s="132" t="str">
        <f>IF('DATA ENTRY'!CV114="","",IF('DATA ENTRY'!O114="","",IF(AND($DE$4='DATA ENTRY'!D114),'DATA ENTRY'!O114,"")))</f>
        <v/>
      </c>
      <c r="DJ115" s="3" t="str">
        <f>IF('DATA ENTRY'!CV114="","",IF('DATA ENTRY'!P114="","",IF(AND($DE$4='DATA ENTRY'!D114),'DATA ENTRY'!P114,"")))</f>
        <v/>
      </c>
      <c r="DK115" s="132" t="str">
        <f>IF('DATA ENTRY'!CV114="","",IF('DATA ENTRY'!Q114="","",IF(AND($DE$4='DATA ENTRY'!D114),'DATA ENTRY'!Q114,"")))</f>
        <v/>
      </c>
      <c r="DL115" s="3" t="str">
        <f>IF('DATA ENTRY'!CV114="","",IF('DATA ENTRY'!R114="","",IF(AND($DE$4='DATA ENTRY'!D114),'DATA ENTRY'!R114,"")))</f>
        <v/>
      </c>
      <c r="DM115" s="132" t="str">
        <f>IF('DATA ENTRY'!CV114="","",IF('DATA ENTRY'!S114="","",IF(AND($DE$4='DATA ENTRY'!D114),'DATA ENTRY'!S114,"")))</f>
        <v/>
      </c>
      <c r="DN115" s="3" t="str">
        <f>IF('DATA ENTRY'!CV114="","",IF('DATA ENTRY'!E114="","",IF(AND($DE$4='DATA ENTRY'!D114),'DATA ENTRY'!E114,"")))</f>
        <v/>
      </c>
      <c r="DO115" s="3" t="str">
        <f>IF('DATA ENTRY'!CV114="","",IF('DATA ENTRY'!D114="","",IF(AND($DE$4='DATA ENTRY'!D114),'DATA ENTRY'!D114,"")))</f>
        <v/>
      </c>
      <c r="DP115" s="3" t="str">
        <f>IF('DATA ENTRY'!CV114="","",IF('DATA ENTRY'!W114="","",IF(AND($DE$4='DATA ENTRY'!D114),'DATA ENTRY'!W114,"")))</f>
        <v/>
      </c>
      <c r="DQ115" s="3" t="str">
        <f>IF('DATA ENTRY'!CV114="","",IF('DATA ENTRY'!X114="","",IF(AND($DE$4='DATA ENTRY'!D114),'DATA ENTRY'!X114,"")))</f>
        <v/>
      </c>
      <c r="DR115" s="133" t="str">
        <f t="shared" si="21"/>
        <v/>
      </c>
      <c r="DS115" s="133" t="str">
        <f>IF('DATA ENTRY'!CV114="","",IF('DATA ENTRY'!D114="","",IF(AND($DE$4='DATA ENTRY'!D114),'DATA ENTRY'!G114,"")))</f>
        <v/>
      </c>
      <c r="DX115">
        <f t="shared" si="22"/>
        <v>0</v>
      </c>
      <c r="EA115" t="str">
        <f t="shared" si="23"/>
        <v/>
      </c>
      <c r="EB115" t="str">
        <f>IF(EX115=0,"",1+(MAX($EB$7:EB114)))</f>
        <v/>
      </c>
      <c r="EC115" s="192">
        <v>109</v>
      </c>
      <c r="ED115" s="3" t="str">
        <f>IF('DATA ENTRY'!CV114="","",IF('DATA ENTRY'!B114="","",IF(AND($EE$4='DATA ENTRY'!G114,$EG$4='DATA ENTRY'!F114),'DATA ENTRY'!B114,"")))</f>
        <v/>
      </c>
      <c r="EE115" s="3" t="str">
        <f>IF('DATA ENTRY'!CV114="","",IF('DATA ENTRY'!C114="","",IF(AND($EE$4='DATA ENTRY'!G114,$EG$4='DATA ENTRY'!F114),'DATA ENTRY'!C114,"")))</f>
        <v/>
      </c>
      <c r="EF115" s="4" t="str">
        <f>IF('DATA ENTRY'!CV114="","",IF('DATA ENTRY'!I114="","",IF(AND($EE$4='DATA ENTRY'!G114,$EG$4='DATA ENTRY'!F114),'DATA ENTRY'!I114,"")))</f>
        <v/>
      </c>
      <c r="EG115" s="4" t="str">
        <f>IF('DATA ENTRY'!CV114="","",IF('DATA ENTRY'!CV114="","",IF(AND($EE$4='DATA ENTRY'!G114,$EG$4='DATA ENTRY'!F114),'DATA ENTRY'!CV114,"")))</f>
        <v/>
      </c>
      <c r="EH115" s="3" t="str">
        <f>IF('DATA ENTRY'!CV114="","",IF('DATA ENTRY'!N114="","",IF(AND($EE$4='DATA ENTRY'!G114,$EG$4='DATA ENTRY'!F114),'DATA ENTRY'!N114,"")))</f>
        <v/>
      </c>
      <c r="EI115" s="132" t="str">
        <f>IF('DATA ENTRY'!CV114="","",IF('DATA ENTRY'!O114="","",IF(AND($EE$4='DATA ENTRY'!G114,$EG$4='DATA ENTRY'!F114),'DATA ENTRY'!O114,"")))</f>
        <v/>
      </c>
      <c r="EJ115" s="3" t="str">
        <f>IF('DATA ENTRY'!CV114="","",IF('DATA ENTRY'!P114="","",IF(AND($EE$4='DATA ENTRY'!G114,$EG$4='DATA ENTRY'!F114),'DATA ENTRY'!P114,"")))</f>
        <v/>
      </c>
      <c r="EK115" s="132" t="str">
        <f>IF('DATA ENTRY'!CV114="","",IF('DATA ENTRY'!Q114="","",IF(AND($EE$4='DATA ENTRY'!G114,$EG$4='DATA ENTRY'!F114),'DATA ENTRY'!Q114,"")))</f>
        <v/>
      </c>
      <c r="EL115" s="3" t="str">
        <f>IF('DATA ENTRY'!CV114="","",IF('DATA ENTRY'!R114="","",IF(AND($EE$4='DATA ENTRY'!G114,$EG$4='DATA ENTRY'!F114),'DATA ENTRY'!R114,"")))</f>
        <v/>
      </c>
      <c r="EM115" s="132" t="str">
        <f>IF('DATA ENTRY'!CV114="","",IF('DATA ENTRY'!S114="","",IF(AND($EE$4='DATA ENTRY'!G114,$EG$4='DATA ENTRY'!F114),'DATA ENTRY'!S114,"")))</f>
        <v/>
      </c>
      <c r="EN115" s="3" t="str">
        <f>IF('DATA ENTRY'!CV114="","",IF('DATA ENTRY'!E114="","",IF(AND($EE$4='DATA ENTRY'!G114,$EG$4='DATA ENTRY'!F114),'DATA ENTRY'!E114,"")))</f>
        <v/>
      </c>
      <c r="EO115" s="3" t="str">
        <f>IF('DATA ENTRY'!CV114="","",IF('DATA ENTRY'!D6="","",IF(AND($EE$4='DATA ENTRY'!G114,$EG$4='DATA ENTRY'!F114),'DATA ENTRY'!D6,"")))</f>
        <v/>
      </c>
      <c r="EP115" s="3" t="str">
        <f>IF('DATA ENTRY'!CV114="","",IF('DATA ENTRY'!W114="","",IF(AND($EE$4='DATA ENTRY'!G114,$EG$4='DATA ENTRY'!F114),'DATA ENTRY'!W114,"")))</f>
        <v/>
      </c>
      <c r="EQ115" s="3" t="str">
        <f>IF('DATA ENTRY'!CV114="","",IF('DATA ENTRY'!X114="","",IF(AND($EE$4='DATA ENTRY'!G114,$EG$4='DATA ENTRY'!F114),'DATA ENTRY'!X114,"")))</f>
        <v/>
      </c>
      <c r="ER115" s="133" t="str">
        <f t="shared" si="24"/>
        <v/>
      </c>
      <c r="ES115" s="133" t="str">
        <f>IF('DATA ENTRY'!CV114="","",IF('DATA ENTRY'!D6="","",IF(AND($EE$4='DATA ENTRY'!G114,$EG$4='DATA ENTRY'!F114),'DATA ENTRY'!G114,"")))</f>
        <v/>
      </c>
      <c r="EX115">
        <f t="shared" si="25"/>
        <v>0</v>
      </c>
    </row>
    <row r="116" spans="1:154">
      <c r="A116" t="str">
        <f>IF(S116=0,"",1+(MAX($A$7:A115)))</f>
        <v/>
      </c>
      <c r="B116" s="2">
        <v>110</v>
      </c>
      <c r="C116" s="3" t="str">
        <f>IF('DATA ENTRY'!CV115="","",IF('DATA ENTRY'!B115="","",IF($D$4="All Post",'DATA ENTRY'!B115,IF(AND($D$4='DATA ENTRY'!CV115),'DATA ENTRY'!B115,""))))</f>
        <v/>
      </c>
      <c r="D116" s="3" t="str">
        <f>IF('DATA ENTRY'!CV115="","",IF('DATA ENTRY'!C115="","",IF($D$4="All Post",'DATA ENTRY'!C115,IF(AND($D$4='DATA ENTRY'!CV115),'DATA ENTRY'!C115,""))))</f>
        <v/>
      </c>
      <c r="E116" s="4" t="str">
        <f>IF('DATA ENTRY'!CV115="","",IF('DATA ENTRY'!I115="","",IF($D$4="All Post",'DATA ENTRY'!I115,IF(AND($D$4='DATA ENTRY'!CV115),'DATA ENTRY'!I115,""))))</f>
        <v/>
      </c>
      <c r="F116" s="4" t="str">
        <f>IF('DATA ENTRY'!CV115="","",IF('DATA ENTRY'!CV115="","",IF($D$4="All Post",'DATA ENTRY'!CV115,IF(AND($D$4='DATA ENTRY'!CV115),'DATA ENTRY'!CV115,""))))</f>
        <v/>
      </c>
      <c r="G116" s="3" t="str">
        <f>IF('DATA ENTRY'!CV115="","",IF('DATA ENTRY'!N115="","",IF($D$4="All Post",'DATA ENTRY'!N115,IF(AND($D$4='DATA ENTRY'!CV115),'DATA ENTRY'!N115,""))))</f>
        <v/>
      </c>
      <c r="H116" s="132" t="str">
        <f>IF('DATA ENTRY'!CV115="","",IF('DATA ENTRY'!O115="","",IF($D$4="All Post",'DATA ENTRY'!O115,IF(AND($D$4='DATA ENTRY'!CV115),'DATA ENTRY'!O115,""))))</f>
        <v/>
      </c>
      <c r="I116" s="3" t="str">
        <f>IF('DATA ENTRY'!CV115="","",IF('DATA ENTRY'!P115="","",IF($D$4="All Post",'DATA ENTRY'!P115,IF(AND($D$4='DATA ENTRY'!CV115),'DATA ENTRY'!P115,""))))</f>
        <v/>
      </c>
      <c r="J116" s="132" t="str">
        <f>IF('DATA ENTRY'!CV115="","",IF('DATA ENTRY'!Q115="","",IF($D$4="All Post",'DATA ENTRY'!Q115,IF(AND($D$4='DATA ENTRY'!CV115),'DATA ENTRY'!Q115,""))))</f>
        <v/>
      </c>
      <c r="K116" s="3" t="str">
        <f>IF('DATA ENTRY'!CV115="","",IF('DATA ENTRY'!R115="","",IF($D$4="All Post",'DATA ENTRY'!R115,IF(AND($D$4='DATA ENTRY'!CV115),'DATA ENTRY'!R115,""))))</f>
        <v/>
      </c>
      <c r="L116" s="3" t="str">
        <f>IF('DATA ENTRY'!CV115="","",IF('DATA ENTRY'!S115="","",IF($D$4="All Post",'DATA ENTRY'!S115,IF(AND($D$4='DATA ENTRY'!CV115),'DATA ENTRY'!S115,""))))</f>
        <v/>
      </c>
      <c r="M116" s="3" t="str">
        <f>IF('DATA ENTRY'!CV115="","",IF('DATA ENTRY'!E115="","",IF($D$4="All Post",'DATA ENTRY'!E115,IF(AND($D$4='DATA ENTRY'!CV115),'DATA ENTRY'!E115,""))))</f>
        <v/>
      </c>
      <c r="N116" s="3" t="str">
        <f>IF('DATA ENTRY'!CV115="","",IF('DATA ENTRY'!W115="","",IF($D$4="All Post",'DATA ENTRY'!W115,IF(AND($D$4='DATA ENTRY'!CV115),'DATA ENTRY'!W115,""))))</f>
        <v/>
      </c>
      <c r="O116" s="3" t="str">
        <f>IF('DATA ENTRY'!CV115="","",IF('DATA ENTRY'!X115="","",IF($D$4="All Post",'DATA ENTRY'!X115,IF(AND($D$4='DATA ENTRY'!CV115),'DATA ENTRY'!X115,""))))</f>
        <v/>
      </c>
      <c r="P116" s="3" t="str">
        <f>IF('DATA ENTRY'!CV115="","",IF('DATA ENTRY'!G115="","",IF($D$4="All Post",'DATA ENTRY'!G115,IF(AND($D$4='DATA ENTRY'!CV115),'DATA ENTRY'!G115,""))))</f>
        <v/>
      </c>
      <c r="S116">
        <f t="shared" si="14"/>
        <v>0</v>
      </c>
      <c r="T116" t="str">
        <f t="shared" si="15"/>
        <v/>
      </c>
      <c r="BZ116" t="str">
        <f t="shared" si="16"/>
        <v/>
      </c>
      <c r="CA116" t="str">
        <f>IF(CW116=0,"",1+(MAX($CA$7:CA115)))</f>
        <v/>
      </c>
      <c r="CB116" s="141">
        <v>110</v>
      </c>
      <c r="CC116" s="3" t="str">
        <f>IF('DATA ENTRY'!CV115="","",IF('DATA ENTRY'!B115="","",IF(AND($CD$4='DATA ENTRY'!CV115),'DATA ENTRY'!B115,"")))</f>
        <v/>
      </c>
      <c r="CD116" s="3" t="str">
        <f>IF('DATA ENTRY'!CV115="","",IF('DATA ENTRY'!C115="","",IF(AND($CD$4='DATA ENTRY'!CV115),'DATA ENTRY'!C115,"")))</f>
        <v/>
      </c>
      <c r="CE116" s="4" t="str">
        <f>IF('DATA ENTRY'!CV115="","",IF('DATA ENTRY'!I115="","",IF(AND($CD$4='DATA ENTRY'!CV115),'DATA ENTRY'!I115,"")))</f>
        <v/>
      </c>
      <c r="CF116" s="4" t="str">
        <f>IF('DATA ENTRY'!CV115="","",IF('DATA ENTRY'!CV115="","",IF(AND($CD$4='DATA ENTRY'!CV115),'DATA ENTRY'!CV115,"")))</f>
        <v/>
      </c>
      <c r="CG116" s="3" t="str">
        <f>IF('DATA ENTRY'!CV115="","",IF('DATA ENTRY'!N115="","",IF(AND($CD$4='DATA ENTRY'!CV115),'DATA ENTRY'!N115,"")))</f>
        <v/>
      </c>
      <c r="CH116" s="132" t="str">
        <f>IF('DATA ENTRY'!CV115="","",IF('DATA ENTRY'!O115="","",IF(AND($CD$4='DATA ENTRY'!CV115),'DATA ENTRY'!O115,"")))</f>
        <v/>
      </c>
      <c r="CI116" s="3" t="str">
        <f>IF('DATA ENTRY'!CV115="","",IF('DATA ENTRY'!P115="","",IF(AND($CD$4='DATA ENTRY'!CV115),'DATA ENTRY'!P115,"")))</f>
        <v/>
      </c>
      <c r="CJ116" s="132" t="str">
        <f>IF('DATA ENTRY'!CV115="","",IF('DATA ENTRY'!Q115="","",IF(AND($CD$4='DATA ENTRY'!CV115),'DATA ENTRY'!Q115,"")))</f>
        <v/>
      </c>
      <c r="CK116" s="3" t="str">
        <f>IF('DATA ENTRY'!CV115="","",IF('DATA ENTRY'!R115="","",IF(AND($CD$4='DATA ENTRY'!CV115),'DATA ENTRY'!R115,"")))</f>
        <v/>
      </c>
      <c r="CL116" s="3" t="str">
        <f>IF('DATA ENTRY'!CV115="","",IF('DATA ENTRY'!S115="","",IF(AND($CD$4='DATA ENTRY'!CV115),'DATA ENTRY'!S115,"")))</f>
        <v/>
      </c>
      <c r="CM116" s="3" t="str">
        <f>IF('DATA ENTRY'!CV115="","",IF('DATA ENTRY'!E115="","",IF(AND($CD$4='DATA ENTRY'!CV115),'DATA ENTRY'!E115,"")))</f>
        <v/>
      </c>
      <c r="CN116" s="3" t="str">
        <f>IF('DATA ENTRY'!CV115="","",IF('DATA ENTRY'!W115="","",IF(AND($CD$4='DATA ENTRY'!CV115),'DATA ENTRY'!W115,"")))</f>
        <v/>
      </c>
      <c r="CO116" s="3" t="str">
        <f>IF('DATA ENTRY'!CV115="","",IF('DATA ENTRY'!X115="","",IF(AND($CD$4='DATA ENTRY'!CV115),'DATA ENTRY'!X115,"")))</f>
        <v/>
      </c>
      <c r="CP116" s="133" t="str">
        <f t="shared" si="17"/>
        <v/>
      </c>
      <c r="CQ116" s="133" t="str">
        <f>IF('DATA ENTRY'!CV115="","",IF('DATA ENTRY'!G115="","",IF(AND($CD$4='DATA ENTRY'!CV115),'DATA ENTRY'!G115,"")))</f>
        <v/>
      </c>
      <c r="CR116">
        <f t="shared" si="18"/>
        <v>0</v>
      </c>
      <c r="CS116">
        <f t="shared" si="19"/>
        <v>0</v>
      </c>
      <c r="CW116">
        <f t="shared" si="26"/>
        <v>0</v>
      </c>
      <c r="DA116" t="str">
        <f t="shared" si="20"/>
        <v/>
      </c>
      <c r="DB116" t="str">
        <f>IF(DX116=0,"",1+(MAX($DB$7:DB115)))</f>
        <v/>
      </c>
      <c r="DC116" s="170">
        <v>110</v>
      </c>
      <c r="DD116" s="3" t="str">
        <f>IF('DATA ENTRY'!CV115="","",IF('DATA ENTRY'!B115="","",IF(AND($DE$4='DATA ENTRY'!D115),'DATA ENTRY'!B115,"")))</f>
        <v/>
      </c>
      <c r="DE116" s="3" t="str">
        <f>IF('DATA ENTRY'!CV115="","",IF('DATA ENTRY'!C115="","",IF(AND($DE$4='DATA ENTRY'!D115),'DATA ENTRY'!C115,"")))</f>
        <v/>
      </c>
      <c r="DF116" s="4" t="str">
        <f>IF('DATA ENTRY'!CV115="","",IF('DATA ENTRY'!I115="","",IF(AND($DE$4='DATA ENTRY'!D115),'DATA ENTRY'!I115,"")))</f>
        <v/>
      </c>
      <c r="DG116" s="4" t="str">
        <f>IF('DATA ENTRY'!CV115="","",IF('DATA ENTRY'!CV115="","",IF(AND($DE$4='DATA ENTRY'!D115),'DATA ENTRY'!CV115,"")))</f>
        <v/>
      </c>
      <c r="DH116" s="3" t="str">
        <f>IF('DATA ENTRY'!CV115="","",IF('DATA ENTRY'!N115="","",IF(AND($DE$4='DATA ENTRY'!D115),'DATA ENTRY'!N115,"")))</f>
        <v/>
      </c>
      <c r="DI116" s="132" t="str">
        <f>IF('DATA ENTRY'!CV115="","",IF('DATA ENTRY'!O115="","",IF(AND($DE$4='DATA ENTRY'!D115),'DATA ENTRY'!O115,"")))</f>
        <v/>
      </c>
      <c r="DJ116" s="3" t="str">
        <f>IF('DATA ENTRY'!CV115="","",IF('DATA ENTRY'!P115="","",IF(AND($DE$4='DATA ENTRY'!D115),'DATA ENTRY'!P115,"")))</f>
        <v/>
      </c>
      <c r="DK116" s="132" t="str">
        <f>IF('DATA ENTRY'!CV115="","",IF('DATA ENTRY'!Q115="","",IF(AND($DE$4='DATA ENTRY'!D115),'DATA ENTRY'!Q115,"")))</f>
        <v/>
      </c>
      <c r="DL116" s="3" t="str">
        <f>IF('DATA ENTRY'!CV115="","",IF('DATA ENTRY'!R115="","",IF(AND($DE$4='DATA ENTRY'!D115),'DATA ENTRY'!R115,"")))</f>
        <v/>
      </c>
      <c r="DM116" s="132" t="str">
        <f>IF('DATA ENTRY'!CV115="","",IF('DATA ENTRY'!S115="","",IF(AND($DE$4='DATA ENTRY'!D115),'DATA ENTRY'!S115,"")))</f>
        <v/>
      </c>
      <c r="DN116" s="3" t="str">
        <f>IF('DATA ENTRY'!CV115="","",IF('DATA ENTRY'!E115="","",IF(AND($DE$4='DATA ENTRY'!D115),'DATA ENTRY'!E115,"")))</f>
        <v/>
      </c>
      <c r="DO116" s="3" t="str">
        <f>IF('DATA ENTRY'!CV115="","",IF('DATA ENTRY'!D115="","",IF(AND($DE$4='DATA ENTRY'!D115),'DATA ENTRY'!D115,"")))</f>
        <v/>
      </c>
      <c r="DP116" s="3" t="str">
        <f>IF('DATA ENTRY'!CV115="","",IF('DATA ENTRY'!W115="","",IF(AND($DE$4='DATA ENTRY'!D115),'DATA ENTRY'!W115,"")))</f>
        <v/>
      </c>
      <c r="DQ116" s="3" t="str">
        <f>IF('DATA ENTRY'!CV115="","",IF('DATA ENTRY'!X115="","",IF(AND($DE$4='DATA ENTRY'!D115),'DATA ENTRY'!X115,"")))</f>
        <v/>
      </c>
      <c r="DR116" s="133" t="str">
        <f t="shared" si="21"/>
        <v/>
      </c>
      <c r="DS116" s="133" t="str">
        <f>IF('DATA ENTRY'!CV115="","",IF('DATA ENTRY'!D115="","",IF(AND($DE$4='DATA ENTRY'!D115),'DATA ENTRY'!G115,"")))</f>
        <v/>
      </c>
      <c r="DX116">
        <f t="shared" si="22"/>
        <v>0</v>
      </c>
      <c r="EA116" t="str">
        <f t="shared" si="23"/>
        <v/>
      </c>
      <c r="EB116" t="str">
        <f>IF(EX116=0,"",1+(MAX($EB$7:EB115)))</f>
        <v/>
      </c>
      <c r="EC116" s="192">
        <v>110</v>
      </c>
      <c r="ED116" s="3" t="str">
        <f>IF('DATA ENTRY'!CV115="","",IF('DATA ENTRY'!B115="","",IF(AND($EE$4='DATA ENTRY'!G115,$EG$4='DATA ENTRY'!F115),'DATA ENTRY'!B115,"")))</f>
        <v/>
      </c>
      <c r="EE116" s="3" t="str">
        <f>IF('DATA ENTRY'!CV115="","",IF('DATA ENTRY'!C115="","",IF(AND($EE$4='DATA ENTRY'!G115,$EG$4='DATA ENTRY'!F115),'DATA ENTRY'!C115,"")))</f>
        <v/>
      </c>
      <c r="EF116" s="4" t="str">
        <f>IF('DATA ENTRY'!CV115="","",IF('DATA ENTRY'!I115="","",IF(AND($EE$4='DATA ENTRY'!G115,$EG$4='DATA ENTRY'!F115),'DATA ENTRY'!I115,"")))</f>
        <v/>
      </c>
      <c r="EG116" s="4" t="str">
        <f>IF('DATA ENTRY'!CV115="","",IF('DATA ENTRY'!CV115="","",IF(AND($EE$4='DATA ENTRY'!G115,$EG$4='DATA ENTRY'!F115),'DATA ENTRY'!CV115,"")))</f>
        <v/>
      </c>
      <c r="EH116" s="3" t="str">
        <f>IF('DATA ENTRY'!CV115="","",IF('DATA ENTRY'!N115="","",IF(AND($EE$4='DATA ENTRY'!G115,$EG$4='DATA ENTRY'!F115),'DATA ENTRY'!N115,"")))</f>
        <v/>
      </c>
      <c r="EI116" s="132" t="str">
        <f>IF('DATA ENTRY'!CV115="","",IF('DATA ENTRY'!O115="","",IF(AND($EE$4='DATA ENTRY'!G115,$EG$4='DATA ENTRY'!F115),'DATA ENTRY'!O115,"")))</f>
        <v/>
      </c>
      <c r="EJ116" s="3" t="str">
        <f>IF('DATA ENTRY'!CV115="","",IF('DATA ENTRY'!P115="","",IF(AND($EE$4='DATA ENTRY'!G115,$EG$4='DATA ENTRY'!F115),'DATA ENTRY'!P115,"")))</f>
        <v/>
      </c>
      <c r="EK116" s="132" t="str">
        <f>IF('DATA ENTRY'!CV115="","",IF('DATA ENTRY'!Q115="","",IF(AND($EE$4='DATA ENTRY'!G115,$EG$4='DATA ENTRY'!F115),'DATA ENTRY'!Q115,"")))</f>
        <v/>
      </c>
      <c r="EL116" s="3" t="str">
        <f>IF('DATA ENTRY'!CV115="","",IF('DATA ENTRY'!R115="","",IF(AND($EE$4='DATA ENTRY'!G115,$EG$4='DATA ENTRY'!F115),'DATA ENTRY'!R115,"")))</f>
        <v/>
      </c>
      <c r="EM116" s="132" t="str">
        <f>IF('DATA ENTRY'!CV115="","",IF('DATA ENTRY'!S115="","",IF(AND($EE$4='DATA ENTRY'!G115,$EG$4='DATA ENTRY'!F115),'DATA ENTRY'!S115,"")))</f>
        <v/>
      </c>
      <c r="EN116" s="3" t="str">
        <f>IF('DATA ENTRY'!CV115="","",IF('DATA ENTRY'!E115="","",IF(AND($EE$4='DATA ENTRY'!G115,$EG$4='DATA ENTRY'!F115),'DATA ENTRY'!E115,"")))</f>
        <v/>
      </c>
      <c r="EO116" s="3" t="str">
        <f>IF('DATA ENTRY'!CV115="","",IF('DATA ENTRY'!D6="","",IF(AND($EE$4='DATA ENTRY'!G115,$EG$4='DATA ENTRY'!F115),'DATA ENTRY'!D6,"")))</f>
        <v/>
      </c>
      <c r="EP116" s="3" t="str">
        <f>IF('DATA ENTRY'!CV115="","",IF('DATA ENTRY'!W115="","",IF(AND($EE$4='DATA ENTRY'!G115,$EG$4='DATA ENTRY'!F115),'DATA ENTRY'!W115,"")))</f>
        <v/>
      </c>
      <c r="EQ116" s="3" t="str">
        <f>IF('DATA ENTRY'!CV115="","",IF('DATA ENTRY'!X115="","",IF(AND($EE$4='DATA ENTRY'!G115,$EG$4='DATA ENTRY'!F115),'DATA ENTRY'!X115,"")))</f>
        <v/>
      </c>
      <c r="ER116" s="133" t="str">
        <f t="shared" si="24"/>
        <v/>
      </c>
      <c r="ES116" s="133" t="str">
        <f>IF('DATA ENTRY'!CV115="","",IF('DATA ENTRY'!D6="","",IF(AND($EE$4='DATA ENTRY'!G115,$EG$4='DATA ENTRY'!F115),'DATA ENTRY'!G115,"")))</f>
        <v/>
      </c>
      <c r="EX116">
        <f t="shared" si="25"/>
        <v>0</v>
      </c>
    </row>
    <row r="117" spans="1:154">
      <c r="A117" t="str">
        <f>IF(S117=0,"",1+(MAX($A$7:A116)))</f>
        <v/>
      </c>
      <c r="B117" s="2">
        <v>111</v>
      </c>
      <c r="C117" s="3" t="str">
        <f>IF('DATA ENTRY'!CV116="","",IF('DATA ENTRY'!B116="","",IF($D$4="All Post",'DATA ENTRY'!B116,IF(AND($D$4='DATA ENTRY'!CV116),'DATA ENTRY'!B116,""))))</f>
        <v/>
      </c>
      <c r="D117" s="3" t="str">
        <f>IF('DATA ENTRY'!CV116="","",IF('DATA ENTRY'!C116="","",IF($D$4="All Post",'DATA ENTRY'!C116,IF(AND($D$4='DATA ENTRY'!CV116),'DATA ENTRY'!C116,""))))</f>
        <v/>
      </c>
      <c r="E117" s="4" t="str">
        <f>IF('DATA ENTRY'!CV116="","",IF('DATA ENTRY'!I116="","",IF($D$4="All Post",'DATA ENTRY'!I116,IF(AND($D$4='DATA ENTRY'!CV116),'DATA ENTRY'!I116,""))))</f>
        <v/>
      </c>
      <c r="F117" s="4" t="str">
        <f>IF('DATA ENTRY'!CV116="","",IF('DATA ENTRY'!CV116="","",IF($D$4="All Post",'DATA ENTRY'!CV116,IF(AND($D$4='DATA ENTRY'!CV116),'DATA ENTRY'!CV116,""))))</f>
        <v/>
      </c>
      <c r="G117" s="3" t="str">
        <f>IF('DATA ENTRY'!CV116="","",IF('DATA ENTRY'!N116="","",IF($D$4="All Post",'DATA ENTRY'!N116,IF(AND($D$4='DATA ENTRY'!CV116),'DATA ENTRY'!N116,""))))</f>
        <v/>
      </c>
      <c r="H117" s="132" t="str">
        <f>IF('DATA ENTRY'!CV116="","",IF('DATA ENTRY'!O116="","",IF($D$4="All Post",'DATA ENTRY'!O116,IF(AND($D$4='DATA ENTRY'!CV116),'DATA ENTRY'!O116,""))))</f>
        <v/>
      </c>
      <c r="I117" s="3" t="str">
        <f>IF('DATA ENTRY'!CV116="","",IF('DATA ENTRY'!P116="","",IF($D$4="All Post",'DATA ENTRY'!P116,IF(AND($D$4='DATA ENTRY'!CV116),'DATA ENTRY'!P116,""))))</f>
        <v/>
      </c>
      <c r="J117" s="132" t="str">
        <f>IF('DATA ENTRY'!CV116="","",IF('DATA ENTRY'!Q116="","",IF($D$4="All Post",'DATA ENTRY'!Q116,IF(AND($D$4='DATA ENTRY'!CV116),'DATA ENTRY'!Q116,""))))</f>
        <v/>
      </c>
      <c r="K117" s="3" t="str">
        <f>IF('DATA ENTRY'!CV116="","",IF('DATA ENTRY'!R116="","",IF($D$4="All Post",'DATA ENTRY'!R116,IF(AND($D$4='DATA ENTRY'!CV116),'DATA ENTRY'!R116,""))))</f>
        <v/>
      </c>
      <c r="L117" s="3" t="str">
        <f>IF('DATA ENTRY'!CV116="","",IF('DATA ENTRY'!S116="","",IF($D$4="All Post",'DATA ENTRY'!S116,IF(AND($D$4='DATA ENTRY'!CV116),'DATA ENTRY'!S116,""))))</f>
        <v/>
      </c>
      <c r="M117" s="3" t="str">
        <f>IF('DATA ENTRY'!CV116="","",IF('DATA ENTRY'!E116="","",IF($D$4="All Post",'DATA ENTRY'!E116,IF(AND($D$4='DATA ENTRY'!CV116),'DATA ENTRY'!E116,""))))</f>
        <v/>
      </c>
      <c r="N117" s="3" t="str">
        <f>IF('DATA ENTRY'!CV116="","",IF('DATA ENTRY'!W116="","",IF($D$4="All Post",'DATA ENTRY'!W116,IF(AND($D$4='DATA ENTRY'!CV116),'DATA ENTRY'!W116,""))))</f>
        <v/>
      </c>
      <c r="O117" s="3" t="str">
        <f>IF('DATA ENTRY'!CV116="","",IF('DATA ENTRY'!X116="","",IF($D$4="All Post",'DATA ENTRY'!X116,IF(AND($D$4='DATA ENTRY'!CV116),'DATA ENTRY'!X116,""))))</f>
        <v/>
      </c>
      <c r="P117" s="3" t="str">
        <f>IF('DATA ENTRY'!CV116="","",IF('DATA ENTRY'!G116="","",IF($D$4="All Post",'DATA ENTRY'!G116,IF(AND($D$4='DATA ENTRY'!CV116),'DATA ENTRY'!G116,""))))</f>
        <v/>
      </c>
      <c r="S117">
        <f t="shared" si="14"/>
        <v>0</v>
      </c>
      <c r="T117" t="str">
        <f t="shared" si="15"/>
        <v/>
      </c>
      <c r="BZ117" t="str">
        <f t="shared" si="16"/>
        <v/>
      </c>
      <c r="CA117" t="str">
        <f>IF(CW117=0,"",1+(MAX($CA$7:CA116)))</f>
        <v/>
      </c>
      <c r="CB117" s="141">
        <v>111</v>
      </c>
      <c r="CC117" s="3" t="str">
        <f>IF('DATA ENTRY'!CV116="","",IF('DATA ENTRY'!B116="","",IF(AND($CD$4='DATA ENTRY'!CV116),'DATA ENTRY'!B116,"")))</f>
        <v/>
      </c>
      <c r="CD117" s="3" t="str">
        <f>IF('DATA ENTRY'!CV116="","",IF('DATA ENTRY'!C116="","",IF(AND($CD$4='DATA ENTRY'!CV116),'DATA ENTRY'!C116,"")))</f>
        <v/>
      </c>
      <c r="CE117" s="4" t="str">
        <f>IF('DATA ENTRY'!CV116="","",IF('DATA ENTRY'!I116="","",IF(AND($CD$4='DATA ENTRY'!CV116),'DATA ENTRY'!I116,"")))</f>
        <v/>
      </c>
      <c r="CF117" s="4" t="str">
        <f>IF('DATA ENTRY'!CV116="","",IF('DATA ENTRY'!CV116="","",IF(AND($CD$4='DATA ENTRY'!CV116),'DATA ENTRY'!CV116,"")))</f>
        <v/>
      </c>
      <c r="CG117" s="3" t="str">
        <f>IF('DATA ENTRY'!CV116="","",IF('DATA ENTRY'!N116="","",IF(AND($CD$4='DATA ENTRY'!CV116),'DATA ENTRY'!N116,"")))</f>
        <v/>
      </c>
      <c r="CH117" s="132" t="str">
        <f>IF('DATA ENTRY'!CV116="","",IF('DATA ENTRY'!O116="","",IF(AND($CD$4='DATA ENTRY'!CV116),'DATA ENTRY'!O116,"")))</f>
        <v/>
      </c>
      <c r="CI117" s="3" t="str">
        <f>IF('DATA ENTRY'!CV116="","",IF('DATA ENTRY'!P116="","",IF(AND($CD$4='DATA ENTRY'!CV116),'DATA ENTRY'!P116,"")))</f>
        <v/>
      </c>
      <c r="CJ117" s="132" t="str">
        <f>IF('DATA ENTRY'!CV116="","",IF('DATA ENTRY'!Q116="","",IF(AND($CD$4='DATA ENTRY'!CV116),'DATA ENTRY'!Q116,"")))</f>
        <v/>
      </c>
      <c r="CK117" s="3" t="str">
        <f>IF('DATA ENTRY'!CV116="","",IF('DATA ENTRY'!R116="","",IF(AND($CD$4='DATA ENTRY'!CV116),'DATA ENTRY'!R116,"")))</f>
        <v/>
      </c>
      <c r="CL117" s="3" t="str">
        <f>IF('DATA ENTRY'!CV116="","",IF('DATA ENTRY'!S116="","",IF(AND($CD$4='DATA ENTRY'!CV116),'DATA ENTRY'!S116,"")))</f>
        <v/>
      </c>
      <c r="CM117" s="3" t="str">
        <f>IF('DATA ENTRY'!CV116="","",IF('DATA ENTRY'!E116="","",IF(AND($CD$4='DATA ENTRY'!CV116),'DATA ENTRY'!E116,"")))</f>
        <v/>
      </c>
      <c r="CN117" s="3" t="str">
        <f>IF('DATA ENTRY'!CV116="","",IF('DATA ENTRY'!W116="","",IF(AND($CD$4='DATA ENTRY'!CV116),'DATA ENTRY'!W116,"")))</f>
        <v/>
      </c>
      <c r="CO117" s="3" t="str">
        <f>IF('DATA ENTRY'!CV116="","",IF('DATA ENTRY'!X116="","",IF(AND($CD$4='DATA ENTRY'!CV116),'DATA ENTRY'!X116,"")))</f>
        <v/>
      </c>
      <c r="CP117" s="133" t="str">
        <f t="shared" si="17"/>
        <v/>
      </c>
      <c r="CQ117" s="133" t="str">
        <f>IF('DATA ENTRY'!CV116="","",IF('DATA ENTRY'!G116="","",IF(AND($CD$4='DATA ENTRY'!CV116),'DATA ENTRY'!G116,"")))</f>
        <v/>
      </c>
      <c r="CR117">
        <f t="shared" si="18"/>
        <v>0</v>
      </c>
      <c r="CS117">
        <f t="shared" si="19"/>
        <v>0</v>
      </c>
      <c r="CW117">
        <f t="shared" si="26"/>
        <v>0</v>
      </c>
      <c r="DA117" t="str">
        <f t="shared" si="20"/>
        <v/>
      </c>
      <c r="DB117" t="str">
        <f>IF(DX117=0,"",1+(MAX($DB$7:DB116)))</f>
        <v/>
      </c>
      <c r="DC117" s="170">
        <v>111</v>
      </c>
      <c r="DD117" s="3" t="str">
        <f>IF('DATA ENTRY'!CV116="","",IF('DATA ENTRY'!B116="","",IF(AND($DE$4='DATA ENTRY'!D116),'DATA ENTRY'!B116,"")))</f>
        <v/>
      </c>
      <c r="DE117" s="3" t="str">
        <f>IF('DATA ENTRY'!CV116="","",IF('DATA ENTRY'!C116="","",IF(AND($DE$4='DATA ENTRY'!D116),'DATA ENTRY'!C116,"")))</f>
        <v/>
      </c>
      <c r="DF117" s="4" t="str">
        <f>IF('DATA ENTRY'!CV116="","",IF('DATA ENTRY'!I116="","",IF(AND($DE$4='DATA ENTRY'!D116),'DATA ENTRY'!I116,"")))</f>
        <v/>
      </c>
      <c r="DG117" s="4" t="str">
        <f>IF('DATA ENTRY'!CV116="","",IF('DATA ENTRY'!CV116="","",IF(AND($DE$4='DATA ENTRY'!D116),'DATA ENTRY'!CV116,"")))</f>
        <v/>
      </c>
      <c r="DH117" s="3" t="str">
        <f>IF('DATA ENTRY'!CV116="","",IF('DATA ENTRY'!N116="","",IF(AND($DE$4='DATA ENTRY'!D116),'DATA ENTRY'!N116,"")))</f>
        <v/>
      </c>
      <c r="DI117" s="132" t="str">
        <f>IF('DATA ENTRY'!CV116="","",IF('DATA ENTRY'!O116="","",IF(AND($DE$4='DATA ENTRY'!D116),'DATA ENTRY'!O116,"")))</f>
        <v/>
      </c>
      <c r="DJ117" s="3" t="str">
        <f>IF('DATA ENTRY'!CV116="","",IF('DATA ENTRY'!P116="","",IF(AND($DE$4='DATA ENTRY'!D116),'DATA ENTRY'!P116,"")))</f>
        <v/>
      </c>
      <c r="DK117" s="132" t="str">
        <f>IF('DATA ENTRY'!CV116="","",IF('DATA ENTRY'!Q116="","",IF(AND($DE$4='DATA ENTRY'!D116),'DATA ENTRY'!Q116,"")))</f>
        <v/>
      </c>
      <c r="DL117" s="3" t="str">
        <f>IF('DATA ENTRY'!CV116="","",IF('DATA ENTRY'!R116="","",IF(AND($DE$4='DATA ENTRY'!D116),'DATA ENTRY'!R116,"")))</f>
        <v/>
      </c>
      <c r="DM117" s="132" t="str">
        <f>IF('DATA ENTRY'!CV116="","",IF('DATA ENTRY'!S116="","",IF(AND($DE$4='DATA ENTRY'!D116),'DATA ENTRY'!S116,"")))</f>
        <v/>
      </c>
      <c r="DN117" s="3" t="str">
        <f>IF('DATA ENTRY'!CV116="","",IF('DATA ENTRY'!E116="","",IF(AND($DE$4='DATA ENTRY'!D116),'DATA ENTRY'!E116,"")))</f>
        <v/>
      </c>
      <c r="DO117" s="3" t="str">
        <f>IF('DATA ENTRY'!CV116="","",IF('DATA ENTRY'!D116="","",IF(AND($DE$4='DATA ENTRY'!D116),'DATA ENTRY'!D116,"")))</f>
        <v/>
      </c>
      <c r="DP117" s="3" t="str">
        <f>IF('DATA ENTRY'!CV116="","",IF('DATA ENTRY'!W116="","",IF(AND($DE$4='DATA ENTRY'!D116),'DATA ENTRY'!W116,"")))</f>
        <v/>
      </c>
      <c r="DQ117" s="3" t="str">
        <f>IF('DATA ENTRY'!CV116="","",IF('DATA ENTRY'!X116="","",IF(AND($DE$4='DATA ENTRY'!D116),'DATA ENTRY'!X116,"")))</f>
        <v/>
      </c>
      <c r="DR117" s="133" t="str">
        <f t="shared" si="21"/>
        <v/>
      </c>
      <c r="DS117" s="133" t="str">
        <f>IF('DATA ENTRY'!CV116="","",IF('DATA ENTRY'!D116="","",IF(AND($DE$4='DATA ENTRY'!D116),'DATA ENTRY'!G116,"")))</f>
        <v/>
      </c>
      <c r="DX117">
        <f t="shared" si="22"/>
        <v>0</v>
      </c>
      <c r="EA117" t="str">
        <f t="shared" si="23"/>
        <v/>
      </c>
      <c r="EB117" t="str">
        <f>IF(EX117=0,"",1+(MAX($EB$7:EB116)))</f>
        <v/>
      </c>
      <c r="EC117" s="192">
        <v>111</v>
      </c>
      <c r="ED117" s="3" t="str">
        <f>IF('DATA ENTRY'!CV116="","",IF('DATA ENTRY'!B116="","",IF(AND($EE$4='DATA ENTRY'!G116,$EG$4='DATA ENTRY'!F116),'DATA ENTRY'!B116,"")))</f>
        <v/>
      </c>
      <c r="EE117" s="3" t="str">
        <f>IF('DATA ENTRY'!CV116="","",IF('DATA ENTRY'!C116="","",IF(AND($EE$4='DATA ENTRY'!G116,$EG$4='DATA ENTRY'!F116),'DATA ENTRY'!C116,"")))</f>
        <v/>
      </c>
      <c r="EF117" s="4" t="str">
        <f>IF('DATA ENTRY'!CV116="","",IF('DATA ENTRY'!I116="","",IF(AND($EE$4='DATA ENTRY'!G116,$EG$4='DATA ENTRY'!F116),'DATA ENTRY'!I116,"")))</f>
        <v/>
      </c>
      <c r="EG117" s="4" t="str">
        <f>IF('DATA ENTRY'!CV116="","",IF('DATA ENTRY'!CV116="","",IF(AND($EE$4='DATA ENTRY'!G116,$EG$4='DATA ENTRY'!F116),'DATA ENTRY'!CV116,"")))</f>
        <v/>
      </c>
      <c r="EH117" s="3" t="str">
        <f>IF('DATA ENTRY'!CV116="","",IF('DATA ENTRY'!N116="","",IF(AND($EE$4='DATA ENTRY'!G116,$EG$4='DATA ENTRY'!F116),'DATA ENTRY'!N116,"")))</f>
        <v/>
      </c>
      <c r="EI117" s="132" t="str">
        <f>IF('DATA ENTRY'!CV116="","",IF('DATA ENTRY'!O116="","",IF(AND($EE$4='DATA ENTRY'!G116,$EG$4='DATA ENTRY'!F116),'DATA ENTRY'!O116,"")))</f>
        <v/>
      </c>
      <c r="EJ117" s="3" t="str">
        <f>IF('DATA ENTRY'!CV116="","",IF('DATA ENTRY'!P116="","",IF(AND($EE$4='DATA ENTRY'!G116,$EG$4='DATA ENTRY'!F116),'DATA ENTRY'!P116,"")))</f>
        <v/>
      </c>
      <c r="EK117" s="132" t="str">
        <f>IF('DATA ENTRY'!CV116="","",IF('DATA ENTRY'!Q116="","",IF(AND($EE$4='DATA ENTRY'!G116,$EG$4='DATA ENTRY'!F116),'DATA ENTRY'!Q116,"")))</f>
        <v/>
      </c>
      <c r="EL117" s="3" t="str">
        <f>IF('DATA ENTRY'!CV116="","",IF('DATA ENTRY'!R116="","",IF(AND($EE$4='DATA ENTRY'!G116,$EG$4='DATA ENTRY'!F116),'DATA ENTRY'!R116,"")))</f>
        <v/>
      </c>
      <c r="EM117" s="132" t="str">
        <f>IF('DATA ENTRY'!CV116="","",IF('DATA ENTRY'!S116="","",IF(AND($EE$4='DATA ENTRY'!G116,$EG$4='DATA ENTRY'!F116),'DATA ENTRY'!S116,"")))</f>
        <v/>
      </c>
      <c r="EN117" s="3" t="str">
        <f>IF('DATA ENTRY'!CV116="","",IF('DATA ENTRY'!E116="","",IF(AND($EE$4='DATA ENTRY'!G116,$EG$4='DATA ENTRY'!F116),'DATA ENTRY'!E116,"")))</f>
        <v/>
      </c>
      <c r="EO117" s="3" t="str">
        <f>IF('DATA ENTRY'!CV116="","",IF('DATA ENTRY'!D6="","",IF(AND($EE$4='DATA ENTRY'!G116,$EG$4='DATA ENTRY'!F116),'DATA ENTRY'!D6,"")))</f>
        <v/>
      </c>
      <c r="EP117" s="3" t="str">
        <f>IF('DATA ENTRY'!CV116="","",IF('DATA ENTRY'!W116="","",IF(AND($EE$4='DATA ENTRY'!G116,$EG$4='DATA ENTRY'!F116),'DATA ENTRY'!W116,"")))</f>
        <v/>
      </c>
      <c r="EQ117" s="3" t="str">
        <f>IF('DATA ENTRY'!CV116="","",IF('DATA ENTRY'!X116="","",IF(AND($EE$4='DATA ENTRY'!G116,$EG$4='DATA ENTRY'!F116),'DATA ENTRY'!X116,"")))</f>
        <v/>
      </c>
      <c r="ER117" s="133" t="str">
        <f t="shared" si="24"/>
        <v/>
      </c>
      <c r="ES117" s="133" t="str">
        <f>IF('DATA ENTRY'!CV116="","",IF('DATA ENTRY'!D6="","",IF(AND($EE$4='DATA ENTRY'!G116,$EG$4='DATA ENTRY'!F116),'DATA ENTRY'!G116,"")))</f>
        <v/>
      </c>
      <c r="EX117">
        <f t="shared" si="25"/>
        <v>0</v>
      </c>
    </row>
    <row r="118" spans="1:154">
      <c r="A118" t="str">
        <f>IF(S118=0,"",1+(MAX($A$7:A117)))</f>
        <v/>
      </c>
      <c r="B118" s="2">
        <v>112</v>
      </c>
      <c r="C118" s="3" t="str">
        <f>IF('DATA ENTRY'!CV117="","",IF('DATA ENTRY'!B117="","",IF($D$4="All Post",'DATA ENTRY'!B117,IF(AND($D$4='DATA ENTRY'!CV117),'DATA ENTRY'!B117,""))))</f>
        <v/>
      </c>
      <c r="D118" s="3" t="str">
        <f>IF('DATA ENTRY'!CV117="","",IF('DATA ENTRY'!C117="","",IF($D$4="All Post",'DATA ENTRY'!C117,IF(AND($D$4='DATA ENTRY'!CV117),'DATA ENTRY'!C117,""))))</f>
        <v/>
      </c>
      <c r="E118" s="4" t="str">
        <f>IF('DATA ENTRY'!CV117="","",IF('DATA ENTRY'!I117="","",IF($D$4="All Post",'DATA ENTRY'!I117,IF(AND($D$4='DATA ENTRY'!CV117),'DATA ENTRY'!I117,""))))</f>
        <v/>
      </c>
      <c r="F118" s="4" t="str">
        <f>IF('DATA ENTRY'!CV117="","",IF('DATA ENTRY'!CV117="","",IF($D$4="All Post",'DATA ENTRY'!CV117,IF(AND($D$4='DATA ENTRY'!CV117),'DATA ENTRY'!CV117,""))))</f>
        <v/>
      </c>
      <c r="G118" s="3" t="str">
        <f>IF('DATA ENTRY'!CV117="","",IF('DATA ENTRY'!N117="","",IF($D$4="All Post",'DATA ENTRY'!N117,IF(AND($D$4='DATA ENTRY'!CV117),'DATA ENTRY'!N117,""))))</f>
        <v/>
      </c>
      <c r="H118" s="132" t="str">
        <f>IF('DATA ENTRY'!CV117="","",IF('DATA ENTRY'!O117="","",IF($D$4="All Post",'DATA ENTRY'!O117,IF(AND($D$4='DATA ENTRY'!CV117),'DATA ENTRY'!O117,""))))</f>
        <v/>
      </c>
      <c r="I118" s="3" t="str">
        <f>IF('DATA ENTRY'!CV117="","",IF('DATA ENTRY'!P117="","",IF($D$4="All Post",'DATA ENTRY'!P117,IF(AND($D$4='DATA ENTRY'!CV117),'DATA ENTRY'!P117,""))))</f>
        <v/>
      </c>
      <c r="J118" s="132" t="str">
        <f>IF('DATA ENTRY'!CV117="","",IF('DATA ENTRY'!Q117="","",IF($D$4="All Post",'DATA ENTRY'!Q117,IF(AND($D$4='DATA ENTRY'!CV117),'DATA ENTRY'!Q117,""))))</f>
        <v/>
      </c>
      <c r="K118" s="3" t="str">
        <f>IF('DATA ENTRY'!CV117="","",IF('DATA ENTRY'!R117="","",IF($D$4="All Post",'DATA ENTRY'!R117,IF(AND($D$4='DATA ENTRY'!CV117),'DATA ENTRY'!R117,""))))</f>
        <v/>
      </c>
      <c r="L118" s="3" t="str">
        <f>IF('DATA ENTRY'!CV117="","",IF('DATA ENTRY'!S117="","",IF($D$4="All Post",'DATA ENTRY'!S117,IF(AND($D$4='DATA ENTRY'!CV117),'DATA ENTRY'!S117,""))))</f>
        <v/>
      </c>
      <c r="M118" s="3" t="str">
        <f>IF('DATA ENTRY'!CV117="","",IF('DATA ENTRY'!E117="","",IF($D$4="All Post",'DATA ENTRY'!E117,IF(AND($D$4='DATA ENTRY'!CV117),'DATA ENTRY'!E117,""))))</f>
        <v/>
      </c>
      <c r="N118" s="3" t="str">
        <f>IF('DATA ENTRY'!CV117="","",IF('DATA ENTRY'!W117="","",IF($D$4="All Post",'DATA ENTRY'!W117,IF(AND($D$4='DATA ENTRY'!CV117),'DATA ENTRY'!W117,""))))</f>
        <v/>
      </c>
      <c r="O118" s="3" t="str">
        <f>IF('DATA ENTRY'!CV117="","",IF('DATA ENTRY'!X117="","",IF($D$4="All Post",'DATA ENTRY'!X117,IF(AND($D$4='DATA ENTRY'!CV117),'DATA ENTRY'!X117,""))))</f>
        <v/>
      </c>
      <c r="P118" s="3" t="str">
        <f>IF('DATA ENTRY'!CV117="","",IF('DATA ENTRY'!G117="","",IF($D$4="All Post",'DATA ENTRY'!G117,IF(AND($D$4='DATA ENTRY'!CV117),'DATA ENTRY'!G117,""))))</f>
        <v/>
      </c>
      <c r="S118">
        <f t="shared" si="14"/>
        <v>0</v>
      </c>
      <c r="T118" t="str">
        <f t="shared" si="15"/>
        <v/>
      </c>
      <c r="BZ118" t="str">
        <f t="shared" si="16"/>
        <v/>
      </c>
      <c r="CA118" t="str">
        <f>IF(CW118=0,"",1+(MAX($CA$7:CA117)))</f>
        <v/>
      </c>
      <c r="CB118" s="141">
        <v>112</v>
      </c>
      <c r="CC118" s="3" t="str">
        <f>IF('DATA ENTRY'!CV117="","",IF('DATA ENTRY'!B117="","",IF(AND($CD$4='DATA ENTRY'!CV117),'DATA ENTRY'!B117,"")))</f>
        <v/>
      </c>
      <c r="CD118" s="3" t="str">
        <f>IF('DATA ENTRY'!CV117="","",IF('DATA ENTRY'!C117="","",IF(AND($CD$4='DATA ENTRY'!CV117),'DATA ENTRY'!C117,"")))</f>
        <v/>
      </c>
      <c r="CE118" s="4" t="str">
        <f>IF('DATA ENTRY'!CV117="","",IF('DATA ENTRY'!I117="","",IF(AND($CD$4='DATA ENTRY'!CV117),'DATA ENTRY'!I117,"")))</f>
        <v/>
      </c>
      <c r="CF118" s="4" t="str">
        <f>IF('DATA ENTRY'!CV117="","",IF('DATA ENTRY'!CV117="","",IF(AND($CD$4='DATA ENTRY'!CV117),'DATA ENTRY'!CV117,"")))</f>
        <v/>
      </c>
      <c r="CG118" s="3" t="str">
        <f>IF('DATA ENTRY'!CV117="","",IF('DATA ENTRY'!N117="","",IF(AND($CD$4='DATA ENTRY'!CV117),'DATA ENTRY'!N117,"")))</f>
        <v/>
      </c>
      <c r="CH118" s="132" t="str">
        <f>IF('DATA ENTRY'!CV117="","",IF('DATA ENTRY'!O117="","",IF(AND($CD$4='DATA ENTRY'!CV117),'DATA ENTRY'!O117,"")))</f>
        <v/>
      </c>
      <c r="CI118" s="3" t="str">
        <f>IF('DATA ENTRY'!CV117="","",IF('DATA ENTRY'!P117="","",IF(AND($CD$4='DATA ENTRY'!CV117),'DATA ENTRY'!P117,"")))</f>
        <v/>
      </c>
      <c r="CJ118" s="132" t="str">
        <f>IF('DATA ENTRY'!CV117="","",IF('DATA ENTRY'!Q117="","",IF(AND($CD$4='DATA ENTRY'!CV117),'DATA ENTRY'!Q117,"")))</f>
        <v/>
      </c>
      <c r="CK118" s="3" t="str">
        <f>IF('DATA ENTRY'!CV117="","",IF('DATA ENTRY'!R117="","",IF(AND($CD$4='DATA ENTRY'!CV117),'DATA ENTRY'!R117,"")))</f>
        <v/>
      </c>
      <c r="CL118" s="3" t="str">
        <f>IF('DATA ENTRY'!CV117="","",IF('DATA ENTRY'!S117="","",IF(AND($CD$4='DATA ENTRY'!CV117),'DATA ENTRY'!S117,"")))</f>
        <v/>
      </c>
      <c r="CM118" s="3" t="str">
        <f>IF('DATA ENTRY'!CV117="","",IF('DATA ENTRY'!E117="","",IF(AND($CD$4='DATA ENTRY'!CV117),'DATA ENTRY'!E117,"")))</f>
        <v/>
      </c>
      <c r="CN118" s="3" t="str">
        <f>IF('DATA ENTRY'!CV117="","",IF('DATA ENTRY'!W117="","",IF(AND($CD$4='DATA ENTRY'!CV117),'DATA ENTRY'!W117,"")))</f>
        <v/>
      </c>
      <c r="CO118" s="3" t="str">
        <f>IF('DATA ENTRY'!CV117="","",IF('DATA ENTRY'!X117="","",IF(AND($CD$4='DATA ENTRY'!CV117),'DATA ENTRY'!X117,"")))</f>
        <v/>
      </c>
      <c r="CP118" s="133" t="str">
        <f t="shared" si="17"/>
        <v/>
      </c>
      <c r="CQ118" s="133" t="str">
        <f>IF('DATA ENTRY'!CV117="","",IF('DATA ENTRY'!G117="","",IF(AND($CD$4='DATA ENTRY'!CV117),'DATA ENTRY'!G117,"")))</f>
        <v/>
      </c>
      <c r="CR118">
        <f t="shared" si="18"/>
        <v>0</v>
      </c>
      <c r="CS118">
        <f t="shared" si="19"/>
        <v>0</v>
      </c>
      <c r="CW118">
        <f t="shared" si="26"/>
        <v>0</v>
      </c>
      <c r="DA118" t="str">
        <f t="shared" si="20"/>
        <v/>
      </c>
      <c r="DB118" t="str">
        <f>IF(DX118=0,"",1+(MAX($DB$7:DB117)))</f>
        <v/>
      </c>
      <c r="DC118" s="170">
        <v>112</v>
      </c>
      <c r="DD118" s="3" t="str">
        <f>IF('DATA ENTRY'!CV117="","",IF('DATA ENTRY'!B117="","",IF(AND($DE$4='DATA ENTRY'!D117),'DATA ENTRY'!B117,"")))</f>
        <v/>
      </c>
      <c r="DE118" s="3" t="str">
        <f>IF('DATA ENTRY'!CV117="","",IF('DATA ENTRY'!C117="","",IF(AND($DE$4='DATA ENTRY'!D117),'DATA ENTRY'!C117,"")))</f>
        <v/>
      </c>
      <c r="DF118" s="4" t="str">
        <f>IF('DATA ENTRY'!CV117="","",IF('DATA ENTRY'!I117="","",IF(AND($DE$4='DATA ENTRY'!D117),'DATA ENTRY'!I117,"")))</f>
        <v/>
      </c>
      <c r="DG118" s="4" t="str">
        <f>IF('DATA ENTRY'!CV117="","",IF('DATA ENTRY'!CV117="","",IF(AND($DE$4='DATA ENTRY'!D117),'DATA ENTRY'!CV117,"")))</f>
        <v/>
      </c>
      <c r="DH118" s="3" t="str">
        <f>IF('DATA ENTRY'!CV117="","",IF('DATA ENTRY'!N117="","",IF(AND($DE$4='DATA ENTRY'!D117),'DATA ENTRY'!N117,"")))</f>
        <v/>
      </c>
      <c r="DI118" s="132" t="str">
        <f>IF('DATA ENTRY'!CV117="","",IF('DATA ENTRY'!O117="","",IF(AND($DE$4='DATA ENTRY'!D117),'DATA ENTRY'!O117,"")))</f>
        <v/>
      </c>
      <c r="DJ118" s="3" t="str">
        <f>IF('DATA ENTRY'!CV117="","",IF('DATA ENTRY'!P117="","",IF(AND($DE$4='DATA ENTRY'!D117),'DATA ENTRY'!P117,"")))</f>
        <v/>
      </c>
      <c r="DK118" s="132" t="str">
        <f>IF('DATA ENTRY'!CV117="","",IF('DATA ENTRY'!Q117="","",IF(AND($DE$4='DATA ENTRY'!D117),'DATA ENTRY'!Q117,"")))</f>
        <v/>
      </c>
      <c r="DL118" s="3" t="str">
        <f>IF('DATA ENTRY'!CV117="","",IF('DATA ENTRY'!R117="","",IF(AND($DE$4='DATA ENTRY'!D117),'DATA ENTRY'!R117,"")))</f>
        <v/>
      </c>
      <c r="DM118" s="132" t="str">
        <f>IF('DATA ENTRY'!CV117="","",IF('DATA ENTRY'!S117="","",IF(AND($DE$4='DATA ENTRY'!D117),'DATA ENTRY'!S117,"")))</f>
        <v/>
      </c>
      <c r="DN118" s="3" t="str">
        <f>IF('DATA ENTRY'!CV117="","",IF('DATA ENTRY'!E117="","",IF(AND($DE$4='DATA ENTRY'!D117),'DATA ENTRY'!E117,"")))</f>
        <v/>
      </c>
      <c r="DO118" s="3" t="str">
        <f>IF('DATA ENTRY'!CV117="","",IF('DATA ENTRY'!D117="","",IF(AND($DE$4='DATA ENTRY'!D117),'DATA ENTRY'!D117,"")))</f>
        <v/>
      </c>
      <c r="DP118" s="3" t="str">
        <f>IF('DATA ENTRY'!CV117="","",IF('DATA ENTRY'!W117="","",IF(AND($DE$4='DATA ENTRY'!D117),'DATA ENTRY'!W117,"")))</f>
        <v/>
      </c>
      <c r="DQ118" s="3" t="str">
        <f>IF('DATA ENTRY'!CV117="","",IF('DATA ENTRY'!X117="","",IF(AND($DE$4='DATA ENTRY'!D117),'DATA ENTRY'!X117,"")))</f>
        <v/>
      </c>
      <c r="DR118" s="133" t="str">
        <f t="shared" si="21"/>
        <v/>
      </c>
      <c r="DS118" s="133" t="str">
        <f>IF('DATA ENTRY'!CV117="","",IF('DATA ENTRY'!D117="","",IF(AND($DE$4='DATA ENTRY'!D117),'DATA ENTRY'!G117,"")))</f>
        <v/>
      </c>
      <c r="DX118">
        <f t="shared" si="22"/>
        <v>0</v>
      </c>
      <c r="EA118" t="str">
        <f t="shared" si="23"/>
        <v/>
      </c>
      <c r="EB118" t="str">
        <f>IF(EX118=0,"",1+(MAX($EB$7:EB117)))</f>
        <v/>
      </c>
      <c r="EC118" s="192">
        <v>112</v>
      </c>
      <c r="ED118" s="3" t="str">
        <f>IF('DATA ENTRY'!CV117="","",IF('DATA ENTRY'!B117="","",IF(AND($EE$4='DATA ENTRY'!G117,$EG$4='DATA ENTRY'!F117),'DATA ENTRY'!B117,"")))</f>
        <v/>
      </c>
      <c r="EE118" s="3" t="str">
        <f>IF('DATA ENTRY'!CV117="","",IF('DATA ENTRY'!C117="","",IF(AND($EE$4='DATA ENTRY'!G117,$EG$4='DATA ENTRY'!F117),'DATA ENTRY'!C117,"")))</f>
        <v/>
      </c>
      <c r="EF118" s="4" t="str">
        <f>IF('DATA ENTRY'!CV117="","",IF('DATA ENTRY'!I117="","",IF(AND($EE$4='DATA ENTRY'!G117,$EG$4='DATA ENTRY'!F117),'DATA ENTRY'!I117,"")))</f>
        <v/>
      </c>
      <c r="EG118" s="4" t="str">
        <f>IF('DATA ENTRY'!CV117="","",IF('DATA ENTRY'!CV117="","",IF(AND($EE$4='DATA ENTRY'!G117,$EG$4='DATA ENTRY'!F117),'DATA ENTRY'!CV117,"")))</f>
        <v/>
      </c>
      <c r="EH118" s="3" t="str">
        <f>IF('DATA ENTRY'!CV117="","",IF('DATA ENTRY'!N117="","",IF(AND($EE$4='DATA ENTRY'!G117,$EG$4='DATA ENTRY'!F117),'DATA ENTRY'!N117,"")))</f>
        <v/>
      </c>
      <c r="EI118" s="132" t="str">
        <f>IF('DATA ENTRY'!CV117="","",IF('DATA ENTRY'!O117="","",IF(AND($EE$4='DATA ENTRY'!G117,$EG$4='DATA ENTRY'!F117),'DATA ENTRY'!O117,"")))</f>
        <v/>
      </c>
      <c r="EJ118" s="3" t="str">
        <f>IF('DATA ENTRY'!CV117="","",IF('DATA ENTRY'!P117="","",IF(AND($EE$4='DATA ENTRY'!G117,$EG$4='DATA ENTRY'!F117),'DATA ENTRY'!P117,"")))</f>
        <v/>
      </c>
      <c r="EK118" s="132" t="str">
        <f>IF('DATA ENTRY'!CV117="","",IF('DATA ENTRY'!Q117="","",IF(AND($EE$4='DATA ENTRY'!G117,$EG$4='DATA ENTRY'!F117),'DATA ENTRY'!Q117,"")))</f>
        <v/>
      </c>
      <c r="EL118" s="3" t="str">
        <f>IF('DATA ENTRY'!CV117="","",IF('DATA ENTRY'!R117="","",IF(AND($EE$4='DATA ENTRY'!G117,$EG$4='DATA ENTRY'!F117),'DATA ENTRY'!R117,"")))</f>
        <v/>
      </c>
      <c r="EM118" s="132" t="str">
        <f>IF('DATA ENTRY'!CV117="","",IF('DATA ENTRY'!S117="","",IF(AND($EE$4='DATA ENTRY'!G117,$EG$4='DATA ENTRY'!F117),'DATA ENTRY'!S117,"")))</f>
        <v/>
      </c>
      <c r="EN118" s="3" t="str">
        <f>IF('DATA ENTRY'!CV117="","",IF('DATA ENTRY'!E117="","",IF(AND($EE$4='DATA ENTRY'!G117,$EG$4='DATA ENTRY'!F117),'DATA ENTRY'!E117,"")))</f>
        <v/>
      </c>
      <c r="EO118" s="3" t="str">
        <f>IF('DATA ENTRY'!CV117="","",IF('DATA ENTRY'!D6="","",IF(AND($EE$4='DATA ENTRY'!G117,$EG$4='DATA ENTRY'!F117),'DATA ENTRY'!D6,"")))</f>
        <v/>
      </c>
      <c r="EP118" s="3" t="str">
        <f>IF('DATA ENTRY'!CV117="","",IF('DATA ENTRY'!W117="","",IF(AND($EE$4='DATA ENTRY'!G117,$EG$4='DATA ENTRY'!F117),'DATA ENTRY'!W117,"")))</f>
        <v/>
      </c>
      <c r="EQ118" s="3" t="str">
        <f>IF('DATA ENTRY'!CV117="","",IF('DATA ENTRY'!X117="","",IF(AND($EE$4='DATA ENTRY'!G117,$EG$4='DATA ENTRY'!F117),'DATA ENTRY'!X117,"")))</f>
        <v/>
      </c>
      <c r="ER118" s="133" t="str">
        <f t="shared" si="24"/>
        <v/>
      </c>
      <c r="ES118" s="133" t="str">
        <f>IF('DATA ENTRY'!CV117="","",IF('DATA ENTRY'!D6="","",IF(AND($EE$4='DATA ENTRY'!G117,$EG$4='DATA ENTRY'!F117),'DATA ENTRY'!G117,"")))</f>
        <v/>
      </c>
      <c r="EX118">
        <f t="shared" si="25"/>
        <v>0</v>
      </c>
    </row>
    <row r="119" spans="1:154">
      <c r="A119" t="str">
        <f>IF(S119=0,"",1+(MAX($A$7:A118)))</f>
        <v/>
      </c>
      <c r="B119" s="2">
        <v>113</v>
      </c>
      <c r="C119" s="3" t="str">
        <f>IF('DATA ENTRY'!CV118="","",IF('DATA ENTRY'!B118="","",IF($D$4="All Post",'DATA ENTRY'!B118,IF(AND($D$4='DATA ENTRY'!CV118),'DATA ENTRY'!B118,""))))</f>
        <v/>
      </c>
      <c r="D119" s="3" t="str">
        <f>IF('DATA ENTRY'!CV118="","",IF('DATA ENTRY'!C118="","",IF($D$4="All Post",'DATA ENTRY'!C118,IF(AND($D$4='DATA ENTRY'!CV118),'DATA ENTRY'!C118,""))))</f>
        <v/>
      </c>
      <c r="E119" s="4" t="str">
        <f>IF('DATA ENTRY'!CV118="","",IF('DATA ENTRY'!I118="","",IF($D$4="All Post",'DATA ENTRY'!I118,IF(AND($D$4='DATA ENTRY'!CV118),'DATA ENTRY'!I118,""))))</f>
        <v/>
      </c>
      <c r="F119" s="4" t="str">
        <f>IF('DATA ENTRY'!CV118="","",IF('DATA ENTRY'!CV118="","",IF($D$4="All Post",'DATA ENTRY'!CV118,IF(AND($D$4='DATA ENTRY'!CV118),'DATA ENTRY'!CV118,""))))</f>
        <v/>
      </c>
      <c r="G119" s="3" t="str">
        <f>IF('DATA ENTRY'!CV118="","",IF('DATA ENTRY'!N118="","",IF($D$4="All Post",'DATA ENTRY'!N118,IF(AND($D$4='DATA ENTRY'!CV118),'DATA ENTRY'!N118,""))))</f>
        <v/>
      </c>
      <c r="H119" s="132" t="str">
        <f>IF('DATA ENTRY'!CV118="","",IF('DATA ENTRY'!O118="","",IF($D$4="All Post",'DATA ENTRY'!O118,IF(AND($D$4='DATA ENTRY'!CV118),'DATA ENTRY'!O118,""))))</f>
        <v/>
      </c>
      <c r="I119" s="3" t="str">
        <f>IF('DATA ENTRY'!CV118="","",IF('DATA ENTRY'!P118="","",IF($D$4="All Post",'DATA ENTRY'!P118,IF(AND($D$4='DATA ENTRY'!CV118),'DATA ENTRY'!P118,""))))</f>
        <v/>
      </c>
      <c r="J119" s="132" t="str">
        <f>IF('DATA ENTRY'!CV118="","",IF('DATA ENTRY'!Q118="","",IF($D$4="All Post",'DATA ENTRY'!Q118,IF(AND($D$4='DATA ENTRY'!CV118),'DATA ENTRY'!Q118,""))))</f>
        <v/>
      </c>
      <c r="K119" s="3" t="str">
        <f>IF('DATA ENTRY'!CV118="","",IF('DATA ENTRY'!R118="","",IF($D$4="All Post",'DATA ENTRY'!R118,IF(AND($D$4='DATA ENTRY'!CV118),'DATA ENTRY'!R118,""))))</f>
        <v/>
      </c>
      <c r="L119" s="3" t="str">
        <f>IF('DATA ENTRY'!CV118="","",IF('DATA ENTRY'!S118="","",IF($D$4="All Post",'DATA ENTRY'!S118,IF(AND($D$4='DATA ENTRY'!CV118),'DATA ENTRY'!S118,""))))</f>
        <v/>
      </c>
      <c r="M119" s="3" t="str">
        <f>IF('DATA ENTRY'!CV118="","",IF('DATA ENTRY'!E118="","",IF($D$4="All Post",'DATA ENTRY'!E118,IF(AND($D$4='DATA ENTRY'!CV118),'DATA ENTRY'!E118,""))))</f>
        <v/>
      </c>
      <c r="N119" s="3" t="str">
        <f>IF('DATA ENTRY'!CV118="","",IF('DATA ENTRY'!W118="","",IF($D$4="All Post",'DATA ENTRY'!W118,IF(AND($D$4='DATA ENTRY'!CV118),'DATA ENTRY'!W118,""))))</f>
        <v/>
      </c>
      <c r="O119" s="3" t="str">
        <f>IF('DATA ENTRY'!CV118="","",IF('DATA ENTRY'!X118="","",IF($D$4="All Post",'DATA ENTRY'!X118,IF(AND($D$4='DATA ENTRY'!CV118),'DATA ENTRY'!X118,""))))</f>
        <v/>
      </c>
      <c r="P119" s="3" t="str">
        <f>IF('DATA ENTRY'!CV118="","",IF('DATA ENTRY'!G118="","",IF($D$4="All Post",'DATA ENTRY'!G118,IF(AND($D$4='DATA ENTRY'!CV118),'DATA ENTRY'!G118,""))))</f>
        <v/>
      </c>
      <c r="S119">
        <f t="shared" si="14"/>
        <v>0</v>
      </c>
      <c r="T119" t="str">
        <f t="shared" si="15"/>
        <v/>
      </c>
      <c r="BZ119" t="str">
        <f t="shared" si="16"/>
        <v/>
      </c>
      <c r="CA119" t="str">
        <f>IF(CW119=0,"",1+(MAX($CA$7:CA118)))</f>
        <v/>
      </c>
      <c r="CB119" s="141">
        <v>113</v>
      </c>
      <c r="CC119" s="3" t="str">
        <f>IF('DATA ENTRY'!CV118="","",IF('DATA ENTRY'!B118="","",IF(AND($CD$4='DATA ENTRY'!CV118),'DATA ENTRY'!B118,"")))</f>
        <v/>
      </c>
      <c r="CD119" s="3" t="str">
        <f>IF('DATA ENTRY'!CV118="","",IF('DATA ENTRY'!C118="","",IF(AND($CD$4='DATA ENTRY'!CV118),'DATA ENTRY'!C118,"")))</f>
        <v/>
      </c>
      <c r="CE119" s="4" t="str">
        <f>IF('DATA ENTRY'!CV118="","",IF('DATA ENTRY'!I118="","",IF(AND($CD$4='DATA ENTRY'!CV118),'DATA ENTRY'!I118,"")))</f>
        <v/>
      </c>
      <c r="CF119" s="4" t="str">
        <f>IF('DATA ENTRY'!CV118="","",IF('DATA ENTRY'!CV118="","",IF(AND($CD$4='DATA ENTRY'!CV118),'DATA ENTRY'!CV118,"")))</f>
        <v/>
      </c>
      <c r="CG119" s="3" t="str">
        <f>IF('DATA ENTRY'!CV118="","",IF('DATA ENTRY'!N118="","",IF(AND($CD$4='DATA ENTRY'!CV118),'DATA ENTRY'!N118,"")))</f>
        <v/>
      </c>
      <c r="CH119" s="132" t="str">
        <f>IF('DATA ENTRY'!CV118="","",IF('DATA ENTRY'!O118="","",IF(AND($CD$4='DATA ENTRY'!CV118),'DATA ENTRY'!O118,"")))</f>
        <v/>
      </c>
      <c r="CI119" s="3" t="str">
        <f>IF('DATA ENTRY'!CV118="","",IF('DATA ENTRY'!P118="","",IF(AND($CD$4='DATA ENTRY'!CV118),'DATA ENTRY'!P118,"")))</f>
        <v/>
      </c>
      <c r="CJ119" s="132" t="str">
        <f>IF('DATA ENTRY'!CV118="","",IF('DATA ENTRY'!Q118="","",IF(AND($CD$4='DATA ENTRY'!CV118),'DATA ENTRY'!Q118,"")))</f>
        <v/>
      </c>
      <c r="CK119" s="3" t="str">
        <f>IF('DATA ENTRY'!CV118="","",IF('DATA ENTRY'!R118="","",IF(AND($CD$4='DATA ENTRY'!CV118),'DATA ENTRY'!R118,"")))</f>
        <v/>
      </c>
      <c r="CL119" s="3" t="str">
        <f>IF('DATA ENTRY'!CV118="","",IF('DATA ENTRY'!S118="","",IF(AND($CD$4='DATA ENTRY'!CV118),'DATA ENTRY'!S118,"")))</f>
        <v/>
      </c>
      <c r="CM119" s="3" t="str">
        <f>IF('DATA ENTRY'!CV118="","",IF('DATA ENTRY'!E118="","",IF(AND($CD$4='DATA ENTRY'!CV118),'DATA ENTRY'!E118,"")))</f>
        <v/>
      </c>
      <c r="CN119" s="3" t="str">
        <f>IF('DATA ENTRY'!CV118="","",IF('DATA ENTRY'!W118="","",IF(AND($CD$4='DATA ENTRY'!CV118),'DATA ENTRY'!W118,"")))</f>
        <v/>
      </c>
      <c r="CO119" s="3" t="str">
        <f>IF('DATA ENTRY'!CV118="","",IF('DATA ENTRY'!X118="","",IF(AND($CD$4='DATA ENTRY'!CV118),'DATA ENTRY'!X118,"")))</f>
        <v/>
      </c>
      <c r="CP119" s="133" t="str">
        <f t="shared" si="17"/>
        <v/>
      </c>
      <c r="CQ119" s="133" t="str">
        <f>IF('DATA ENTRY'!CV118="","",IF('DATA ENTRY'!G118="","",IF(AND($CD$4='DATA ENTRY'!CV118),'DATA ENTRY'!G118,"")))</f>
        <v/>
      </c>
      <c r="CR119">
        <f t="shared" si="18"/>
        <v>0</v>
      </c>
      <c r="CS119">
        <f t="shared" si="19"/>
        <v>0</v>
      </c>
      <c r="CW119">
        <f t="shared" si="26"/>
        <v>0</v>
      </c>
      <c r="DA119" t="str">
        <f t="shared" si="20"/>
        <v/>
      </c>
      <c r="DB119" t="str">
        <f>IF(DX119=0,"",1+(MAX($DB$7:DB118)))</f>
        <v/>
      </c>
      <c r="DC119" s="170">
        <v>113</v>
      </c>
      <c r="DD119" s="3" t="str">
        <f>IF('DATA ENTRY'!CV118="","",IF('DATA ENTRY'!B118="","",IF(AND($DE$4='DATA ENTRY'!D118),'DATA ENTRY'!B118,"")))</f>
        <v/>
      </c>
      <c r="DE119" s="3" t="str">
        <f>IF('DATA ENTRY'!CV118="","",IF('DATA ENTRY'!C118="","",IF(AND($DE$4='DATA ENTRY'!D118),'DATA ENTRY'!C118,"")))</f>
        <v/>
      </c>
      <c r="DF119" s="4" t="str">
        <f>IF('DATA ENTRY'!CV118="","",IF('DATA ENTRY'!I118="","",IF(AND($DE$4='DATA ENTRY'!D118),'DATA ENTRY'!I118,"")))</f>
        <v/>
      </c>
      <c r="DG119" s="4" t="str">
        <f>IF('DATA ENTRY'!CV118="","",IF('DATA ENTRY'!CV118="","",IF(AND($DE$4='DATA ENTRY'!D118),'DATA ENTRY'!CV118,"")))</f>
        <v/>
      </c>
      <c r="DH119" s="3" t="str">
        <f>IF('DATA ENTRY'!CV118="","",IF('DATA ENTRY'!N118="","",IF(AND($DE$4='DATA ENTRY'!D118),'DATA ENTRY'!N118,"")))</f>
        <v/>
      </c>
      <c r="DI119" s="132" t="str">
        <f>IF('DATA ENTRY'!CV118="","",IF('DATA ENTRY'!O118="","",IF(AND($DE$4='DATA ENTRY'!D118),'DATA ENTRY'!O118,"")))</f>
        <v/>
      </c>
      <c r="DJ119" s="3" t="str">
        <f>IF('DATA ENTRY'!CV118="","",IF('DATA ENTRY'!P118="","",IF(AND($DE$4='DATA ENTRY'!D118),'DATA ENTRY'!P118,"")))</f>
        <v/>
      </c>
      <c r="DK119" s="132" t="str">
        <f>IF('DATA ENTRY'!CV118="","",IF('DATA ENTRY'!Q118="","",IF(AND($DE$4='DATA ENTRY'!D118),'DATA ENTRY'!Q118,"")))</f>
        <v/>
      </c>
      <c r="DL119" s="3" t="str">
        <f>IF('DATA ENTRY'!CV118="","",IF('DATA ENTRY'!R118="","",IF(AND($DE$4='DATA ENTRY'!D118),'DATA ENTRY'!R118,"")))</f>
        <v/>
      </c>
      <c r="DM119" s="132" t="str">
        <f>IF('DATA ENTRY'!CV118="","",IF('DATA ENTRY'!S118="","",IF(AND($DE$4='DATA ENTRY'!D118),'DATA ENTRY'!S118,"")))</f>
        <v/>
      </c>
      <c r="DN119" s="3" t="str">
        <f>IF('DATA ENTRY'!CV118="","",IF('DATA ENTRY'!E118="","",IF(AND($DE$4='DATA ENTRY'!D118),'DATA ENTRY'!E118,"")))</f>
        <v/>
      </c>
      <c r="DO119" s="3" t="str">
        <f>IF('DATA ENTRY'!CV118="","",IF('DATA ENTRY'!D118="","",IF(AND($DE$4='DATA ENTRY'!D118),'DATA ENTRY'!D118,"")))</f>
        <v/>
      </c>
      <c r="DP119" s="3" t="str">
        <f>IF('DATA ENTRY'!CV118="","",IF('DATA ENTRY'!W118="","",IF(AND($DE$4='DATA ENTRY'!D118),'DATA ENTRY'!W118,"")))</f>
        <v/>
      </c>
      <c r="DQ119" s="3" t="str">
        <f>IF('DATA ENTRY'!CV118="","",IF('DATA ENTRY'!X118="","",IF(AND($DE$4='DATA ENTRY'!D118),'DATA ENTRY'!X118,"")))</f>
        <v/>
      </c>
      <c r="DR119" s="133" t="str">
        <f t="shared" si="21"/>
        <v/>
      </c>
      <c r="DS119" s="133" t="str">
        <f>IF('DATA ENTRY'!CV118="","",IF('DATA ENTRY'!D118="","",IF(AND($DE$4='DATA ENTRY'!D118),'DATA ENTRY'!G118,"")))</f>
        <v/>
      </c>
      <c r="DX119">
        <f t="shared" si="22"/>
        <v>0</v>
      </c>
      <c r="EA119" t="str">
        <f t="shared" si="23"/>
        <v/>
      </c>
      <c r="EB119" t="str">
        <f>IF(EX119=0,"",1+(MAX($EB$7:EB118)))</f>
        <v/>
      </c>
      <c r="EC119" s="192">
        <v>113</v>
      </c>
      <c r="ED119" s="3" t="str">
        <f>IF('DATA ENTRY'!CV118="","",IF('DATA ENTRY'!B118="","",IF(AND($EE$4='DATA ENTRY'!G118,$EG$4='DATA ENTRY'!F118),'DATA ENTRY'!B118,"")))</f>
        <v/>
      </c>
      <c r="EE119" s="3" t="str">
        <f>IF('DATA ENTRY'!CV118="","",IF('DATA ENTRY'!C118="","",IF(AND($EE$4='DATA ENTRY'!G118,$EG$4='DATA ENTRY'!F118),'DATA ENTRY'!C118,"")))</f>
        <v/>
      </c>
      <c r="EF119" s="4" t="str">
        <f>IF('DATA ENTRY'!CV118="","",IF('DATA ENTRY'!I118="","",IF(AND($EE$4='DATA ENTRY'!G118,$EG$4='DATA ENTRY'!F118),'DATA ENTRY'!I118,"")))</f>
        <v/>
      </c>
      <c r="EG119" s="4" t="str">
        <f>IF('DATA ENTRY'!CV118="","",IF('DATA ENTRY'!CV118="","",IF(AND($EE$4='DATA ENTRY'!G118,$EG$4='DATA ENTRY'!F118),'DATA ENTRY'!CV118,"")))</f>
        <v/>
      </c>
      <c r="EH119" s="3" t="str">
        <f>IF('DATA ENTRY'!CV118="","",IF('DATA ENTRY'!N118="","",IF(AND($EE$4='DATA ENTRY'!G118,$EG$4='DATA ENTRY'!F118),'DATA ENTRY'!N118,"")))</f>
        <v/>
      </c>
      <c r="EI119" s="132" t="str">
        <f>IF('DATA ENTRY'!CV118="","",IF('DATA ENTRY'!O118="","",IF(AND($EE$4='DATA ENTRY'!G118,$EG$4='DATA ENTRY'!F118),'DATA ENTRY'!O118,"")))</f>
        <v/>
      </c>
      <c r="EJ119" s="3" t="str">
        <f>IF('DATA ENTRY'!CV118="","",IF('DATA ENTRY'!P118="","",IF(AND($EE$4='DATA ENTRY'!G118,$EG$4='DATA ENTRY'!F118),'DATA ENTRY'!P118,"")))</f>
        <v/>
      </c>
      <c r="EK119" s="132" t="str">
        <f>IF('DATA ENTRY'!CV118="","",IF('DATA ENTRY'!Q118="","",IF(AND($EE$4='DATA ENTRY'!G118,$EG$4='DATA ENTRY'!F118),'DATA ENTRY'!Q118,"")))</f>
        <v/>
      </c>
      <c r="EL119" s="3" t="str">
        <f>IF('DATA ENTRY'!CV118="","",IF('DATA ENTRY'!R118="","",IF(AND($EE$4='DATA ENTRY'!G118,$EG$4='DATA ENTRY'!F118),'DATA ENTRY'!R118,"")))</f>
        <v/>
      </c>
      <c r="EM119" s="132" t="str">
        <f>IF('DATA ENTRY'!CV118="","",IF('DATA ENTRY'!S118="","",IF(AND($EE$4='DATA ENTRY'!G118,$EG$4='DATA ENTRY'!F118),'DATA ENTRY'!S118,"")))</f>
        <v/>
      </c>
      <c r="EN119" s="3" t="str">
        <f>IF('DATA ENTRY'!CV118="","",IF('DATA ENTRY'!E118="","",IF(AND($EE$4='DATA ENTRY'!G118,$EG$4='DATA ENTRY'!F118),'DATA ENTRY'!E118,"")))</f>
        <v/>
      </c>
      <c r="EO119" s="3" t="str">
        <f>IF('DATA ENTRY'!CV118="","",IF('DATA ENTRY'!D6="","",IF(AND($EE$4='DATA ENTRY'!G118,$EG$4='DATA ENTRY'!F118),'DATA ENTRY'!D6,"")))</f>
        <v/>
      </c>
      <c r="EP119" s="3" t="str">
        <f>IF('DATA ENTRY'!CV118="","",IF('DATA ENTRY'!W118="","",IF(AND($EE$4='DATA ENTRY'!G118,$EG$4='DATA ENTRY'!F118),'DATA ENTRY'!W118,"")))</f>
        <v/>
      </c>
      <c r="EQ119" s="3" t="str">
        <f>IF('DATA ENTRY'!CV118="","",IF('DATA ENTRY'!X118="","",IF(AND($EE$4='DATA ENTRY'!G118,$EG$4='DATA ENTRY'!F118),'DATA ENTRY'!X118,"")))</f>
        <v/>
      </c>
      <c r="ER119" s="133" t="str">
        <f t="shared" si="24"/>
        <v/>
      </c>
      <c r="ES119" s="133" t="str">
        <f>IF('DATA ENTRY'!CV118="","",IF('DATA ENTRY'!D6="","",IF(AND($EE$4='DATA ENTRY'!G118,$EG$4='DATA ENTRY'!F118),'DATA ENTRY'!G118,"")))</f>
        <v/>
      </c>
      <c r="EX119">
        <f t="shared" si="25"/>
        <v>0</v>
      </c>
    </row>
    <row r="120" spans="1:154">
      <c r="A120" t="str">
        <f>IF(S120=0,"",1+(MAX($A$7:A119)))</f>
        <v/>
      </c>
      <c r="B120" s="2">
        <v>114</v>
      </c>
      <c r="C120" s="3" t="str">
        <f>IF('DATA ENTRY'!CV119="","",IF('DATA ENTRY'!B119="","",IF($D$4="All Post",'DATA ENTRY'!B119,IF(AND($D$4='DATA ENTRY'!CV119),'DATA ENTRY'!B119,""))))</f>
        <v/>
      </c>
      <c r="D120" s="3" t="str">
        <f>IF('DATA ENTRY'!CV119="","",IF('DATA ENTRY'!C119="","",IF($D$4="All Post",'DATA ENTRY'!C119,IF(AND($D$4='DATA ENTRY'!CV119),'DATA ENTRY'!C119,""))))</f>
        <v/>
      </c>
      <c r="E120" s="4" t="str">
        <f>IF('DATA ENTRY'!CV119="","",IF('DATA ENTRY'!I119="","",IF($D$4="All Post",'DATA ENTRY'!I119,IF(AND($D$4='DATA ENTRY'!CV119),'DATA ENTRY'!I119,""))))</f>
        <v/>
      </c>
      <c r="F120" s="4" t="str">
        <f>IF('DATA ENTRY'!CV119="","",IF('DATA ENTRY'!CV119="","",IF($D$4="All Post",'DATA ENTRY'!CV119,IF(AND($D$4='DATA ENTRY'!CV119),'DATA ENTRY'!CV119,""))))</f>
        <v/>
      </c>
      <c r="G120" s="3" t="str">
        <f>IF('DATA ENTRY'!CV119="","",IF('DATA ENTRY'!N119="","",IF($D$4="All Post",'DATA ENTRY'!N119,IF(AND($D$4='DATA ENTRY'!CV119),'DATA ENTRY'!N119,""))))</f>
        <v/>
      </c>
      <c r="H120" s="132" t="str">
        <f>IF('DATA ENTRY'!CV119="","",IF('DATA ENTRY'!O119="","",IF($D$4="All Post",'DATA ENTRY'!O119,IF(AND($D$4='DATA ENTRY'!CV119),'DATA ENTRY'!O119,""))))</f>
        <v/>
      </c>
      <c r="I120" s="3" t="str">
        <f>IF('DATA ENTRY'!CV119="","",IF('DATA ENTRY'!P119="","",IF($D$4="All Post",'DATA ENTRY'!P119,IF(AND($D$4='DATA ENTRY'!CV119),'DATA ENTRY'!P119,""))))</f>
        <v/>
      </c>
      <c r="J120" s="132" t="str">
        <f>IF('DATA ENTRY'!CV119="","",IF('DATA ENTRY'!Q119="","",IF($D$4="All Post",'DATA ENTRY'!Q119,IF(AND($D$4='DATA ENTRY'!CV119),'DATA ENTRY'!Q119,""))))</f>
        <v/>
      </c>
      <c r="K120" s="3" t="str">
        <f>IF('DATA ENTRY'!CV119="","",IF('DATA ENTRY'!R119="","",IF($D$4="All Post",'DATA ENTRY'!R119,IF(AND($D$4='DATA ENTRY'!CV119),'DATA ENTRY'!R119,""))))</f>
        <v/>
      </c>
      <c r="L120" s="3" t="str">
        <f>IF('DATA ENTRY'!CV119="","",IF('DATA ENTRY'!S119="","",IF($D$4="All Post",'DATA ENTRY'!S119,IF(AND($D$4='DATA ENTRY'!CV119),'DATA ENTRY'!S119,""))))</f>
        <v/>
      </c>
      <c r="M120" s="3" t="str">
        <f>IF('DATA ENTRY'!CV119="","",IF('DATA ENTRY'!E119="","",IF($D$4="All Post",'DATA ENTRY'!E119,IF(AND($D$4='DATA ENTRY'!CV119),'DATA ENTRY'!E119,""))))</f>
        <v/>
      </c>
      <c r="N120" s="3" t="str">
        <f>IF('DATA ENTRY'!CV119="","",IF('DATA ENTRY'!W119="","",IF($D$4="All Post",'DATA ENTRY'!W119,IF(AND($D$4='DATA ENTRY'!CV119),'DATA ENTRY'!W119,""))))</f>
        <v/>
      </c>
      <c r="O120" s="3" t="str">
        <f>IF('DATA ENTRY'!CV119="","",IF('DATA ENTRY'!X119="","",IF($D$4="All Post",'DATA ENTRY'!X119,IF(AND($D$4='DATA ENTRY'!CV119),'DATA ENTRY'!X119,""))))</f>
        <v/>
      </c>
      <c r="P120" s="3" t="str">
        <f>IF('DATA ENTRY'!CV119="","",IF('DATA ENTRY'!G119="","",IF($D$4="All Post",'DATA ENTRY'!G119,IF(AND($D$4='DATA ENTRY'!CV119),'DATA ENTRY'!G119,""))))</f>
        <v/>
      </c>
      <c r="S120">
        <f t="shared" si="14"/>
        <v>0</v>
      </c>
      <c r="T120" t="str">
        <f t="shared" si="15"/>
        <v/>
      </c>
      <c r="BZ120" t="str">
        <f t="shared" si="16"/>
        <v/>
      </c>
      <c r="CA120" t="str">
        <f>IF(CW120=0,"",1+(MAX($CA$7:CA119)))</f>
        <v/>
      </c>
      <c r="CB120" s="141">
        <v>114</v>
      </c>
      <c r="CC120" s="3" t="str">
        <f>IF('DATA ENTRY'!CV119="","",IF('DATA ENTRY'!B119="","",IF(AND($CD$4='DATA ENTRY'!CV119),'DATA ENTRY'!B119,"")))</f>
        <v/>
      </c>
      <c r="CD120" s="3" t="str">
        <f>IF('DATA ENTRY'!CV119="","",IF('DATA ENTRY'!C119="","",IF(AND($CD$4='DATA ENTRY'!CV119),'DATA ENTRY'!C119,"")))</f>
        <v/>
      </c>
      <c r="CE120" s="4" t="str">
        <f>IF('DATA ENTRY'!CV119="","",IF('DATA ENTRY'!I119="","",IF(AND($CD$4='DATA ENTRY'!CV119),'DATA ENTRY'!I119,"")))</f>
        <v/>
      </c>
      <c r="CF120" s="4" t="str">
        <f>IF('DATA ENTRY'!CV119="","",IF('DATA ENTRY'!CV119="","",IF(AND($CD$4='DATA ENTRY'!CV119),'DATA ENTRY'!CV119,"")))</f>
        <v/>
      </c>
      <c r="CG120" s="3" t="str">
        <f>IF('DATA ENTRY'!CV119="","",IF('DATA ENTRY'!N119="","",IF(AND($CD$4='DATA ENTRY'!CV119),'DATA ENTRY'!N119,"")))</f>
        <v/>
      </c>
      <c r="CH120" s="132" t="str">
        <f>IF('DATA ENTRY'!CV119="","",IF('DATA ENTRY'!O119="","",IF(AND($CD$4='DATA ENTRY'!CV119),'DATA ENTRY'!O119,"")))</f>
        <v/>
      </c>
      <c r="CI120" s="3" t="str">
        <f>IF('DATA ENTRY'!CV119="","",IF('DATA ENTRY'!P119="","",IF(AND($CD$4='DATA ENTRY'!CV119),'DATA ENTRY'!P119,"")))</f>
        <v/>
      </c>
      <c r="CJ120" s="132" t="str">
        <f>IF('DATA ENTRY'!CV119="","",IF('DATA ENTRY'!Q119="","",IF(AND($CD$4='DATA ENTRY'!CV119),'DATA ENTRY'!Q119,"")))</f>
        <v/>
      </c>
      <c r="CK120" s="3" t="str">
        <f>IF('DATA ENTRY'!CV119="","",IF('DATA ENTRY'!R119="","",IF(AND($CD$4='DATA ENTRY'!CV119),'DATA ENTRY'!R119,"")))</f>
        <v/>
      </c>
      <c r="CL120" s="3" t="str">
        <f>IF('DATA ENTRY'!CV119="","",IF('DATA ENTRY'!S119="","",IF(AND($CD$4='DATA ENTRY'!CV119),'DATA ENTRY'!S119,"")))</f>
        <v/>
      </c>
      <c r="CM120" s="3" t="str">
        <f>IF('DATA ENTRY'!CV119="","",IF('DATA ENTRY'!E119="","",IF(AND($CD$4='DATA ENTRY'!CV119),'DATA ENTRY'!E119,"")))</f>
        <v/>
      </c>
      <c r="CN120" s="3" t="str">
        <f>IF('DATA ENTRY'!CV119="","",IF('DATA ENTRY'!W119="","",IF(AND($CD$4='DATA ENTRY'!CV119),'DATA ENTRY'!W119,"")))</f>
        <v/>
      </c>
      <c r="CO120" s="3" t="str">
        <f>IF('DATA ENTRY'!CV119="","",IF('DATA ENTRY'!X119="","",IF(AND($CD$4='DATA ENTRY'!CV119),'DATA ENTRY'!X119,"")))</f>
        <v/>
      </c>
      <c r="CP120" s="133" t="str">
        <f t="shared" si="17"/>
        <v/>
      </c>
      <c r="CQ120" s="133" t="str">
        <f>IF('DATA ENTRY'!CV119="","",IF('DATA ENTRY'!G119="","",IF(AND($CD$4='DATA ENTRY'!CV119),'DATA ENTRY'!G119,"")))</f>
        <v/>
      </c>
      <c r="CR120">
        <f t="shared" si="18"/>
        <v>0</v>
      </c>
      <c r="CS120">
        <f t="shared" si="19"/>
        <v>0</v>
      </c>
      <c r="CW120">
        <f t="shared" si="26"/>
        <v>0</v>
      </c>
      <c r="DA120" t="str">
        <f t="shared" si="20"/>
        <v/>
      </c>
      <c r="DB120" t="str">
        <f>IF(DX120=0,"",1+(MAX($DB$7:DB119)))</f>
        <v/>
      </c>
      <c r="DC120" s="170">
        <v>114</v>
      </c>
      <c r="DD120" s="3" t="str">
        <f>IF('DATA ENTRY'!CV119="","",IF('DATA ENTRY'!B119="","",IF(AND($DE$4='DATA ENTRY'!D119),'DATA ENTRY'!B119,"")))</f>
        <v/>
      </c>
      <c r="DE120" s="3" t="str">
        <f>IF('DATA ENTRY'!CV119="","",IF('DATA ENTRY'!C119="","",IF(AND($DE$4='DATA ENTRY'!D119),'DATA ENTRY'!C119,"")))</f>
        <v/>
      </c>
      <c r="DF120" s="4" t="str">
        <f>IF('DATA ENTRY'!CV119="","",IF('DATA ENTRY'!I119="","",IF(AND($DE$4='DATA ENTRY'!D119),'DATA ENTRY'!I119,"")))</f>
        <v/>
      </c>
      <c r="DG120" s="4" t="str">
        <f>IF('DATA ENTRY'!CV119="","",IF('DATA ENTRY'!CV119="","",IF(AND($DE$4='DATA ENTRY'!D119),'DATA ENTRY'!CV119,"")))</f>
        <v/>
      </c>
      <c r="DH120" s="3" t="str">
        <f>IF('DATA ENTRY'!CV119="","",IF('DATA ENTRY'!N119="","",IF(AND($DE$4='DATA ENTRY'!D119),'DATA ENTRY'!N119,"")))</f>
        <v/>
      </c>
      <c r="DI120" s="132" t="str">
        <f>IF('DATA ENTRY'!CV119="","",IF('DATA ENTRY'!O119="","",IF(AND($DE$4='DATA ENTRY'!D119),'DATA ENTRY'!O119,"")))</f>
        <v/>
      </c>
      <c r="DJ120" s="3" t="str">
        <f>IF('DATA ENTRY'!CV119="","",IF('DATA ENTRY'!P119="","",IF(AND($DE$4='DATA ENTRY'!D119),'DATA ENTRY'!P119,"")))</f>
        <v/>
      </c>
      <c r="DK120" s="132" t="str">
        <f>IF('DATA ENTRY'!CV119="","",IF('DATA ENTRY'!Q119="","",IF(AND($DE$4='DATA ENTRY'!D119),'DATA ENTRY'!Q119,"")))</f>
        <v/>
      </c>
      <c r="DL120" s="3" t="str">
        <f>IF('DATA ENTRY'!CV119="","",IF('DATA ENTRY'!R119="","",IF(AND($DE$4='DATA ENTRY'!D119),'DATA ENTRY'!R119,"")))</f>
        <v/>
      </c>
      <c r="DM120" s="132" t="str">
        <f>IF('DATA ENTRY'!CV119="","",IF('DATA ENTRY'!S119="","",IF(AND($DE$4='DATA ENTRY'!D119),'DATA ENTRY'!S119,"")))</f>
        <v/>
      </c>
      <c r="DN120" s="3" t="str">
        <f>IF('DATA ENTRY'!CV119="","",IF('DATA ENTRY'!E119="","",IF(AND($DE$4='DATA ENTRY'!D119),'DATA ENTRY'!E119,"")))</f>
        <v/>
      </c>
      <c r="DO120" s="3" t="str">
        <f>IF('DATA ENTRY'!CV119="","",IF('DATA ENTRY'!D119="","",IF(AND($DE$4='DATA ENTRY'!D119),'DATA ENTRY'!D119,"")))</f>
        <v/>
      </c>
      <c r="DP120" s="3" t="str">
        <f>IF('DATA ENTRY'!CV119="","",IF('DATA ENTRY'!W119="","",IF(AND($DE$4='DATA ENTRY'!D119),'DATA ENTRY'!W119,"")))</f>
        <v/>
      </c>
      <c r="DQ120" s="3" t="str">
        <f>IF('DATA ENTRY'!CV119="","",IF('DATA ENTRY'!X119="","",IF(AND($DE$4='DATA ENTRY'!D119),'DATA ENTRY'!X119,"")))</f>
        <v/>
      </c>
      <c r="DR120" s="133" t="str">
        <f t="shared" si="21"/>
        <v/>
      </c>
      <c r="DS120" s="133" t="str">
        <f>IF('DATA ENTRY'!CV119="","",IF('DATA ENTRY'!D119="","",IF(AND($DE$4='DATA ENTRY'!D119),'DATA ENTRY'!G119,"")))</f>
        <v/>
      </c>
      <c r="DX120">
        <f t="shared" si="22"/>
        <v>0</v>
      </c>
      <c r="EA120" t="str">
        <f t="shared" si="23"/>
        <v/>
      </c>
      <c r="EB120" t="str">
        <f>IF(EX120=0,"",1+(MAX($EB$7:EB119)))</f>
        <v/>
      </c>
      <c r="EC120" s="192">
        <v>114</v>
      </c>
      <c r="ED120" s="3" t="str">
        <f>IF('DATA ENTRY'!CV119="","",IF('DATA ENTRY'!B119="","",IF(AND($EE$4='DATA ENTRY'!G119,$EG$4='DATA ENTRY'!F119),'DATA ENTRY'!B119,"")))</f>
        <v/>
      </c>
      <c r="EE120" s="3" t="str">
        <f>IF('DATA ENTRY'!CV119="","",IF('DATA ENTRY'!C119="","",IF(AND($EE$4='DATA ENTRY'!G119,$EG$4='DATA ENTRY'!F119),'DATA ENTRY'!C119,"")))</f>
        <v/>
      </c>
      <c r="EF120" s="4" t="str">
        <f>IF('DATA ENTRY'!CV119="","",IF('DATA ENTRY'!I119="","",IF(AND($EE$4='DATA ENTRY'!G119,$EG$4='DATA ENTRY'!F119),'DATA ENTRY'!I119,"")))</f>
        <v/>
      </c>
      <c r="EG120" s="4" t="str">
        <f>IF('DATA ENTRY'!CV119="","",IF('DATA ENTRY'!CV119="","",IF(AND($EE$4='DATA ENTRY'!G119,$EG$4='DATA ENTRY'!F119),'DATA ENTRY'!CV119,"")))</f>
        <v/>
      </c>
      <c r="EH120" s="3" t="str">
        <f>IF('DATA ENTRY'!CV119="","",IF('DATA ENTRY'!N119="","",IF(AND($EE$4='DATA ENTRY'!G119,$EG$4='DATA ENTRY'!F119),'DATA ENTRY'!N119,"")))</f>
        <v/>
      </c>
      <c r="EI120" s="132" t="str">
        <f>IF('DATA ENTRY'!CV119="","",IF('DATA ENTRY'!O119="","",IF(AND($EE$4='DATA ENTRY'!G119,$EG$4='DATA ENTRY'!F119),'DATA ENTRY'!O119,"")))</f>
        <v/>
      </c>
      <c r="EJ120" s="3" t="str">
        <f>IF('DATA ENTRY'!CV119="","",IF('DATA ENTRY'!P119="","",IF(AND($EE$4='DATA ENTRY'!G119,$EG$4='DATA ENTRY'!F119),'DATA ENTRY'!P119,"")))</f>
        <v/>
      </c>
      <c r="EK120" s="132" t="str">
        <f>IF('DATA ENTRY'!CV119="","",IF('DATA ENTRY'!Q119="","",IF(AND($EE$4='DATA ENTRY'!G119,$EG$4='DATA ENTRY'!F119),'DATA ENTRY'!Q119,"")))</f>
        <v/>
      </c>
      <c r="EL120" s="3" t="str">
        <f>IF('DATA ENTRY'!CV119="","",IF('DATA ENTRY'!R119="","",IF(AND($EE$4='DATA ENTRY'!G119,$EG$4='DATA ENTRY'!F119),'DATA ENTRY'!R119,"")))</f>
        <v/>
      </c>
      <c r="EM120" s="132" t="str">
        <f>IF('DATA ENTRY'!CV119="","",IF('DATA ENTRY'!S119="","",IF(AND($EE$4='DATA ENTRY'!G119,$EG$4='DATA ENTRY'!F119),'DATA ENTRY'!S119,"")))</f>
        <v/>
      </c>
      <c r="EN120" s="3" t="str">
        <f>IF('DATA ENTRY'!CV119="","",IF('DATA ENTRY'!E119="","",IF(AND($EE$4='DATA ENTRY'!G119,$EG$4='DATA ENTRY'!F119),'DATA ENTRY'!E119,"")))</f>
        <v/>
      </c>
      <c r="EO120" s="3" t="str">
        <f>IF('DATA ENTRY'!CV119="","",IF('DATA ENTRY'!D6="","",IF(AND($EE$4='DATA ENTRY'!G119,$EG$4='DATA ENTRY'!F119),'DATA ENTRY'!D6,"")))</f>
        <v/>
      </c>
      <c r="EP120" s="3" t="str">
        <f>IF('DATA ENTRY'!CV119="","",IF('DATA ENTRY'!W119="","",IF(AND($EE$4='DATA ENTRY'!G119,$EG$4='DATA ENTRY'!F119),'DATA ENTRY'!W119,"")))</f>
        <v/>
      </c>
      <c r="EQ120" s="3" t="str">
        <f>IF('DATA ENTRY'!CV119="","",IF('DATA ENTRY'!X119="","",IF(AND($EE$4='DATA ENTRY'!G119,$EG$4='DATA ENTRY'!F119),'DATA ENTRY'!X119,"")))</f>
        <v/>
      </c>
      <c r="ER120" s="133" t="str">
        <f t="shared" si="24"/>
        <v/>
      </c>
      <c r="ES120" s="133" t="str">
        <f>IF('DATA ENTRY'!CV119="","",IF('DATA ENTRY'!D6="","",IF(AND($EE$4='DATA ENTRY'!G119,$EG$4='DATA ENTRY'!F119),'DATA ENTRY'!G119,"")))</f>
        <v/>
      </c>
      <c r="EX120">
        <f t="shared" si="25"/>
        <v>0</v>
      </c>
    </row>
    <row r="121" spans="1:154">
      <c r="A121" t="str">
        <f>IF(S121=0,"",1+(MAX($A$7:A120)))</f>
        <v/>
      </c>
      <c r="B121" s="2">
        <v>115</v>
      </c>
      <c r="C121" s="3" t="str">
        <f>IF('DATA ENTRY'!CV120="","",IF('DATA ENTRY'!B120="","",IF($D$4="All Post",'DATA ENTRY'!B120,IF(AND($D$4='DATA ENTRY'!CV120),'DATA ENTRY'!B120,""))))</f>
        <v/>
      </c>
      <c r="D121" s="3" t="str">
        <f>IF('DATA ENTRY'!CV120="","",IF('DATA ENTRY'!C120="","",IF($D$4="All Post",'DATA ENTRY'!C120,IF(AND($D$4='DATA ENTRY'!CV120),'DATA ENTRY'!C120,""))))</f>
        <v/>
      </c>
      <c r="E121" s="4" t="str">
        <f>IF('DATA ENTRY'!CV120="","",IF('DATA ENTRY'!I120="","",IF($D$4="All Post",'DATA ENTRY'!I120,IF(AND($D$4='DATA ENTRY'!CV120),'DATA ENTRY'!I120,""))))</f>
        <v/>
      </c>
      <c r="F121" s="4" t="str">
        <f>IF('DATA ENTRY'!CV120="","",IF('DATA ENTRY'!CV120="","",IF($D$4="All Post",'DATA ENTRY'!CV120,IF(AND($D$4='DATA ENTRY'!CV120),'DATA ENTRY'!CV120,""))))</f>
        <v/>
      </c>
      <c r="G121" s="3" t="str">
        <f>IF('DATA ENTRY'!CV120="","",IF('DATA ENTRY'!N120="","",IF($D$4="All Post",'DATA ENTRY'!N120,IF(AND($D$4='DATA ENTRY'!CV120),'DATA ENTRY'!N120,""))))</f>
        <v/>
      </c>
      <c r="H121" s="132" t="str">
        <f>IF('DATA ENTRY'!CV120="","",IF('DATA ENTRY'!O120="","",IF($D$4="All Post",'DATA ENTRY'!O120,IF(AND($D$4='DATA ENTRY'!CV120),'DATA ENTRY'!O120,""))))</f>
        <v/>
      </c>
      <c r="I121" s="3" t="str">
        <f>IF('DATA ENTRY'!CV120="","",IF('DATA ENTRY'!P120="","",IF($D$4="All Post",'DATA ENTRY'!P120,IF(AND($D$4='DATA ENTRY'!CV120),'DATA ENTRY'!P120,""))))</f>
        <v/>
      </c>
      <c r="J121" s="132" t="str">
        <f>IF('DATA ENTRY'!CV120="","",IF('DATA ENTRY'!Q120="","",IF($D$4="All Post",'DATA ENTRY'!Q120,IF(AND($D$4='DATA ENTRY'!CV120),'DATA ENTRY'!Q120,""))))</f>
        <v/>
      </c>
      <c r="K121" s="3" t="str">
        <f>IF('DATA ENTRY'!CV120="","",IF('DATA ENTRY'!R120="","",IF($D$4="All Post",'DATA ENTRY'!R120,IF(AND($D$4='DATA ENTRY'!CV120),'DATA ENTRY'!R120,""))))</f>
        <v/>
      </c>
      <c r="L121" s="3" t="str">
        <f>IF('DATA ENTRY'!CV120="","",IF('DATA ENTRY'!S120="","",IF($D$4="All Post",'DATA ENTRY'!S120,IF(AND($D$4='DATA ENTRY'!CV120),'DATA ENTRY'!S120,""))))</f>
        <v/>
      </c>
      <c r="M121" s="3" t="str">
        <f>IF('DATA ENTRY'!CV120="","",IF('DATA ENTRY'!E120="","",IF($D$4="All Post",'DATA ENTRY'!E120,IF(AND($D$4='DATA ENTRY'!CV120),'DATA ENTRY'!E120,""))))</f>
        <v/>
      </c>
      <c r="N121" s="3" t="str">
        <f>IF('DATA ENTRY'!CV120="","",IF('DATA ENTRY'!W120="","",IF($D$4="All Post",'DATA ENTRY'!W120,IF(AND($D$4='DATA ENTRY'!CV120),'DATA ENTRY'!W120,""))))</f>
        <v/>
      </c>
      <c r="O121" s="3" t="str">
        <f>IF('DATA ENTRY'!CV120="","",IF('DATA ENTRY'!X120="","",IF($D$4="All Post",'DATA ENTRY'!X120,IF(AND($D$4='DATA ENTRY'!CV120),'DATA ENTRY'!X120,""))))</f>
        <v/>
      </c>
      <c r="P121" s="3" t="str">
        <f>IF('DATA ENTRY'!CV120="","",IF('DATA ENTRY'!G120="","",IF($D$4="All Post",'DATA ENTRY'!G120,IF(AND($D$4='DATA ENTRY'!CV120),'DATA ENTRY'!G120,""))))</f>
        <v/>
      </c>
      <c r="S121">
        <f t="shared" si="14"/>
        <v>0</v>
      </c>
      <c r="T121" t="str">
        <f t="shared" si="15"/>
        <v/>
      </c>
      <c r="BZ121" t="str">
        <f t="shared" si="16"/>
        <v/>
      </c>
      <c r="CA121" t="str">
        <f>IF(CW121=0,"",1+(MAX($CA$7:CA120)))</f>
        <v/>
      </c>
      <c r="CB121" s="141">
        <v>115</v>
      </c>
      <c r="CC121" s="3" t="str">
        <f>IF('DATA ENTRY'!CV120="","",IF('DATA ENTRY'!B120="","",IF(AND($CD$4='DATA ENTRY'!CV120),'DATA ENTRY'!B120,"")))</f>
        <v/>
      </c>
      <c r="CD121" s="3" t="str">
        <f>IF('DATA ENTRY'!CV120="","",IF('DATA ENTRY'!C120="","",IF(AND($CD$4='DATA ENTRY'!CV120),'DATA ENTRY'!C120,"")))</f>
        <v/>
      </c>
      <c r="CE121" s="4" t="str">
        <f>IF('DATA ENTRY'!CV120="","",IF('DATA ENTRY'!I120="","",IF(AND($CD$4='DATA ENTRY'!CV120),'DATA ENTRY'!I120,"")))</f>
        <v/>
      </c>
      <c r="CF121" s="4" t="str">
        <f>IF('DATA ENTRY'!CV120="","",IF('DATA ENTRY'!CV120="","",IF(AND($CD$4='DATA ENTRY'!CV120),'DATA ENTRY'!CV120,"")))</f>
        <v/>
      </c>
      <c r="CG121" s="3" t="str">
        <f>IF('DATA ENTRY'!CV120="","",IF('DATA ENTRY'!N120="","",IF(AND($CD$4='DATA ENTRY'!CV120),'DATA ENTRY'!N120,"")))</f>
        <v/>
      </c>
      <c r="CH121" s="132" t="str">
        <f>IF('DATA ENTRY'!CV120="","",IF('DATA ENTRY'!O120="","",IF(AND($CD$4='DATA ENTRY'!CV120),'DATA ENTRY'!O120,"")))</f>
        <v/>
      </c>
      <c r="CI121" s="3" t="str">
        <f>IF('DATA ENTRY'!CV120="","",IF('DATA ENTRY'!P120="","",IF(AND($CD$4='DATA ENTRY'!CV120),'DATA ENTRY'!P120,"")))</f>
        <v/>
      </c>
      <c r="CJ121" s="132" t="str">
        <f>IF('DATA ENTRY'!CV120="","",IF('DATA ENTRY'!Q120="","",IF(AND($CD$4='DATA ENTRY'!CV120),'DATA ENTRY'!Q120,"")))</f>
        <v/>
      </c>
      <c r="CK121" s="3" t="str">
        <f>IF('DATA ENTRY'!CV120="","",IF('DATA ENTRY'!R120="","",IF(AND($CD$4='DATA ENTRY'!CV120),'DATA ENTRY'!R120,"")))</f>
        <v/>
      </c>
      <c r="CL121" s="3" t="str">
        <f>IF('DATA ENTRY'!CV120="","",IF('DATA ENTRY'!S120="","",IF(AND($CD$4='DATA ENTRY'!CV120),'DATA ENTRY'!S120,"")))</f>
        <v/>
      </c>
      <c r="CM121" s="3" t="str">
        <f>IF('DATA ENTRY'!CV120="","",IF('DATA ENTRY'!E120="","",IF(AND($CD$4='DATA ENTRY'!CV120),'DATA ENTRY'!E120,"")))</f>
        <v/>
      </c>
      <c r="CN121" s="3" t="str">
        <f>IF('DATA ENTRY'!CV120="","",IF('DATA ENTRY'!W120="","",IF(AND($CD$4='DATA ENTRY'!CV120),'DATA ENTRY'!W120,"")))</f>
        <v/>
      </c>
      <c r="CO121" s="3" t="str">
        <f>IF('DATA ENTRY'!CV120="","",IF('DATA ENTRY'!X120="","",IF(AND($CD$4='DATA ENTRY'!CV120),'DATA ENTRY'!X120,"")))</f>
        <v/>
      </c>
      <c r="CP121" s="133" t="str">
        <f t="shared" si="17"/>
        <v/>
      </c>
      <c r="CQ121" s="133" t="str">
        <f>IF('DATA ENTRY'!CV120="","",IF('DATA ENTRY'!G120="","",IF(AND($CD$4='DATA ENTRY'!CV120),'DATA ENTRY'!G120,"")))</f>
        <v/>
      </c>
      <c r="CR121">
        <f t="shared" si="18"/>
        <v>0</v>
      </c>
      <c r="CS121">
        <f t="shared" si="19"/>
        <v>0</v>
      </c>
      <c r="CW121">
        <f t="shared" si="26"/>
        <v>0</v>
      </c>
      <c r="DA121" t="str">
        <f t="shared" si="20"/>
        <v/>
      </c>
      <c r="DB121" t="str">
        <f>IF(DX121=0,"",1+(MAX($DB$7:DB120)))</f>
        <v/>
      </c>
      <c r="DC121" s="170">
        <v>115</v>
      </c>
      <c r="DD121" s="3" t="str">
        <f>IF('DATA ENTRY'!CV120="","",IF('DATA ENTRY'!B120="","",IF(AND($DE$4='DATA ENTRY'!D120),'DATA ENTRY'!B120,"")))</f>
        <v/>
      </c>
      <c r="DE121" s="3" t="str">
        <f>IF('DATA ENTRY'!CV120="","",IF('DATA ENTRY'!C120="","",IF(AND($DE$4='DATA ENTRY'!D120),'DATA ENTRY'!C120,"")))</f>
        <v/>
      </c>
      <c r="DF121" s="4" t="str">
        <f>IF('DATA ENTRY'!CV120="","",IF('DATA ENTRY'!I120="","",IF(AND($DE$4='DATA ENTRY'!D120),'DATA ENTRY'!I120,"")))</f>
        <v/>
      </c>
      <c r="DG121" s="4" t="str">
        <f>IF('DATA ENTRY'!CV120="","",IF('DATA ENTRY'!CV120="","",IF(AND($DE$4='DATA ENTRY'!D120),'DATA ENTRY'!CV120,"")))</f>
        <v/>
      </c>
      <c r="DH121" s="3" t="str">
        <f>IF('DATA ENTRY'!CV120="","",IF('DATA ENTRY'!N120="","",IF(AND($DE$4='DATA ENTRY'!D120),'DATA ENTRY'!N120,"")))</f>
        <v/>
      </c>
      <c r="DI121" s="132" t="str">
        <f>IF('DATA ENTRY'!CV120="","",IF('DATA ENTRY'!O120="","",IF(AND($DE$4='DATA ENTRY'!D120),'DATA ENTRY'!O120,"")))</f>
        <v/>
      </c>
      <c r="DJ121" s="3" t="str">
        <f>IF('DATA ENTRY'!CV120="","",IF('DATA ENTRY'!P120="","",IF(AND($DE$4='DATA ENTRY'!D120),'DATA ENTRY'!P120,"")))</f>
        <v/>
      </c>
      <c r="DK121" s="132" t="str">
        <f>IF('DATA ENTRY'!CV120="","",IF('DATA ENTRY'!Q120="","",IF(AND($DE$4='DATA ENTRY'!D120),'DATA ENTRY'!Q120,"")))</f>
        <v/>
      </c>
      <c r="DL121" s="3" t="str">
        <f>IF('DATA ENTRY'!CV120="","",IF('DATA ENTRY'!R120="","",IF(AND($DE$4='DATA ENTRY'!D120),'DATA ENTRY'!R120,"")))</f>
        <v/>
      </c>
      <c r="DM121" s="132" t="str">
        <f>IF('DATA ENTRY'!CV120="","",IF('DATA ENTRY'!S120="","",IF(AND($DE$4='DATA ENTRY'!D120),'DATA ENTRY'!S120,"")))</f>
        <v/>
      </c>
      <c r="DN121" s="3" t="str">
        <f>IF('DATA ENTRY'!CV120="","",IF('DATA ENTRY'!E120="","",IF(AND($DE$4='DATA ENTRY'!D120),'DATA ENTRY'!E120,"")))</f>
        <v/>
      </c>
      <c r="DO121" s="3" t="str">
        <f>IF('DATA ENTRY'!CV120="","",IF('DATA ENTRY'!D120="","",IF(AND($DE$4='DATA ENTRY'!D120),'DATA ENTRY'!D120,"")))</f>
        <v/>
      </c>
      <c r="DP121" s="3" t="str">
        <f>IF('DATA ENTRY'!CV120="","",IF('DATA ENTRY'!W120="","",IF(AND($DE$4='DATA ENTRY'!D120),'DATA ENTRY'!W120,"")))</f>
        <v/>
      </c>
      <c r="DQ121" s="3" t="str">
        <f>IF('DATA ENTRY'!CV120="","",IF('DATA ENTRY'!X120="","",IF(AND($DE$4='DATA ENTRY'!D120),'DATA ENTRY'!X120,"")))</f>
        <v/>
      </c>
      <c r="DR121" s="133" t="str">
        <f t="shared" si="21"/>
        <v/>
      </c>
      <c r="DS121" s="133" t="str">
        <f>IF('DATA ENTRY'!CV120="","",IF('DATA ENTRY'!D120="","",IF(AND($DE$4='DATA ENTRY'!D120),'DATA ENTRY'!G120,"")))</f>
        <v/>
      </c>
      <c r="DX121">
        <f t="shared" si="22"/>
        <v>0</v>
      </c>
      <c r="EA121" t="str">
        <f t="shared" si="23"/>
        <v/>
      </c>
      <c r="EB121" t="str">
        <f>IF(EX121=0,"",1+(MAX($EB$7:EB120)))</f>
        <v/>
      </c>
      <c r="EC121" s="192">
        <v>115</v>
      </c>
      <c r="ED121" s="3" t="str">
        <f>IF('DATA ENTRY'!CV120="","",IF('DATA ENTRY'!B120="","",IF(AND($EE$4='DATA ENTRY'!G120,$EG$4='DATA ENTRY'!F120),'DATA ENTRY'!B120,"")))</f>
        <v/>
      </c>
      <c r="EE121" s="3" t="str">
        <f>IF('DATA ENTRY'!CV120="","",IF('DATA ENTRY'!C120="","",IF(AND($EE$4='DATA ENTRY'!G120,$EG$4='DATA ENTRY'!F120),'DATA ENTRY'!C120,"")))</f>
        <v/>
      </c>
      <c r="EF121" s="4" t="str">
        <f>IF('DATA ENTRY'!CV120="","",IF('DATA ENTRY'!I120="","",IF(AND($EE$4='DATA ENTRY'!G120,$EG$4='DATA ENTRY'!F120),'DATA ENTRY'!I120,"")))</f>
        <v/>
      </c>
      <c r="EG121" s="4" t="str">
        <f>IF('DATA ENTRY'!CV120="","",IF('DATA ENTRY'!CV120="","",IF(AND($EE$4='DATA ENTRY'!G120,$EG$4='DATA ENTRY'!F120),'DATA ENTRY'!CV120,"")))</f>
        <v/>
      </c>
      <c r="EH121" s="3" t="str">
        <f>IF('DATA ENTRY'!CV120="","",IF('DATA ENTRY'!N120="","",IF(AND($EE$4='DATA ENTRY'!G120,$EG$4='DATA ENTRY'!F120),'DATA ENTRY'!N120,"")))</f>
        <v/>
      </c>
      <c r="EI121" s="132" t="str">
        <f>IF('DATA ENTRY'!CV120="","",IF('DATA ENTRY'!O120="","",IF(AND($EE$4='DATA ENTRY'!G120,$EG$4='DATA ENTRY'!F120),'DATA ENTRY'!O120,"")))</f>
        <v/>
      </c>
      <c r="EJ121" s="3" t="str">
        <f>IF('DATA ENTRY'!CV120="","",IF('DATA ENTRY'!P120="","",IF(AND($EE$4='DATA ENTRY'!G120,$EG$4='DATA ENTRY'!F120),'DATA ENTRY'!P120,"")))</f>
        <v/>
      </c>
      <c r="EK121" s="132" t="str">
        <f>IF('DATA ENTRY'!CV120="","",IF('DATA ENTRY'!Q120="","",IF(AND($EE$4='DATA ENTRY'!G120,$EG$4='DATA ENTRY'!F120),'DATA ENTRY'!Q120,"")))</f>
        <v/>
      </c>
      <c r="EL121" s="3" t="str">
        <f>IF('DATA ENTRY'!CV120="","",IF('DATA ENTRY'!R120="","",IF(AND($EE$4='DATA ENTRY'!G120,$EG$4='DATA ENTRY'!F120),'DATA ENTRY'!R120,"")))</f>
        <v/>
      </c>
      <c r="EM121" s="132" t="str">
        <f>IF('DATA ENTRY'!CV120="","",IF('DATA ENTRY'!S120="","",IF(AND($EE$4='DATA ENTRY'!G120,$EG$4='DATA ENTRY'!F120),'DATA ENTRY'!S120,"")))</f>
        <v/>
      </c>
      <c r="EN121" s="3" t="str">
        <f>IF('DATA ENTRY'!CV120="","",IF('DATA ENTRY'!E120="","",IF(AND($EE$4='DATA ENTRY'!G120,$EG$4='DATA ENTRY'!F120),'DATA ENTRY'!E120,"")))</f>
        <v/>
      </c>
      <c r="EO121" s="3" t="str">
        <f>IF('DATA ENTRY'!CV120="","",IF('DATA ENTRY'!D6="","",IF(AND($EE$4='DATA ENTRY'!G120,$EG$4='DATA ENTRY'!F120),'DATA ENTRY'!D6,"")))</f>
        <v/>
      </c>
      <c r="EP121" s="3" t="str">
        <f>IF('DATA ENTRY'!CV120="","",IF('DATA ENTRY'!W120="","",IF(AND($EE$4='DATA ENTRY'!G120,$EG$4='DATA ENTRY'!F120),'DATA ENTRY'!W120,"")))</f>
        <v/>
      </c>
      <c r="EQ121" s="3" t="str">
        <f>IF('DATA ENTRY'!CV120="","",IF('DATA ENTRY'!X120="","",IF(AND($EE$4='DATA ENTRY'!G120,$EG$4='DATA ENTRY'!F120),'DATA ENTRY'!X120,"")))</f>
        <v/>
      </c>
      <c r="ER121" s="133" t="str">
        <f t="shared" si="24"/>
        <v/>
      </c>
      <c r="ES121" s="133" t="str">
        <f>IF('DATA ENTRY'!CV120="","",IF('DATA ENTRY'!D6="","",IF(AND($EE$4='DATA ENTRY'!G120,$EG$4='DATA ENTRY'!F120),'DATA ENTRY'!G120,"")))</f>
        <v/>
      </c>
      <c r="EX121">
        <f t="shared" si="25"/>
        <v>0</v>
      </c>
    </row>
    <row r="122" spans="1:154">
      <c r="A122" t="str">
        <f>IF(S122=0,"",1+(MAX($A$7:A121)))</f>
        <v/>
      </c>
      <c r="B122" s="2">
        <v>116</v>
      </c>
      <c r="C122" s="3" t="str">
        <f>IF('DATA ENTRY'!CV121="","",IF('DATA ENTRY'!B121="","",IF($D$4="All Post",'DATA ENTRY'!B121,IF(AND($D$4='DATA ENTRY'!CV121),'DATA ENTRY'!B121,""))))</f>
        <v/>
      </c>
      <c r="D122" s="3" t="str">
        <f>IF('DATA ENTRY'!CV121="","",IF('DATA ENTRY'!C121="","",IF($D$4="All Post",'DATA ENTRY'!C121,IF(AND($D$4='DATA ENTRY'!CV121),'DATA ENTRY'!C121,""))))</f>
        <v/>
      </c>
      <c r="E122" s="4" t="str">
        <f>IF('DATA ENTRY'!CV121="","",IF('DATA ENTRY'!I121="","",IF($D$4="All Post",'DATA ENTRY'!I121,IF(AND($D$4='DATA ENTRY'!CV121),'DATA ENTRY'!I121,""))))</f>
        <v/>
      </c>
      <c r="F122" s="4" t="str">
        <f>IF('DATA ENTRY'!CV121="","",IF('DATA ENTRY'!CV121="","",IF($D$4="All Post",'DATA ENTRY'!CV121,IF(AND($D$4='DATA ENTRY'!CV121),'DATA ENTRY'!CV121,""))))</f>
        <v/>
      </c>
      <c r="G122" s="3" t="str">
        <f>IF('DATA ENTRY'!CV121="","",IF('DATA ENTRY'!N121="","",IF($D$4="All Post",'DATA ENTRY'!N121,IF(AND($D$4='DATA ENTRY'!CV121),'DATA ENTRY'!N121,""))))</f>
        <v/>
      </c>
      <c r="H122" s="132" t="str">
        <f>IF('DATA ENTRY'!CV121="","",IF('DATA ENTRY'!O121="","",IF($D$4="All Post",'DATA ENTRY'!O121,IF(AND($D$4='DATA ENTRY'!CV121),'DATA ENTRY'!O121,""))))</f>
        <v/>
      </c>
      <c r="I122" s="3" t="str">
        <f>IF('DATA ENTRY'!CV121="","",IF('DATA ENTRY'!P121="","",IF($D$4="All Post",'DATA ENTRY'!P121,IF(AND($D$4='DATA ENTRY'!CV121),'DATA ENTRY'!P121,""))))</f>
        <v/>
      </c>
      <c r="J122" s="132" t="str">
        <f>IF('DATA ENTRY'!CV121="","",IF('DATA ENTRY'!Q121="","",IF($D$4="All Post",'DATA ENTRY'!Q121,IF(AND($D$4='DATA ENTRY'!CV121),'DATA ENTRY'!Q121,""))))</f>
        <v/>
      </c>
      <c r="K122" s="3" t="str">
        <f>IF('DATA ENTRY'!CV121="","",IF('DATA ENTRY'!R121="","",IF($D$4="All Post",'DATA ENTRY'!R121,IF(AND($D$4='DATA ENTRY'!CV121),'DATA ENTRY'!R121,""))))</f>
        <v/>
      </c>
      <c r="L122" s="3" t="str">
        <f>IF('DATA ENTRY'!CV121="","",IF('DATA ENTRY'!S121="","",IF($D$4="All Post",'DATA ENTRY'!S121,IF(AND($D$4='DATA ENTRY'!CV121),'DATA ENTRY'!S121,""))))</f>
        <v/>
      </c>
      <c r="M122" s="3" t="str">
        <f>IF('DATA ENTRY'!CV121="","",IF('DATA ENTRY'!E121="","",IF($D$4="All Post",'DATA ENTRY'!E121,IF(AND($D$4='DATA ENTRY'!CV121),'DATA ENTRY'!E121,""))))</f>
        <v/>
      </c>
      <c r="N122" s="3" t="str">
        <f>IF('DATA ENTRY'!CV121="","",IF('DATA ENTRY'!W121="","",IF($D$4="All Post",'DATA ENTRY'!W121,IF(AND($D$4='DATA ENTRY'!CV121),'DATA ENTRY'!W121,""))))</f>
        <v/>
      </c>
      <c r="O122" s="3" t="str">
        <f>IF('DATA ENTRY'!CV121="","",IF('DATA ENTRY'!X121="","",IF($D$4="All Post",'DATA ENTRY'!X121,IF(AND($D$4='DATA ENTRY'!CV121),'DATA ENTRY'!X121,""))))</f>
        <v/>
      </c>
      <c r="P122" s="3" t="str">
        <f>IF('DATA ENTRY'!CV121="","",IF('DATA ENTRY'!G121="","",IF($D$4="All Post",'DATA ENTRY'!G121,IF(AND($D$4='DATA ENTRY'!CV121),'DATA ENTRY'!G121,""))))</f>
        <v/>
      </c>
      <c r="S122">
        <f t="shared" si="14"/>
        <v>0</v>
      </c>
      <c r="T122" t="str">
        <f t="shared" si="15"/>
        <v/>
      </c>
      <c r="BZ122" t="str">
        <f t="shared" si="16"/>
        <v/>
      </c>
      <c r="CA122" t="str">
        <f>IF(CW122=0,"",1+(MAX($CA$7:CA121)))</f>
        <v/>
      </c>
      <c r="CB122" s="141">
        <v>116</v>
      </c>
      <c r="CC122" s="3" t="str">
        <f>IF('DATA ENTRY'!CV121="","",IF('DATA ENTRY'!B121="","",IF(AND($CD$4='DATA ENTRY'!CV121),'DATA ENTRY'!B121,"")))</f>
        <v/>
      </c>
      <c r="CD122" s="3" t="str">
        <f>IF('DATA ENTRY'!CV121="","",IF('DATA ENTRY'!C121="","",IF(AND($CD$4='DATA ENTRY'!CV121),'DATA ENTRY'!C121,"")))</f>
        <v/>
      </c>
      <c r="CE122" s="4" t="str">
        <f>IF('DATA ENTRY'!CV121="","",IF('DATA ENTRY'!I121="","",IF(AND($CD$4='DATA ENTRY'!CV121),'DATA ENTRY'!I121,"")))</f>
        <v/>
      </c>
      <c r="CF122" s="4" t="str">
        <f>IF('DATA ENTRY'!CV121="","",IF('DATA ENTRY'!CV121="","",IF(AND($CD$4='DATA ENTRY'!CV121),'DATA ENTRY'!CV121,"")))</f>
        <v/>
      </c>
      <c r="CG122" s="3" t="str">
        <f>IF('DATA ENTRY'!CV121="","",IF('DATA ENTRY'!N121="","",IF(AND($CD$4='DATA ENTRY'!CV121),'DATA ENTRY'!N121,"")))</f>
        <v/>
      </c>
      <c r="CH122" s="132" t="str">
        <f>IF('DATA ENTRY'!CV121="","",IF('DATA ENTRY'!O121="","",IF(AND($CD$4='DATA ENTRY'!CV121),'DATA ENTRY'!O121,"")))</f>
        <v/>
      </c>
      <c r="CI122" s="3" t="str">
        <f>IF('DATA ENTRY'!CV121="","",IF('DATA ENTRY'!P121="","",IF(AND($CD$4='DATA ENTRY'!CV121),'DATA ENTRY'!P121,"")))</f>
        <v/>
      </c>
      <c r="CJ122" s="132" t="str">
        <f>IF('DATA ENTRY'!CV121="","",IF('DATA ENTRY'!Q121="","",IF(AND($CD$4='DATA ENTRY'!CV121),'DATA ENTRY'!Q121,"")))</f>
        <v/>
      </c>
      <c r="CK122" s="3" t="str">
        <f>IF('DATA ENTRY'!CV121="","",IF('DATA ENTRY'!R121="","",IF(AND($CD$4='DATA ENTRY'!CV121),'DATA ENTRY'!R121,"")))</f>
        <v/>
      </c>
      <c r="CL122" s="3" t="str">
        <f>IF('DATA ENTRY'!CV121="","",IF('DATA ENTRY'!S121="","",IF(AND($CD$4='DATA ENTRY'!CV121),'DATA ENTRY'!S121,"")))</f>
        <v/>
      </c>
      <c r="CM122" s="3" t="str">
        <f>IF('DATA ENTRY'!CV121="","",IF('DATA ENTRY'!E121="","",IF(AND($CD$4='DATA ENTRY'!CV121),'DATA ENTRY'!E121,"")))</f>
        <v/>
      </c>
      <c r="CN122" s="3" t="str">
        <f>IF('DATA ENTRY'!CV121="","",IF('DATA ENTRY'!W121="","",IF(AND($CD$4='DATA ENTRY'!CV121),'DATA ENTRY'!W121,"")))</f>
        <v/>
      </c>
      <c r="CO122" s="3" t="str">
        <f>IF('DATA ENTRY'!CV121="","",IF('DATA ENTRY'!X121="","",IF(AND($CD$4='DATA ENTRY'!CV121),'DATA ENTRY'!X121,"")))</f>
        <v/>
      </c>
      <c r="CP122" s="133" t="str">
        <f t="shared" si="17"/>
        <v/>
      </c>
      <c r="CQ122" s="133" t="str">
        <f>IF('DATA ENTRY'!CV121="","",IF('DATA ENTRY'!G121="","",IF(AND($CD$4='DATA ENTRY'!CV121),'DATA ENTRY'!G121,"")))</f>
        <v/>
      </c>
      <c r="CR122">
        <f t="shared" si="18"/>
        <v>0</v>
      </c>
      <c r="CS122">
        <f t="shared" si="19"/>
        <v>0</v>
      </c>
      <c r="CW122">
        <f t="shared" si="26"/>
        <v>0</v>
      </c>
      <c r="DA122" t="str">
        <f t="shared" si="20"/>
        <v/>
      </c>
      <c r="DB122" t="str">
        <f>IF(DX122=0,"",1+(MAX($DB$7:DB121)))</f>
        <v/>
      </c>
      <c r="DC122" s="170">
        <v>116</v>
      </c>
      <c r="DD122" s="3" t="str">
        <f>IF('DATA ENTRY'!CV121="","",IF('DATA ENTRY'!B121="","",IF(AND($DE$4='DATA ENTRY'!D121),'DATA ENTRY'!B121,"")))</f>
        <v/>
      </c>
      <c r="DE122" s="3" t="str">
        <f>IF('DATA ENTRY'!CV121="","",IF('DATA ENTRY'!C121="","",IF(AND($DE$4='DATA ENTRY'!D121),'DATA ENTRY'!C121,"")))</f>
        <v/>
      </c>
      <c r="DF122" s="4" t="str">
        <f>IF('DATA ENTRY'!CV121="","",IF('DATA ENTRY'!I121="","",IF(AND($DE$4='DATA ENTRY'!D121),'DATA ENTRY'!I121,"")))</f>
        <v/>
      </c>
      <c r="DG122" s="4" t="str">
        <f>IF('DATA ENTRY'!CV121="","",IF('DATA ENTRY'!CV121="","",IF(AND($DE$4='DATA ENTRY'!D121),'DATA ENTRY'!CV121,"")))</f>
        <v/>
      </c>
      <c r="DH122" s="3" t="str">
        <f>IF('DATA ENTRY'!CV121="","",IF('DATA ENTRY'!N121="","",IF(AND($DE$4='DATA ENTRY'!D121),'DATA ENTRY'!N121,"")))</f>
        <v/>
      </c>
      <c r="DI122" s="132" t="str">
        <f>IF('DATA ENTRY'!CV121="","",IF('DATA ENTRY'!O121="","",IF(AND($DE$4='DATA ENTRY'!D121),'DATA ENTRY'!O121,"")))</f>
        <v/>
      </c>
      <c r="DJ122" s="3" t="str">
        <f>IF('DATA ENTRY'!CV121="","",IF('DATA ENTRY'!P121="","",IF(AND($DE$4='DATA ENTRY'!D121),'DATA ENTRY'!P121,"")))</f>
        <v/>
      </c>
      <c r="DK122" s="132" t="str">
        <f>IF('DATA ENTRY'!CV121="","",IF('DATA ENTRY'!Q121="","",IF(AND($DE$4='DATA ENTRY'!D121),'DATA ENTRY'!Q121,"")))</f>
        <v/>
      </c>
      <c r="DL122" s="3" t="str">
        <f>IF('DATA ENTRY'!CV121="","",IF('DATA ENTRY'!R121="","",IF(AND($DE$4='DATA ENTRY'!D121),'DATA ENTRY'!R121,"")))</f>
        <v/>
      </c>
      <c r="DM122" s="132" t="str">
        <f>IF('DATA ENTRY'!CV121="","",IF('DATA ENTRY'!S121="","",IF(AND($DE$4='DATA ENTRY'!D121),'DATA ENTRY'!S121,"")))</f>
        <v/>
      </c>
      <c r="DN122" s="3" t="str">
        <f>IF('DATA ENTRY'!CV121="","",IF('DATA ENTRY'!E121="","",IF(AND($DE$4='DATA ENTRY'!D121),'DATA ENTRY'!E121,"")))</f>
        <v/>
      </c>
      <c r="DO122" s="3" t="str">
        <f>IF('DATA ENTRY'!CV121="","",IF('DATA ENTRY'!D121="","",IF(AND($DE$4='DATA ENTRY'!D121),'DATA ENTRY'!D121,"")))</f>
        <v/>
      </c>
      <c r="DP122" s="3" t="str">
        <f>IF('DATA ENTRY'!CV121="","",IF('DATA ENTRY'!W121="","",IF(AND($DE$4='DATA ENTRY'!D121),'DATA ENTRY'!W121,"")))</f>
        <v/>
      </c>
      <c r="DQ122" s="3" t="str">
        <f>IF('DATA ENTRY'!CV121="","",IF('DATA ENTRY'!X121="","",IF(AND($DE$4='DATA ENTRY'!D121),'DATA ENTRY'!X121,"")))</f>
        <v/>
      </c>
      <c r="DR122" s="133" t="str">
        <f t="shared" si="21"/>
        <v/>
      </c>
      <c r="DS122" s="133" t="str">
        <f>IF('DATA ENTRY'!CV121="","",IF('DATA ENTRY'!D121="","",IF(AND($DE$4='DATA ENTRY'!D121),'DATA ENTRY'!G121,"")))</f>
        <v/>
      </c>
      <c r="DX122">
        <f t="shared" si="22"/>
        <v>0</v>
      </c>
      <c r="EA122" t="str">
        <f t="shared" si="23"/>
        <v/>
      </c>
      <c r="EB122" t="str">
        <f>IF(EX122=0,"",1+(MAX($EB$7:EB121)))</f>
        <v/>
      </c>
      <c r="EC122" s="192">
        <v>116</v>
      </c>
      <c r="ED122" s="3" t="str">
        <f>IF('DATA ENTRY'!CV121="","",IF('DATA ENTRY'!B121="","",IF(AND($EE$4='DATA ENTRY'!G121,$EG$4='DATA ENTRY'!F121),'DATA ENTRY'!B121,"")))</f>
        <v/>
      </c>
      <c r="EE122" s="3" t="str">
        <f>IF('DATA ENTRY'!CV121="","",IF('DATA ENTRY'!C121="","",IF(AND($EE$4='DATA ENTRY'!G121,$EG$4='DATA ENTRY'!F121),'DATA ENTRY'!C121,"")))</f>
        <v/>
      </c>
      <c r="EF122" s="4" t="str">
        <f>IF('DATA ENTRY'!CV121="","",IF('DATA ENTRY'!I121="","",IF(AND($EE$4='DATA ENTRY'!G121,$EG$4='DATA ENTRY'!F121),'DATA ENTRY'!I121,"")))</f>
        <v/>
      </c>
      <c r="EG122" s="4" t="str">
        <f>IF('DATA ENTRY'!CV121="","",IF('DATA ENTRY'!CV121="","",IF(AND($EE$4='DATA ENTRY'!G121,$EG$4='DATA ENTRY'!F121),'DATA ENTRY'!CV121,"")))</f>
        <v/>
      </c>
      <c r="EH122" s="3" t="str">
        <f>IF('DATA ENTRY'!CV121="","",IF('DATA ENTRY'!N121="","",IF(AND($EE$4='DATA ENTRY'!G121,$EG$4='DATA ENTRY'!F121),'DATA ENTRY'!N121,"")))</f>
        <v/>
      </c>
      <c r="EI122" s="132" t="str">
        <f>IF('DATA ENTRY'!CV121="","",IF('DATA ENTRY'!O121="","",IF(AND($EE$4='DATA ENTRY'!G121,$EG$4='DATA ENTRY'!F121),'DATA ENTRY'!O121,"")))</f>
        <v/>
      </c>
      <c r="EJ122" s="3" t="str">
        <f>IF('DATA ENTRY'!CV121="","",IF('DATA ENTRY'!P121="","",IF(AND($EE$4='DATA ENTRY'!G121,$EG$4='DATA ENTRY'!F121),'DATA ENTRY'!P121,"")))</f>
        <v/>
      </c>
      <c r="EK122" s="132" t="str">
        <f>IF('DATA ENTRY'!CV121="","",IF('DATA ENTRY'!Q121="","",IF(AND($EE$4='DATA ENTRY'!G121,$EG$4='DATA ENTRY'!F121),'DATA ENTRY'!Q121,"")))</f>
        <v/>
      </c>
      <c r="EL122" s="3" t="str">
        <f>IF('DATA ENTRY'!CV121="","",IF('DATA ENTRY'!R121="","",IF(AND($EE$4='DATA ENTRY'!G121,$EG$4='DATA ENTRY'!F121),'DATA ENTRY'!R121,"")))</f>
        <v/>
      </c>
      <c r="EM122" s="132" t="str">
        <f>IF('DATA ENTRY'!CV121="","",IF('DATA ENTRY'!S121="","",IF(AND($EE$4='DATA ENTRY'!G121,$EG$4='DATA ENTRY'!F121),'DATA ENTRY'!S121,"")))</f>
        <v/>
      </c>
      <c r="EN122" s="3" t="str">
        <f>IF('DATA ENTRY'!CV121="","",IF('DATA ENTRY'!E121="","",IF(AND($EE$4='DATA ENTRY'!G121,$EG$4='DATA ENTRY'!F121),'DATA ENTRY'!E121,"")))</f>
        <v/>
      </c>
      <c r="EO122" s="3" t="str">
        <f>IF('DATA ENTRY'!CV121="","",IF('DATA ENTRY'!D6="","",IF(AND($EE$4='DATA ENTRY'!G121,$EG$4='DATA ENTRY'!F121),'DATA ENTRY'!D6,"")))</f>
        <v/>
      </c>
      <c r="EP122" s="3" t="str">
        <f>IF('DATA ENTRY'!CV121="","",IF('DATA ENTRY'!W121="","",IF(AND($EE$4='DATA ENTRY'!G121,$EG$4='DATA ENTRY'!F121),'DATA ENTRY'!W121,"")))</f>
        <v/>
      </c>
      <c r="EQ122" s="3" t="str">
        <f>IF('DATA ENTRY'!CV121="","",IF('DATA ENTRY'!X121="","",IF(AND($EE$4='DATA ENTRY'!G121,$EG$4='DATA ENTRY'!F121),'DATA ENTRY'!X121,"")))</f>
        <v/>
      </c>
      <c r="ER122" s="133" t="str">
        <f t="shared" si="24"/>
        <v/>
      </c>
      <c r="ES122" s="133" t="str">
        <f>IF('DATA ENTRY'!CV121="","",IF('DATA ENTRY'!D6="","",IF(AND($EE$4='DATA ENTRY'!G121,$EG$4='DATA ENTRY'!F121),'DATA ENTRY'!G121,"")))</f>
        <v/>
      </c>
      <c r="EX122">
        <f t="shared" si="25"/>
        <v>0</v>
      </c>
    </row>
    <row r="123" spans="1:154">
      <c r="A123" t="str">
        <f>IF(S123=0,"",1+(MAX($A$7:A122)))</f>
        <v/>
      </c>
      <c r="B123" s="2">
        <v>117</v>
      </c>
      <c r="C123" s="3" t="str">
        <f>IF('DATA ENTRY'!CV122="","",IF('DATA ENTRY'!B122="","",IF($D$4="All Post",'DATA ENTRY'!B122,IF(AND($D$4='DATA ENTRY'!CV122),'DATA ENTRY'!B122,""))))</f>
        <v/>
      </c>
      <c r="D123" s="3" t="str">
        <f>IF('DATA ENTRY'!CV122="","",IF('DATA ENTRY'!C122="","",IF($D$4="All Post",'DATA ENTRY'!C122,IF(AND($D$4='DATA ENTRY'!CV122),'DATA ENTRY'!C122,""))))</f>
        <v/>
      </c>
      <c r="E123" s="4" t="str">
        <f>IF('DATA ENTRY'!CV122="","",IF('DATA ENTRY'!I122="","",IF($D$4="All Post",'DATA ENTRY'!I122,IF(AND($D$4='DATA ENTRY'!CV122),'DATA ENTRY'!I122,""))))</f>
        <v/>
      </c>
      <c r="F123" s="4" t="str">
        <f>IF('DATA ENTRY'!CV122="","",IF('DATA ENTRY'!CV122="","",IF($D$4="All Post",'DATA ENTRY'!CV122,IF(AND($D$4='DATA ENTRY'!CV122),'DATA ENTRY'!CV122,""))))</f>
        <v/>
      </c>
      <c r="G123" s="3" t="str">
        <f>IF('DATA ENTRY'!CV122="","",IF('DATA ENTRY'!N122="","",IF($D$4="All Post",'DATA ENTRY'!N122,IF(AND($D$4='DATA ENTRY'!CV122),'DATA ENTRY'!N122,""))))</f>
        <v/>
      </c>
      <c r="H123" s="132" t="str">
        <f>IF('DATA ENTRY'!CV122="","",IF('DATA ENTRY'!O122="","",IF($D$4="All Post",'DATA ENTRY'!O122,IF(AND($D$4='DATA ENTRY'!CV122),'DATA ENTRY'!O122,""))))</f>
        <v/>
      </c>
      <c r="I123" s="3" t="str">
        <f>IF('DATA ENTRY'!CV122="","",IF('DATA ENTRY'!P122="","",IF($D$4="All Post",'DATA ENTRY'!P122,IF(AND($D$4='DATA ENTRY'!CV122),'DATA ENTRY'!P122,""))))</f>
        <v/>
      </c>
      <c r="J123" s="132" t="str">
        <f>IF('DATA ENTRY'!CV122="","",IF('DATA ENTRY'!Q122="","",IF($D$4="All Post",'DATA ENTRY'!Q122,IF(AND($D$4='DATA ENTRY'!CV122),'DATA ENTRY'!Q122,""))))</f>
        <v/>
      </c>
      <c r="K123" s="3" t="str">
        <f>IF('DATA ENTRY'!CV122="","",IF('DATA ENTRY'!R122="","",IF($D$4="All Post",'DATA ENTRY'!R122,IF(AND($D$4='DATA ENTRY'!CV122),'DATA ENTRY'!R122,""))))</f>
        <v/>
      </c>
      <c r="L123" s="3" t="str">
        <f>IF('DATA ENTRY'!CV122="","",IF('DATA ENTRY'!S122="","",IF($D$4="All Post",'DATA ENTRY'!S122,IF(AND($D$4='DATA ENTRY'!CV122),'DATA ENTRY'!S122,""))))</f>
        <v/>
      </c>
      <c r="M123" s="3" t="str">
        <f>IF('DATA ENTRY'!CV122="","",IF('DATA ENTRY'!E122="","",IF($D$4="All Post",'DATA ENTRY'!E122,IF(AND($D$4='DATA ENTRY'!CV122),'DATA ENTRY'!E122,""))))</f>
        <v/>
      </c>
      <c r="N123" s="3" t="str">
        <f>IF('DATA ENTRY'!CV122="","",IF('DATA ENTRY'!W122="","",IF($D$4="All Post",'DATA ENTRY'!W122,IF(AND($D$4='DATA ENTRY'!CV122),'DATA ENTRY'!W122,""))))</f>
        <v/>
      </c>
      <c r="O123" s="3" t="str">
        <f>IF('DATA ENTRY'!CV122="","",IF('DATA ENTRY'!X122="","",IF($D$4="All Post",'DATA ENTRY'!X122,IF(AND($D$4='DATA ENTRY'!CV122),'DATA ENTRY'!X122,""))))</f>
        <v/>
      </c>
      <c r="P123" s="3" t="str">
        <f>IF('DATA ENTRY'!CV122="","",IF('DATA ENTRY'!G122="","",IF($D$4="All Post",'DATA ENTRY'!G122,IF(AND($D$4='DATA ENTRY'!CV122),'DATA ENTRY'!G122,""))))</f>
        <v/>
      </c>
      <c r="S123">
        <f t="shared" si="14"/>
        <v>0</v>
      </c>
      <c r="T123" t="str">
        <f t="shared" si="15"/>
        <v/>
      </c>
      <c r="BZ123" t="str">
        <f t="shared" si="16"/>
        <v/>
      </c>
      <c r="CA123" t="str">
        <f>IF(CW123=0,"",1+(MAX($CA$7:CA122)))</f>
        <v/>
      </c>
      <c r="CB123" s="141">
        <v>117</v>
      </c>
      <c r="CC123" s="3" t="str">
        <f>IF('DATA ENTRY'!CV122="","",IF('DATA ENTRY'!B122="","",IF(AND($CD$4='DATA ENTRY'!CV122),'DATA ENTRY'!B122,"")))</f>
        <v/>
      </c>
      <c r="CD123" s="3" t="str">
        <f>IF('DATA ENTRY'!CV122="","",IF('DATA ENTRY'!C122="","",IF(AND($CD$4='DATA ENTRY'!CV122),'DATA ENTRY'!C122,"")))</f>
        <v/>
      </c>
      <c r="CE123" s="4" t="str">
        <f>IF('DATA ENTRY'!CV122="","",IF('DATA ENTRY'!I122="","",IF(AND($CD$4='DATA ENTRY'!CV122),'DATA ENTRY'!I122,"")))</f>
        <v/>
      </c>
      <c r="CF123" s="4" t="str">
        <f>IF('DATA ENTRY'!CV122="","",IF('DATA ENTRY'!CV122="","",IF(AND($CD$4='DATA ENTRY'!CV122),'DATA ENTRY'!CV122,"")))</f>
        <v/>
      </c>
      <c r="CG123" s="3" t="str">
        <f>IF('DATA ENTRY'!CV122="","",IF('DATA ENTRY'!N122="","",IF(AND($CD$4='DATA ENTRY'!CV122),'DATA ENTRY'!N122,"")))</f>
        <v/>
      </c>
      <c r="CH123" s="132" t="str">
        <f>IF('DATA ENTRY'!CV122="","",IF('DATA ENTRY'!O122="","",IF(AND($CD$4='DATA ENTRY'!CV122),'DATA ENTRY'!O122,"")))</f>
        <v/>
      </c>
      <c r="CI123" s="3" t="str">
        <f>IF('DATA ENTRY'!CV122="","",IF('DATA ENTRY'!P122="","",IF(AND($CD$4='DATA ENTRY'!CV122),'DATA ENTRY'!P122,"")))</f>
        <v/>
      </c>
      <c r="CJ123" s="132" t="str">
        <f>IF('DATA ENTRY'!CV122="","",IF('DATA ENTRY'!Q122="","",IF(AND($CD$4='DATA ENTRY'!CV122),'DATA ENTRY'!Q122,"")))</f>
        <v/>
      </c>
      <c r="CK123" s="3" t="str">
        <f>IF('DATA ENTRY'!CV122="","",IF('DATA ENTRY'!R122="","",IF(AND($CD$4='DATA ENTRY'!CV122),'DATA ENTRY'!R122,"")))</f>
        <v/>
      </c>
      <c r="CL123" s="3" t="str">
        <f>IF('DATA ENTRY'!CV122="","",IF('DATA ENTRY'!S122="","",IF(AND($CD$4='DATA ENTRY'!CV122),'DATA ENTRY'!S122,"")))</f>
        <v/>
      </c>
      <c r="CM123" s="3" t="str">
        <f>IF('DATA ENTRY'!CV122="","",IF('DATA ENTRY'!E122="","",IF(AND($CD$4='DATA ENTRY'!CV122),'DATA ENTRY'!E122,"")))</f>
        <v/>
      </c>
      <c r="CN123" s="3" t="str">
        <f>IF('DATA ENTRY'!CV122="","",IF('DATA ENTRY'!W122="","",IF(AND($CD$4='DATA ENTRY'!CV122),'DATA ENTRY'!W122,"")))</f>
        <v/>
      </c>
      <c r="CO123" s="3" t="str">
        <f>IF('DATA ENTRY'!CV122="","",IF('DATA ENTRY'!X122="","",IF(AND($CD$4='DATA ENTRY'!CV122),'DATA ENTRY'!X122,"")))</f>
        <v/>
      </c>
      <c r="CP123" s="133" t="str">
        <f t="shared" si="17"/>
        <v/>
      </c>
      <c r="CQ123" s="133" t="str">
        <f>IF('DATA ENTRY'!CV122="","",IF('DATA ENTRY'!G122="","",IF(AND($CD$4='DATA ENTRY'!CV122),'DATA ENTRY'!G122,"")))</f>
        <v/>
      </c>
      <c r="CR123">
        <f t="shared" si="18"/>
        <v>0</v>
      </c>
      <c r="CS123">
        <f t="shared" si="19"/>
        <v>0</v>
      </c>
      <c r="CW123">
        <f t="shared" si="26"/>
        <v>0</v>
      </c>
      <c r="DA123" t="str">
        <f t="shared" si="20"/>
        <v/>
      </c>
      <c r="DB123" t="str">
        <f>IF(DX123=0,"",1+(MAX($DB$7:DB122)))</f>
        <v/>
      </c>
      <c r="DC123" s="170">
        <v>117</v>
      </c>
      <c r="DD123" s="3" t="str">
        <f>IF('DATA ENTRY'!CV122="","",IF('DATA ENTRY'!B122="","",IF(AND($DE$4='DATA ENTRY'!D122),'DATA ENTRY'!B122,"")))</f>
        <v/>
      </c>
      <c r="DE123" s="3" t="str">
        <f>IF('DATA ENTRY'!CV122="","",IF('DATA ENTRY'!C122="","",IF(AND($DE$4='DATA ENTRY'!D122),'DATA ENTRY'!C122,"")))</f>
        <v/>
      </c>
      <c r="DF123" s="4" t="str">
        <f>IF('DATA ENTRY'!CV122="","",IF('DATA ENTRY'!I122="","",IF(AND($DE$4='DATA ENTRY'!D122),'DATA ENTRY'!I122,"")))</f>
        <v/>
      </c>
      <c r="DG123" s="4" t="str">
        <f>IF('DATA ENTRY'!CV122="","",IF('DATA ENTRY'!CV122="","",IF(AND($DE$4='DATA ENTRY'!D122),'DATA ENTRY'!CV122,"")))</f>
        <v/>
      </c>
      <c r="DH123" s="3" t="str">
        <f>IF('DATA ENTRY'!CV122="","",IF('DATA ENTRY'!N122="","",IF(AND($DE$4='DATA ENTRY'!D122),'DATA ENTRY'!N122,"")))</f>
        <v/>
      </c>
      <c r="DI123" s="132" t="str">
        <f>IF('DATA ENTRY'!CV122="","",IF('DATA ENTRY'!O122="","",IF(AND($DE$4='DATA ENTRY'!D122),'DATA ENTRY'!O122,"")))</f>
        <v/>
      </c>
      <c r="DJ123" s="3" t="str">
        <f>IF('DATA ENTRY'!CV122="","",IF('DATA ENTRY'!P122="","",IF(AND($DE$4='DATA ENTRY'!D122),'DATA ENTRY'!P122,"")))</f>
        <v/>
      </c>
      <c r="DK123" s="132" t="str">
        <f>IF('DATA ENTRY'!CV122="","",IF('DATA ENTRY'!Q122="","",IF(AND($DE$4='DATA ENTRY'!D122),'DATA ENTRY'!Q122,"")))</f>
        <v/>
      </c>
      <c r="DL123" s="3" t="str">
        <f>IF('DATA ENTRY'!CV122="","",IF('DATA ENTRY'!R122="","",IF(AND($DE$4='DATA ENTRY'!D122),'DATA ENTRY'!R122,"")))</f>
        <v/>
      </c>
      <c r="DM123" s="132" t="str">
        <f>IF('DATA ENTRY'!CV122="","",IF('DATA ENTRY'!S122="","",IF(AND($DE$4='DATA ENTRY'!D122),'DATA ENTRY'!S122,"")))</f>
        <v/>
      </c>
      <c r="DN123" s="3" t="str">
        <f>IF('DATA ENTRY'!CV122="","",IF('DATA ENTRY'!E122="","",IF(AND($DE$4='DATA ENTRY'!D122),'DATA ENTRY'!E122,"")))</f>
        <v/>
      </c>
      <c r="DO123" s="3" t="str">
        <f>IF('DATA ENTRY'!CV122="","",IF('DATA ENTRY'!D122="","",IF(AND($DE$4='DATA ENTRY'!D122),'DATA ENTRY'!D122,"")))</f>
        <v/>
      </c>
      <c r="DP123" s="3" t="str">
        <f>IF('DATA ENTRY'!CV122="","",IF('DATA ENTRY'!W122="","",IF(AND($DE$4='DATA ENTRY'!D122),'DATA ENTRY'!W122,"")))</f>
        <v/>
      </c>
      <c r="DQ123" s="3" t="str">
        <f>IF('DATA ENTRY'!CV122="","",IF('DATA ENTRY'!X122="","",IF(AND($DE$4='DATA ENTRY'!D122),'DATA ENTRY'!X122,"")))</f>
        <v/>
      </c>
      <c r="DR123" s="133" t="str">
        <f t="shared" si="21"/>
        <v/>
      </c>
      <c r="DS123" s="133" t="str">
        <f>IF('DATA ENTRY'!CV122="","",IF('DATA ENTRY'!D122="","",IF(AND($DE$4='DATA ENTRY'!D122),'DATA ENTRY'!G122,"")))</f>
        <v/>
      </c>
      <c r="DX123">
        <f t="shared" si="22"/>
        <v>0</v>
      </c>
      <c r="EA123" t="str">
        <f t="shared" si="23"/>
        <v/>
      </c>
      <c r="EB123" t="str">
        <f>IF(EX123=0,"",1+(MAX($EB$7:EB122)))</f>
        <v/>
      </c>
      <c r="EC123" s="192">
        <v>117</v>
      </c>
      <c r="ED123" s="3" t="str">
        <f>IF('DATA ENTRY'!CV122="","",IF('DATA ENTRY'!B122="","",IF(AND($EE$4='DATA ENTRY'!G122,$EG$4='DATA ENTRY'!F122),'DATA ENTRY'!B122,"")))</f>
        <v/>
      </c>
      <c r="EE123" s="3" t="str">
        <f>IF('DATA ENTRY'!CV122="","",IF('DATA ENTRY'!C122="","",IF(AND($EE$4='DATA ENTRY'!G122,$EG$4='DATA ENTRY'!F122),'DATA ENTRY'!C122,"")))</f>
        <v/>
      </c>
      <c r="EF123" s="4" t="str">
        <f>IF('DATA ENTRY'!CV122="","",IF('DATA ENTRY'!I122="","",IF(AND($EE$4='DATA ENTRY'!G122,$EG$4='DATA ENTRY'!F122),'DATA ENTRY'!I122,"")))</f>
        <v/>
      </c>
      <c r="EG123" s="4" t="str">
        <f>IF('DATA ENTRY'!CV122="","",IF('DATA ENTRY'!CV122="","",IF(AND($EE$4='DATA ENTRY'!G122,$EG$4='DATA ENTRY'!F122),'DATA ENTRY'!CV122,"")))</f>
        <v/>
      </c>
      <c r="EH123" s="3" t="str">
        <f>IF('DATA ENTRY'!CV122="","",IF('DATA ENTRY'!N122="","",IF(AND($EE$4='DATA ENTRY'!G122,$EG$4='DATA ENTRY'!F122),'DATA ENTRY'!N122,"")))</f>
        <v/>
      </c>
      <c r="EI123" s="132" t="str">
        <f>IF('DATA ENTRY'!CV122="","",IF('DATA ENTRY'!O122="","",IF(AND($EE$4='DATA ENTRY'!G122,$EG$4='DATA ENTRY'!F122),'DATA ENTRY'!O122,"")))</f>
        <v/>
      </c>
      <c r="EJ123" s="3" t="str">
        <f>IF('DATA ENTRY'!CV122="","",IF('DATA ENTRY'!P122="","",IF(AND($EE$4='DATA ENTRY'!G122,$EG$4='DATA ENTRY'!F122),'DATA ENTRY'!P122,"")))</f>
        <v/>
      </c>
      <c r="EK123" s="132" t="str">
        <f>IF('DATA ENTRY'!CV122="","",IF('DATA ENTRY'!Q122="","",IF(AND($EE$4='DATA ENTRY'!G122,$EG$4='DATA ENTRY'!F122),'DATA ENTRY'!Q122,"")))</f>
        <v/>
      </c>
      <c r="EL123" s="3" t="str">
        <f>IF('DATA ENTRY'!CV122="","",IF('DATA ENTRY'!R122="","",IF(AND($EE$4='DATA ENTRY'!G122,$EG$4='DATA ENTRY'!F122),'DATA ENTRY'!R122,"")))</f>
        <v/>
      </c>
      <c r="EM123" s="132" t="str">
        <f>IF('DATA ENTRY'!CV122="","",IF('DATA ENTRY'!S122="","",IF(AND($EE$4='DATA ENTRY'!G122,$EG$4='DATA ENTRY'!F122),'DATA ENTRY'!S122,"")))</f>
        <v/>
      </c>
      <c r="EN123" s="3" t="str">
        <f>IF('DATA ENTRY'!CV122="","",IF('DATA ENTRY'!E122="","",IF(AND($EE$4='DATA ENTRY'!G122,$EG$4='DATA ENTRY'!F122),'DATA ENTRY'!E122,"")))</f>
        <v/>
      </c>
      <c r="EO123" s="3" t="str">
        <f>IF('DATA ENTRY'!CV122="","",IF('DATA ENTRY'!D6="","",IF(AND($EE$4='DATA ENTRY'!G122,$EG$4='DATA ENTRY'!F122),'DATA ENTRY'!D6,"")))</f>
        <v/>
      </c>
      <c r="EP123" s="3" t="str">
        <f>IF('DATA ENTRY'!CV122="","",IF('DATA ENTRY'!W122="","",IF(AND($EE$4='DATA ENTRY'!G122,$EG$4='DATA ENTRY'!F122),'DATA ENTRY'!W122,"")))</f>
        <v/>
      </c>
      <c r="EQ123" s="3" t="str">
        <f>IF('DATA ENTRY'!CV122="","",IF('DATA ENTRY'!X122="","",IF(AND($EE$4='DATA ENTRY'!G122,$EG$4='DATA ENTRY'!F122),'DATA ENTRY'!X122,"")))</f>
        <v/>
      </c>
      <c r="ER123" s="133" t="str">
        <f t="shared" si="24"/>
        <v/>
      </c>
      <c r="ES123" s="133" t="str">
        <f>IF('DATA ENTRY'!CV122="","",IF('DATA ENTRY'!D6="","",IF(AND($EE$4='DATA ENTRY'!G122,$EG$4='DATA ENTRY'!F122),'DATA ENTRY'!G122,"")))</f>
        <v/>
      </c>
      <c r="EX123">
        <f t="shared" si="25"/>
        <v>0</v>
      </c>
    </row>
    <row r="124" spans="1:154">
      <c r="A124" t="str">
        <f>IF(S124=0,"",1+(MAX($A$7:A123)))</f>
        <v/>
      </c>
      <c r="B124" s="2">
        <v>118</v>
      </c>
      <c r="C124" s="3" t="str">
        <f>IF('DATA ENTRY'!CV123="","",IF('DATA ENTRY'!B123="","",IF($D$4="All Post",'DATA ENTRY'!B123,IF(AND($D$4='DATA ENTRY'!CV123),'DATA ENTRY'!B123,""))))</f>
        <v/>
      </c>
      <c r="D124" s="3" t="str">
        <f>IF('DATA ENTRY'!CV123="","",IF('DATA ENTRY'!C123="","",IF($D$4="All Post",'DATA ENTRY'!C123,IF(AND($D$4='DATA ENTRY'!CV123),'DATA ENTRY'!C123,""))))</f>
        <v/>
      </c>
      <c r="E124" s="4" t="str">
        <f>IF('DATA ENTRY'!CV123="","",IF('DATA ENTRY'!I123="","",IF($D$4="All Post",'DATA ENTRY'!I123,IF(AND($D$4='DATA ENTRY'!CV123),'DATA ENTRY'!I123,""))))</f>
        <v/>
      </c>
      <c r="F124" s="4" t="str">
        <f>IF('DATA ENTRY'!CV123="","",IF('DATA ENTRY'!CV123="","",IF($D$4="All Post",'DATA ENTRY'!CV123,IF(AND($D$4='DATA ENTRY'!CV123),'DATA ENTRY'!CV123,""))))</f>
        <v/>
      </c>
      <c r="G124" s="3" t="str">
        <f>IF('DATA ENTRY'!CV123="","",IF('DATA ENTRY'!N123="","",IF($D$4="All Post",'DATA ENTRY'!N123,IF(AND($D$4='DATA ENTRY'!CV123),'DATA ENTRY'!N123,""))))</f>
        <v/>
      </c>
      <c r="H124" s="132" t="str">
        <f>IF('DATA ENTRY'!CV123="","",IF('DATA ENTRY'!O123="","",IF($D$4="All Post",'DATA ENTRY'!O123,IF(AND($D$4='DATA ENTRY'!CV123),'DATA ENTRY'!O123,""))))</f>
        <v/>
      </c>
      <c r="I124" s="3" t="str">
        <f>IF('DATA ENTRY'!CV123="","",IF('DATA ENTRY'!P123="","",IF($D$4="All Post",'DATA ENTRY'!P123,IF(AND($D$4='DATA ENTRY'!CV123),'DATA ENTRY'!P123,""))))</f>
        <v/>
      </c>
      <c r="J124" s="132" t="str">
        <f>IF('DATA ENTRY'!CV123="","",IF('DATA ENTRY'!Q123="","",IF($D$4="All Post",'DATA ENTRY'!Q123,IF(AND($D$4='DATA ENTRY'!CV123),'DATA ENTRY'!Q123,""))))</f>
        <v/>
      </c>
      <c r="K124" s="3" t="str">
        <f>IF('DATA ENTRY'!CV123="","",IF('DATA ENTRY'!R123="","",IF($D$4="All Post",'DATA ENTRY'!R123,IF(AND($D$4='DATA ENTRY'!CV123),'DATA ENTRY'!R123,""))))</f>
        <v/>
      </c>
      <c r="L124" s="3" t="str">
        <f>IF('DATA ENTRY'!CV123="","",IF('DATA ENTRY'!S123="","",IF($D$4="All Post",'DATA ENTRY'!S123,IF(AND($D$4='DATA ENTRY'!CV123),'DATA ENTRY'!S123,""))))</f>
        <v/>
      </c>
      <c r="M124" s="3" t="str">
        <f>IF('DATA ENTRY'!CV123="","",IF('DATA ENTRY'!E123="","",IF($D$4="All Post",'DATA ENTRY'!E123,IF(AND($D$4='DATA ENTRY'!CV123),'DATA ENTRY'!E123,""))))</f>
        <v/>
      </c>
      <c r="N124" s="3" t="str">
        <f>IF('DATA ENTRY'!CV123="","",IF('DATA ENTRY'!W123="","",IF($D$4="All Post",'DATA ENTRY'!W123,IF(AND($D$4='DATA ENTRY'!CV123),'DATA ENTRY'!W123,""))))</f>
        <v/>
      </c>
      <c r="O124" s="3" t="str">
        <f>IF('DATA ENTRY'!CV123="","",IF('DATA ENTRY'!X123="","",IF($D$4="All Post",'DATA ENTRY'!X123,IF(AND($D$4='DATA ENTRY'!CV123),'DATA ENTRY'!X123,""))))</f>
        <v/>
      </c>
      <c r="P124" s="3" t="str">
        <f>IF('DATA ENTRY'!CV123="","",IF('DATA ENTRY'!G123="","",IF($D$4="All Post",'DATA ENTRY'!G123,IF(AND($D$4='DATA ENTRY'!CV123),'DATA ENTRY'!G123,""))))</f>
        <v/>
      </c>
      <c r="S124">
        <f t="shared" si="14"/>
        <v>0</v>
      </c>
      <c r="T124" t="str">
        <f t="shared" si="15"/>
        <v/>
      </c>
      <c r="BZ124" t="str">
        <f t="shared" si="16"/>
        <v/>
      </c>
      <c r="CA124" t="str">
        <f>IF(CW124=0,"",1+(MAX($CA$7:CA123)))</f>
        <v/>
      </c>
      <c r="CB124" s="141">
        <v>118</v>
      </c>
      <c r="CC124" s="3" t="str">
        <f>IF('DATA ENTRY'!CV123="","",IF('DATA ENTRY'!B123="","",IF(AND($CD$4='DATA ENTRY'!CV123),'DATA ENTRY'!B123,"")))</f>
        <v/>
      </c>
      <c r="CD124" s="3" t="str">
        <f>IF('DATA ENTRY'!CV123="","",IF('DATA ENTRY'!C123="","",IF(AND($CD$4='DATA ENTRY'!CV123),'DATA ENTRY'!C123,"")))</f>
        <v/>
      </c>
      <c r="CE124" s="4" t="str">
        <f>IF('DATA ENTRY'!CV123="","",IF('DATA ENTRY'!I123="","",IF(AND($CD$4='DATA ENTRY'!CV123),'DATA ENTRY'!I123,"")))</f>
        <v/>
      </c>
      <c r="CF124" s="4" t="str">
        <f>IF('DATA ENTRY'!CV123="","",IF('DATA ENTRY'!CV123="","",IF(AND($CD$4='DATA ENTRY'!CV123),'DATA ENTRY'!CV123,"")))</f>
        <v/>
      </c>
      <c r="CG124" s="3" t="str">
        <f>IF('DATA ENTRY'!CV123="","",IF('DATA ENTRY'!N123="","",IF(AND($CD$4='DATA ENTRY'!CV123),'DATA ENTRY'!N123,"")))</f>
        <v/>
      </c>
      <c r="CH124" s="132" t="str">
        <f>IF('DATA ENTRY'!CV123="","",IF('DATA ENTRY'!O123="","",IF(AND($CD$4='DATA ENTRY'!CV123),'DATA ENTRY'!O123,"")))</f>
        <v/>
      </c>
      <c r="CI124" s="3" t="str">
        <f>IF('DATA ENTRY'!CV123="","",IF('DATA ENTRY'!P123="","",IF(AND($CD$4='DATA ENTRY'!CV123),'DATA ENTRY'!P123,"")))</f>
        <v/>
      </c>
      <c r="CJ124" s="132" t="str">
        <f>IF('DATA ENTRY'!CV123="","",IF('DATA ENTRY'!Q123="","",IF(AND($CD$4='DATA ENTRY'!CV123),'DATA ENTRY'!Q123,"")))</f>
        <v/>
      </c>
      <c r="CK124" s="3" t="str">
        <f>IF('DATA ENTRY'!CV123="","",IF('DATA ENTRY'!R123="","",IF(AND($CD$4='DATA ENTRY'!CV123),'DATA ENTRY'!R123,"")))</f>
        <v/>
      </c>
      <c r="CL124" s="3" t="str">
        <f>IF('DATA ENTRY'!CV123="","",IF('DATA ENTRY'!S123="","",IF(AND($CD$4='DATA ENTRY'!CV123),'DATA ENTRY'!S123,"")))</f>
        <v/>
      </c>
      <c r="CM124" s="3" t="str">
        <f>IF('DATA ENTRY'!CV123="","",IF('DATA ENTRY'!E123="","",IF(AND($CD$4='DATA ENTRY'!CV123),'DATA ENTRY'!E123,"")))</f>
        <v/>
      </c>
      <c r="CN124" s="3" t="str">
        <f>IF('DATA ENTRY'!CV123="","",IF('DATA ENTRY'!W123="","",IF(AND($CD$4='DATA ENTRY'!CV123),'DATA ENTRY'!W123,"")))</f>
        <v/>
      </c>
      <c r="CO124" s="3" t="str">
        <f>IF('DATA ENTRY'!CV123="","",IF('DATA ENTRY'!X123="","",IF(AND($CD$4='DATA ENTRY'!CV123),'DATA ENTRY'!X123,"")))</f>
        <v/>
      </c>
      <c r="CP124" s="133" t="str">
        <f t="shared" si="17"/>
        <v/>
      </c>
      <c r="CQ124" s="133" t="str">
        <f>IF('DATA ENTRY'!CV123="","",IF('DATA ENTRY'!G123="","",IF(AND($CD$4='DATA ENTRY'!CV123),'DATA ENTRY'!G123,"")))</f>
        <v/>
      </c>
      <c r="CR124">
        <f t="shared" si="18"/>
        <v>0</v>
      </c>
      <c r="CS124">
        <f t="shared" si="19"/>
        <v>0</v>
      </c>
      <c r="CW124">
        <f t="shared" si="26"/>
        <v>0</v>
      </c>
      <c r="DA124" t="str">
        <f t="shared" si="20"/>
        <v/>
      </c>
      <c r="DB124" t="str">
        <f>IF(DX124=0,"",1+(MAX($DB$7:DB123)))</f>
        <v/>
      </c>
      <c r="DC124" s="170">
        <v>118</v>
      </c>
      <c r="DD124" s="3" t="str">
        <f>IF('DATA ENTRY'!CV123="","",IF('DATA ENTRY'!B123="","",IF(AND($DE$4='DATA ENTRY'!D123),'DATA ENTRY'!B123,"")))</f>
        <v/>
      </c>
      <c r="DE124" s="3" t="str">
        <f>IF('DATA ENTRY'!CV123="","",IF('DATA ENTRY'!C123="","",IF(AND($DE$4='DATA ENTRY'!D123),'DATA ENTRY'!C123,"")))</f>
        <v/>
      </c>
      <c r="DF124" s="4" t="str">
        <f>IF('DATA ENTRY'!CV123="","",IF('DATA ENTRY'!I123="","",IF(AND($DE$4='DATA ENTRY'!D123),'DATA ENTRY'!I123,"")))</f>
        <v/>
      </c>
      <c r="DG124" s="4" t="str">
        <f>IF('DATA ENTRY'!CV123="","",IF('DATA ENTRY'!CV123="","",IF(AND($DE$4='DATA ENTRY'!D123),'DATA ENTRY'!CV123,"")))</f>
        <v/>
      </c>
      <c r="DH124" s="3" t="str">
        <f>IF('DATA ENTRY'!CV123="","",IF('DATA ENTRY'!N123="","",IF(AND($DE$4='DATA ENTRY'!D123),'DATA ENTRY'!N123,"")))</f>
        <v/>
      </c>
      <c r="DI124" s="132" t="str">
        <f>IF('DATA ENTRY'!CV123="","",IF('DATA ENTRY'!O123="","",IF(AND($DE$4='DATA ENTRY'!D123),'DATA ENTRY'!O123,"")))</f>
        <v/>
      </c>
      <c r="DJ124" s="3" t="str">
        <f>IF('DATA ENTRY'!CV123="","",IF('DATA ENTRY'!P123="","",IF(AND($DE$4='DATA ENTRY'!D123),'DATA ENTRY'!P123,"")))</f>
        <v/>
      </c>
      <c r="DK124" s="132" t="str">
        <f>IF('DATA ENTRY'!CV123="","",IF('DATA ENTRY'!Q123="","",IF(AND($DE$4='DATA ENTRY'!D123),'DATA ENTRY'!Q123,"")))</f>
        <v/>
      </c>
      <c r="DL124" s="3" t="str">
        <f>IF('DATA ENTRY'!CV123="","",IF('DATA ENTRY'!R123="","",IF(AND($DE$4='DATA ENTRY'!D123),'DATA ENTRY'!R123,"")))</f>
        <v/>
      </c>
      <c r="DM124" s="132" t="str">
        <f>IF('DATA ENTRY'!CV123="","",IF('DATA ENTRY'!S123="","",IF(AND($DE$4='DATA ENTRY'!D123),'DATA ENTRY'!S123,"")))</f>
        <v/>
      </c>
      <c r="DN124" s="3" t="str">
        <f>IF('DATA ENTRY'!CV123="","",IF('DATA ENTRY'!E123="","",IF(AND($DE$4='DATA ENTRY'!D123),'DATA ENTRY'!E123,"")))</f>
        <v/>
      </c>
      <c r="DO124" s="3" t="str">
        <f>IF('DATA ENTRY'!CV123="","",IF('DATA ENTRY'!D123="","",IF(AND($DE$4='DATA ENTRY'!D123),'DATA ENTRY'!D123,"")))</f>
        <v/>
      </c>
      <c r="DP124" s="3" t="str">
        <f>IF('DATA ENTRY'!CV123="","",IF('DATA ENTRY'!W123="","",IF(AND($DE$4='DATA ENTRY'!D123),'DATA ENTRY'!W123,"")))</f>
        <v/>
      </c>
      <c r="DQ124" s="3" t="str">
        <f>IF('DATA ENTRY'!CV123="","",IF('DATA ENTRY'!X123="","",IF(AND($DE$4='DATA ENTRY'!D123),'DATA ENTRY'!X123,"")))</f>
        <v/>
      </c>
      <c r="DR124" s="133" t="str">
        <f t="shared" si="21"/>
        <v/>
      </c>
      <c r="DS124" s="133" t="str">
        <f>IF('DATA ENTRY'!CV123="","",IF('DATA ENTRY'!D123="","",IF(AND($DE$4='DATA ENTRY'!D123),'DATA ENTRY'!G123,"")))</f>
        <v/>
      </c>
      <c r="DX124">
        <f t="shared" si="22"/>
        <v>0</v>
      </c>
      <c r="EA124" t="str">
        <f t="shared" si="23"/>
        <v/>
      </c>
      <c r="EB124" t="str">
        <f>IF(EX124=0,"",1+(MAX($EB$7:EB123)))</f>
        <v/>
      </c>
      <c r="EC124" s="192">
        <v>118</v>
      </c>
      <c r="ED124" s="3" t="str">
        <f>IF('DATA ENTRY'!CV123="","",IF('DATA ENTRY'!B123="","",IF(AND($EE$4='DATA ENTRY'!G123,$EG$4='DATA ENTRY'!F123),'DATA ENTRY'!B123,"")))</f>
        <v/>
      </c>
      <c r="EE124" s="3" t="str">
        <f>IF('DATA ENTRY'!CV123="","",IF('DATA ENTRY'!C123="","",IF(AND($EE$4='DATA ENTRY'!G123,$EG$4='DATA ENTRY'!F123),'DATA ENTRY'!C123,"")))</f>
        <v/>
      </c>
      <c r="EF124" s="4" t="str">
        <f>IF('DATA ENTRY'!CV123="","",IF('DATA ENTRY'!I123="","",IF(AND($EE$4='DATA ENTRY'!G123,$EG$4='DATA ENTRY'!F123),'DATA ENTRY'!I123,"")))</f>
        <v/>
      </c>
      <c r="EG124" s="4" t="str">
        <f>IF('DATA ENTRY'!CV123="","",IF('DATA ENTRY'!CV123="","",IF(AND($EE$4='DATA ENTRY'!G123,$EG$4='DATA ENTRY'!F123),'DATA ENTRY'!CV123,"")))</f>
        <v/>
      </c>
      <c r="EH124" s="3" t="str">
        <f>IF('DATA ENTRY'!CV123="","",IF('DATA ENTRY'!N123="","",IF(AND($EE$4='DATA ENTRY'!G123,$EG$4='DATA ENTRY'!F123),'DATA ENTRY'!N123,"")))</f>
        <v/>
      </c>
      <c r="EI124" s="132" t="str">
        <f>IF('DATA ENTRY'!CV123="","",IF('DATA ENTRY'!O123="","",IF(AND($EE$4='DATA ENTRY'!G123,$EG$4='DATA ENTRY'!F123),'DATA ENTRY'!O123,"")))</f>
        <v/>
      </c>
      <c r="EJ124" s="3" t="str">
        <f>IF('DATA ENTRY'!CV123="","",IF('DATA ENTRY'!P123="","",IF(AND($EE$4='DATA ENTRY'!G123,$EG$4='DATA ENTRY'!F123),'DATA ENTRY'!P123,"")))</f>
        <v/>
      </c>
      <c r="EK124" s="132" t="str">
        <f>IF('DATA ENTRY'!CV123="","",IF('DATA ENTRY'!Q123="","",IF(AND($EE$4='DATA ENTRY'!G123,$EG$4='DATA ENTRY'!F123),'DATA ENTRY'!Q123,"")))</f>
        <v/>
      </c>
      <c r="EL124" s="3" t="str">
        <f>IF('DATA ENTRY'!CV123="","",IF('DATA ENTRY'!R123="","",IF(AND($EE$4='DATA ENTRY'!G123,$EG$4='DATA ENTRY'!F123),'DATA ENTRY'!R123,"")))</f>
        <v/>
      </c>
      <c r="EM124" s="132" t="str">
        <f>IF('DATA ENTRY'!CV123="","",IF('DATA ENTRY'!S123="","",IF(AND($EE$4='DATA ENTRY'!G123,$EG$4='DATA ENTRY'!F123),'DATA ENTRY'!S123,"")))</f>
        <v/>
      </c>
      <c r="EN124" s="3" t="str">
        <f>IF('DATA ENTRY'!CV123="","",IF('DATA ENTRY'!E123="","",IF(AND($EE$4='DATA ENTRY'!G123,$EG$4='DATA ENTRY'!F123),'DATA ENTRY'!E123,"")))</f>
        <v/>
      </c>
      <c r="EO124" s="3" t="str">
        <f>IF('DATA ENTRY'!CV123="","",IF('DATA ENTRY'!D6="","",IF(AND($EE$4='DATA ENTRY'!G123,$EG$4='DATA ENTRY'!F123),'DATA ENTRY'!D6,"")))</f>
        <v/>
      </c>
      <c r="EP124" s="3" t="str">
        <f>IF('DATA ENTRY'!CV123="","",IF('DATA ENTRY'!W123="","",IF(AND($EE$4='DATA ENTRY'!G123,$EG$4='DATA ENTRY'!F123),'DATA ENTRY'!W123,"")))</f>
        <v/>
      </c>
      <c r="EQ124" s="3" t="str">
        <f>IF('DATA ENTRY'!CV123="","",IF('DATA ENTRY'!X123="","",IF(AND($EE$4='DATA ENTRY'!G123,$EG$4='DATA ENTRY'!F123),'DATA ENTRY'!X123,"")))</f>
        <v/>
      </c>
      <c r="ER124" s="133" t="str">
        <f t="shared" si="24"/>
        <v/>
      </c>
      <c r="ES124" s="133" t="str">
        <f>IF('DATA ENTRY'!CV123="","",IF('DATA ENTRY'!D6="","",IF(AND($EE$4='DATA ENTRY'!G123,$EG$4='DATA ENTRY'!F123),'DATA ENTRY'!G123,"")))</f>
        <v/>
      </c>
      <c r="EX124">
        <f t="shared" si="25"/>
        <v>0</v>
      </c>
    </row>
    <row r="125" spans="1:154">
      <c r="A125" t="str">
        <f>IF(S125=0,"",1+(MAX($A$7:A124)))</f>
        <v/>
      </c>
      <c r="B125" s="2">
        <v>119</v>
      </c>
      <c r="C125" s="3" t="str">
        <f>IF('DATA ENTRY'!CV124="","",IF('DATA ENTRY'!B124="","",IF($D$4="All Post",'DATA ENTRY'!B124,IF(AND($D$4='DATA ENTRY'!CV124),'DATA ENTRY'!B124,""))))</f>
        <v/>
      </c>
      <c r="D125" s="3" t="str">
        <f>IF('DATA ENTRY'!CV124="","",IF('DATA ENTRY'!C124="","",IF($D$4="All Post",'DATA ENTRY'!C124,IF(AND($D$4='DATA ENTRY'!CV124),'DATA ENTRY'!C124,""))))</f>
        <v/>
      </c>
      <c r="E125" s="4" t="str">
        <f>IF('DATA ENTRY'!CV124="","",IF('DATA ENTRY'!I124="","",IF($D$4="All Post",'DATA ENTRY'!I124,IF(AND($D$4='DATA ENTRY'!CV124),'DATA ENTRY'!I124,""))))</f>
        <v/>
      </c>
      <c r="F125" s="4" t="str">
        <f>IF('DATA ENTRY'!CV124="","",IF('DATA ENTRY'!CV124="","",IF($D$4="All Post",'DATA ENTRY'!CV124,IF(AND($D$4='DATA ENTRY'!CV124),'DATA ENTRY'!CV124,""))))</f>
        <v/>
      </c>
      <c r="G125" s="3" t="str">
        <f>IF('DATA ENTRY'!CV124="","",IF('DATA ENTRY'!N124="","",IF($D$4="All Post",'DATA ENTRY'!N124,IF(AND($D$4='DATA ENTRY'!CV124),'DATA ENTRY'!N124,""))))</f>
        <v/>
      </c>
      <c r="H125" s="132" t="str">
        <f>IF('DATA ENTRY'!CV124="","",IF('DATA ENTRY'!O124="","",IF($D$4="All Post",'DATA ENTRY'!O124,IF(AND($D$4='DATA ENTRY'!CV124),'DATA ENTRY'!O124,""))))</f>
        <v/>
      </c>
      <c r="I125" s="3" t="str">
        <f>IF('DATA ENTRY'!CV124="","",IF('DATA ENTRY'!P124="","",IF($D$4="All Post",'DATA ENTRY'!P124,IF(AND($D$4='DATA ENTRY'!CV124),'DATA ENTRY'!P124,""))))</f>
        <v/>
      </c>
      <c r="J125" s="132" t="str">
        <f>IF('DATA ENTRY'!CV124="","",IF('DATA ENTRY'!Q124="","",IF($D$4="All Post",'DATA ENTRY'!Q124,IF(AND($D$4='DATA ENTRY'!CV124),'DATA ENTRY'!Q124,""))))</f>
        <v/>
      </c>
      <c r="K125" s="3" t="str">
        <f>IF('DATA ENTRY'!CV124="","",IF('DATA ENTRY'!R124="","",IF($D$4="All Post",'DATA ENTRY'!R124,IF(AND($D$4='DATA ENTRY'!CV124),'DATA ENTRY'!R124,""))))</f>
        <v/>
      </c>
      <c r="L125" s="3" t="str">
        <f>IF('DATA ENTRY'!CV124="","",IF('DATA ENTRY'!S124="","",IF($D$4="All Post",'DATA ENTRY'!S124,IF(AND($D$4='DATA ENTRY'!CV124),'DATA ENTRY'!S124,""))))</f>
        <v/>
      </c>
      <c r="M125" s="3" t="str">
        <f>IF('DATA ENTRY'!CV124="","",IF('DATA ENTRY'!E124="","",IF($D$4="All Post",'DATA ENTRY'!E124,IF(AND($D$4='DATA ENTRY'!CV124),'DATA ENTRY'!E124,""))))</f>
        <v/>
      </c>
      <c r="N125" s="3" t="str">
        <f>IF('DATA ENTRY'!CV124="","",IF('DATA ENTRY'!W124="","",IF($D$4="All Post",'DATA ENTRY'!W124,IF(AND($D$4='DATA ENTRY'!CV124),'DATA ENTRY'!W124,""))))</f>
        <v/>
      </c>
      <c r="O125" s="3" t="str">
        <f>IF('DATA ENTRY'!CV124="","",IF('DATA ENTRY'!X124="","",IF($D$4="All Post",'DATA ENTRY'!X124,IF(AND($D$4='DATA ENTRY'!CV124),'DATA ENTRY'!X124,""))))</f>
        <v/>
      </c>
      <c r="P125" s="3" t="str">
        <f>IF('DATA ENTRY'!CV124="","",IF('DATA ENTRY'!G124="","",IF($D$4="All Post",'DATA ENTRY'!G124,IF(AND($D$4='DATA ENTRY'!CV124),'DATA ENTRY'!G124,""))))</f>
        <v/>
      </c>
      <c r="S125">
        <f t="shared" si="14"/>
        <v>0</v>
      </c>
      <c r="T125" t="str">
        <f t="shared" si="15"/>
        <v/>
      </c>
      <c r="BZ125" t="str">
        <f t="shared" si="16"/>
        <v/>
      </c>
      <c r="CA125" t="str">
        <f>IF(CW125=0,"",1+(MAX($CA$7:CA124)))</f>
        <v/>
      </c>
      <c r="CB125" s="141">
        <v>119</v>
      </c>
      <c r="CC125" s="3" t="str">
        <f>IF('DATA ENTRY'!CV124="","",IF('DATA ENTRY'!B124="","",IF(AND($CD$4='DATA ENTRY'!CV124),'DATA ENTRY'!B124,"")))</f>
        <v/>
      </c>
      <c r="CD125" s="3" t="str">
        <f>IF('DATA ENTRY'!CV124="","",IF('DATA ENTRY'!C124="","",IF(AND($CD$4='DATA ENTRY'!CV124),'DATA ENTRY'!C124,"")))</f>
        <v/>
      </c>
      <c r="CE125" s="4" t="str">
        <f>IF('DATA ENTRY'!CV124="","",IF('DATA ENTRY'!I124="","",IF(AND($CD$4='DATA ENTRY'!CV124),'DATA ENTRY'!I124,"")))</f>
        <v/>
      </c>
      <c r="CF125" s="4" t="str">
        <f>IF('DATA ENTRY'!CV124="","",IF('DATA ENTRY'!CV124="","",IF(AND($CD$4='DATA ENTRY'!CV124),'DATA ENTRY'!CV124,"")))</f>
        <v/>
      </c>
      <c r="CG125" s="3" t="str">
        <f>IF('DATA ENTRY'!CV124="","",IF('DATA ENTRY'!N124="","",IF(AND($CD$4='DATA ENTRY'!CV124),'DATA ENTRY'!N124,"")))</f>
        <v/>
      </c>
      <c r="CH125" s="132" t="str">
        <f>IF('DATA ENTRY'!CV124="","",IF('DATA ENTRY'!O124="","",IF(AND($CD$4='DATA ENTRY'!CV124),'DATA ENTRY'!O124,"")))</f>
        <v/>
      </c>
      <c r="CI125" s="3" t="str">
        <f>IF('DATA ENTRY'!CV124="","",IF('DATA ENTRY'!P124="","",IF(AND($CD$4='DATA ENTRY'!CV124),'DATA ENTRY'!P124,"")))</f>
        <v/>
      </c>
      <c r="CJ125" s="132" t="str">
        <f>IF('DATA ENTRY'!CV124="","",IF('DATA ENTRY'!Q124="","",IF(AND($CD$4='DATA ENTRY'!CV124),'DATA ENTRY'!Q124,"")))</f>
        <v/>
      </c>
      <c r="CK125" s="3" t="str">
        <f>IF('DATA ENTRY'!CV124="","",IF('DATA ENTRY'!R124="","",IF(AND($CD$4='DATA ENTRY'!CV124),'DATA ENTRY'!R124,"")))</f>
        <v/>
      </c>
      <c r="CL125" s="3" t="str">
        <f>IF('DATA ENTRY'!CV124="","",IF('DATA ENTRY'!S124="","",IF(AND($CD$4='DATA ENTRY'!CV124),'DATA ENTRY'!S124,"")))</f>
        <v/>
      </c>
      <c r="CM125" s="3" t="str">
        <f>IF('DATA ENTRY'!CV124="","",IF('DATA ENTRY'!E124="","",IF(AND($CD$4='DATA ENTRY'!CV124),'DATA ENTRY'!E124,"")))</f>
        <v/>
      </c>
      <c r="CN125" s="3" t="str">
        <f>IF('DATA ENTRY'!CV124="","",IF('DATA ENTRY'!W124="","",IF(AND($CD$4='DATA ENTRY'!CV124),'DATA ENTRY'!W124,"")))</f>
        <v/>
      </c>
      <c r="CO125" s="3" t="str">
        <f>IF('DATA ENTRY'!CV124="","",IF('DATA ENTRY'!X124="","",IF(AND($CD$4='DATA ENTRY'!CV124),'DATA ENTRY'!X124,"")))</f>
        <v/>
      </c>
      <c r="CP125" s="133" t="str">
        <f t="shared" si="17"/>
        <v/>
      </c>
      <c r="CQ125" s="133" t="str">
        <f>IF('DATA ENTRY'!CV124="","",IF('DATA ENTRY'!G124="","",IF(AND($CD$4='DATA ENTRY'!CV124),'DATA ENTRY'!G124,"")))</f>
        <v/>
      </c>
      <c r="CR125">
        <f t="shared" si="18"/>
        <v>0</v>
      </c>
      <c r="CS125">
        <f t="shared" si="19"/>
        <v>0</v>
      </c>
      <c r="CW125">
        <f t="shared" si="26"/>
        <v>0</v>
      </c>
      <c r="DA125" t="str">
        <f t="shared" si="20"/>
        <v/>
      </c>
      <c r="DB125" t="str">
        <f>IF(DX125=0,"",1+(MAX($DB$7:DB124)))</f>
        <v/>
      </c>
      <c r="DC125" s="170">
        <v>119</v>
      </c>
      <c r="DD125" s="3" t="str">
        <f>IF('DATA ENTRY'!CV124="","",IF('DATA ENTRY'!B124="","",IF(AND($DE$4='DATA ENTRY'!D124),'DATA ENTRY'!B124,"")))</f>
        <v/>
      </c>
      <c r="DE125" s="3" t="str">
        <f>IF('DATA ENTRY'!CV124="","",IF('DATA ENTRY'!C124="","",IF(AND($DE$4='DATA ENTRY'!D124),'DATA ENTRY'!C124,"")))</f>
        <v/>
      </c>
      <c r="DF125" s="4" t="str">
        <f>IF('DATA ENTRY'!CV124="","",IF('DATA ENTRY'!I124="","",IF(AND($DE$4='DATA ENTRY'!D124),'DATA ENTRY'!I124,"")))</f>
        <v/>
      </c>
      <c r="DG125" s="4" t="str">
        <f>IF('DATA ENTRY'!CV124="","",IF('DATA ENTRY'!CV124="","",IF(AND($DE$4='DATA ENTRY'!D124),'DATA ENTRY'!CV124,"")))</f>
        <v/>
      </c>
      <c r="DH125" s="3" t="str">
        <f>IF('DATA ENTRY'!CV124="","",IF('DATA ENTRY'!N124="","",IF(AND($DE$4='DATA ENTRY'!D124),'DATA ENTRY'!N124,"")))</f>
        <v/>
      </c>
      <c r="DI125" s="132" t="str">
        <f>IF('DATA ENTRY'!CV124="","",IF('DATA ENTRY'!O124="","",IF(AND($DE$4='DATA ENTRY'!D124),'DATA ENTRY'!O124,"")))</f>
        <v/>
      </c>
      <c r="DJ125" s="3" t="str">
        <f>IF('DATA ENTRY'!CV124="","",IF('DATA ENTRY'!P124="","",IF(AND($DE$4='DATA ENTRY'!D124),'DATA ENTRY'!P124,"")))</f>
        <v/>
      </c>
      <c r="DK125" s="132" t="str">
        <f>IF('DATA ENTRY'!CV124="","",IF('DATA ENTRY'!Q124="","",IF(AND($DE$4='DATA ENTRY'!D124),'DATA ENTRY'!Q124,"")))</f>
        <v/>
      </c>
      <c r="DL125" s="3" t="str">
        <f>IF('DATA ENTRY'!CV124="","",IF('DATA ENTRY'!R124="","",IF(AND($DE$4='DATA ENTRY'!D124),'DATA ENTRY'!R124,"")))</f>
        <v/>
      </c>
      <c r="DM125" s="132" t="str">
        <f>IF('DATA ENTRY'!CV124="","",IF('DATA ENTRY'!S124="","",IF(AND($DE$4='DATA ENTRY'!D124),'DATA ENTRY'!S124,"")))</f>
        <v/>
      </c>
      <c r="DN125" s="3" t="str">
        <f>IF('DATA ENTRY'!CV124="","",IF('DATA ENTRY'!E124="","",IF(AND($DE$4='DATA ENTRY'!D124),'DATA ENTRY'!E124,"")))</f>
        <v/>
      </c>
      <c r="DO125" s="3" t="str">
        <f>IF('DATA ENTRY'!CV124="","",IF('DATA ENTRY'!D124="","",IF(AND($DE$4='DATA ENTRY'!D124),'DATA ENTRY'!D124,"")))</f>
        <v/>
      </c>
      <c r="DP125" s="3" t="str">
        <f>IF('DATA ENTRY'!CV124="","",IF('DATA ENTRY'!W124="","",IF(AND($DE$4='DATA ENTRY'!D124),'DATA ENTRY'!W124,"")))</f>
        <v/>
      </c>
      <c r="DQ125" s="3" t="str">
        <f>IF('DATA ENTRY'!CV124="","",IF('DATA ENTRY'!X124="","",IF(AND($DE$4='DATA ENTRY'!D124),'DATA ENTRY'!X124,"")))</f>
        <v/>
      </c>
      <c r="DR125" s="133" t="str">
        <f t="shared" si="21"/>
        <v/>
      </c>
      <c r="DS125" s="133" t="str">
        <f>IF('DATA ENTRY'!CV124="","",IF('DATA ENTRY'!D124="","",IF(AND($DE$4='DATA ENTRY'!D124),'DATA ENTRY'!G124,"")))</f>
        <v/>
      </c>
      <c r="DX125">
        <f t="shared" si="22"/>
        <v>0</v>
      </c>
      <c r="EA125" t="str">
        <f t="shared" si="23"/>
        <v/>
      </c>
      <c r="EB125" t="str">
        <f>IF(EX125=0,"",1+(MAX($EB$7:EB124)))</f>
        <v/>
      </c>
      <c r="EC125" s="192">
        <v>119</v>
      </c>
      <c r="ED125" s="3" t="str">
        <f>IF('DATA ENTRY'!CV124="","",IF('DATA ENTRY'!B124="","",IF(AND($EE$4='DATA ENTRY'!G124,$EG$4='DATA ENTRY'!F124),'DATA ENTRY'!B124,"")))</f>
        <v/>
      </c>
      <c r="EE125" s="3" t="str">
        <f>IF('DATA ENTRY'!CV124="","",IF('DATA ENTRY'!C124="","",IF(AND($EE$4='DATA ENTRY'!G124,$EG$4='DATA ENTRY'!F124),'DATA ENTRY'!C124,"")))</f>
        <v/>
      </c>
      <c r="EF125" s="4" t="str">
        <f>IF('DATA ENTRY'!CV124="","",IF('DATA ENTRY'!I124="","",IF(AND($EE$4='DATA ENTRY'!G124,$EG$4='DATA ENTRY'!F124),'DATA ENTRY'!I124,"")))</f>
        <v/>
      </c>
      <c r="EG125" s="4" t="str">
        <f>IF('DATA ENTRY'!CV124="","",IF('DATA ENTRY'!CV124="","",IF(AND($EE$4='DATA ENTRY'!G124,$EG$4='DATA ENTRY'!F124),'DATA ENTRY'!CV124,"")))</f>
        <v/>
      </c>
      <c r="EH125" s="3" t="str">
        <f>IF('DATA ENTRY'!CV124="","",IF('DATA ENTRY'!N124="","",IF(AND($EE$4='DATA ENTRY'!G124,$EG$4='DATA ENTRY'!F124),'DATA ENTRY'!N124,"")))</f>
        <v/>
      </c>
      <c r="EI125" s="132" t="str">
        <f>IF('DATA ENTRY'!CV124="","",IF('DATA ENTRY'!O124="","",IF(AND($EE$4='DATA ENTRY'!G124,$EG$4='DATA ENTRY'!F124),'DATA ENTRY'!O124,"")))</f>
        <v/>
      </c>
      <c r="EJ125" s="3" t="str">
        <f>IF('DATA ENTRY'!CV124="","",IF('DATA ENTRY'!P124="","",IF(AND($EE$4='DATA ENTRY'!G124,$EG$4='DATA ENTRY'!F124),'DATA ENTRY'!P124,"")))</f>
        <v/>
      </c>
      <c r="EK125" s="132" t="str">
        <f>IF('DATA ENTRY'!CV124="","",IF('DATA ENTRY'!Q124="","",IF(AND($EE$4='DATA ENTRY'!G124,$EG$4='DATA ENTRY'!F124),'DATA ENTRY'!Q124,"")))</f>
        <v/>
      </c>
      <c r="EL125" s="3" t="str">
        <f>IF('DATA ENTRY'!CV124="","",IF('DATA ENTRY'!R124="","",IF(AND($EE$4='DATA ENTRY'!G124,$EG$4='DATA ENTRY'!F124),'DATA ENTRY'!R124,"")))</f>
        <v/>
      </c>
      <c r="EM125" s="132" t="str">
        <f>IF('DATA ENTRY'!CV124="","",IF('DATA ENTRY'!S124="","",IF(AND($EE$4='DATA ENTRY'!G124,$EG$4='DATA ENTRY'!F124),'DATA ENTRY'!S124,"")))</f>
        <v/>
      </c>
      <c r="EN125" s="3" t="str">
        <f>IF('DATA ENTRY'!CV124="","",IF('DATA ENTRY'!E124="","",IF(AND($EE$4='DATA ENTRY'!G124,$EG$4='DATA ENTRY'!F124),'DATA ENTRY'!E124,"")))</f>
        <v/>
      </c>
      <c r="EO125" s="3" t="str">
        <f>IF('DATA ENTRY'!CV124="","",IF('DATA ENTRY'!D6="","",IF(AND($EE$4='DATA ENTRY'!G124,$EG$4='DATA ENTRY'!F124),'DATA ENTRY'!D6,"")))</f>
        <v/>
      </c>
      <c r="EP125" s="3" t="str">
        <f>IF('DATA ENTRY'!CV124="","",IF('DATA ENTRY'!W124="","",IF(AND($EE$4='DATA ENTRY'!G124,$EG$4='DATA ENTRY'!F124),'DATA ENTRY'!W124,"")))</f>
        <v/>
      </c>
      <c r="EQ125" s="3" t="str">
        <f>IF('DATA ENTRY'!CV124="","",IF('DATA ENTRY'!X124="","",IF(AND($EE$4='DATA ENTRY'!G124,$EG$4='DATA ENTRY'!F124),'DATA ENTRY'!X124,"")))</f>
        <v/>
      </c>
      <c r="ER125" s="133" t="str">
        <f t="shared" si="24"/>
        <v/>
      </c>
      <c r="ES125" s="133" t="str">
        <f>IF('DATA ENTRY'!CV124="","",IF('DATA ENTRY'!D6="","",IF(AND($EE$4='DATA ENTRY'!G124,$EG$4='DATA ENTRY'!F124),'DATA ENTRY'!G124,"")))</f>
        <v/>
      </c>
      <c r="EX125">
        <f t="shared" si="25"/>
        <v>0</v>
      </c>
    </row>
    <row r="126" spans="1:154">
      <c r="A126" t="str">
        <f>IF(S126=0,"",1+(MAX($A$7:A125)))</f>
        <v/>
      </c>
      <c r="B126" s="2">
        <v>120</v>
      </c>
      <c r="C126" s="3" t="str">
        <f>IF('DATA ENTRY'!CV125="","",IF('DATA ENTRY'!B125="","",IF($D$4="All Post",'DATA ENTRY'!B125,IF(AND($D$4='DATA ENTRY'!CV125),'DATA ENTRY'!B125,""))))</f>
        <v/>
      </c>
      <c r="D126" s="3" t="str">
        <f>IF('DATA ENTRY'!CV125="","",IF('DATA ENTRY'!C125="","",IF($D$4="All Post",'DATA ENTRY'!C125,IF(AND($D$4='DATA ENTRY'!CV125),'DATA ENTRY'!C125,""))))</f>
        <v/>
      </c>
      <c r="E126" s="4" t="str">
        <f>IF('DATA ENTRY'!CV125="","",IF('DATA ENTRY'!I125="","",IF($D$4="All Post",'DATA ENTRY'!I125,IF(AND($D$4='DATA ENTRY'!CV125),'DATA ENTRY'!I125,""))))</f>
        <v/>
      </c>
      <c r="F126" s="4" t="str">
        <f>IF('DATA ENTRY'!CV125="","",IF('DATA ENTRY'!CV125="","",IF($D$4="All Post",'DATA ENTRY'!CV125,IF(AND($D$4='DATA ENTRY'!CV125),'DATA ENTRY'!CV125,""))))</f>
        <v/>
      </c>
      <c r="G126" s="3" t="str">
        <f>IF('DATA ENTRY'!CV125="","",IF('DATA ENTRY'!N125="","",IF($D$4="All Post",'DATA ENTRY'!N125,IF(AND($D$4='DATA ENTRY'!CV125),'DATA ENTRY'!N125,""))))</f>
        <v/>
      </c>
      <c r="H126" s="132" t="str">
        <f>IF('DATA ENTRY'!CV125="","",IF('DATA ENTRY'!O125="","",IF($D$4="All Post",'DATA ENTRY'!O125,IF(AND($D$4='DATA ENTRY'!CV125),'DATA ENTRY'!O125,""))))</f>
        <v/>
      </c>
      <c r="I126" s="3" t="str">
        <f>IF('DATA ENTRY'!CV125="","",IF('DATA ENTRY'!P125="","",IF($D$4="All Post",'DATA ENTRY'!P125,IF(AND($D$4='DATA ENTRY'!CV125),'DATA ENTRY'!P125,""))))</f>
        <v/>
      </c>
      <c r="J126" s="132" t="str">
        <f>IF('DATA ENTRY'!CV125="","",IF('DATA ENTRY'!Q125="","",IF($D$4="All Post",'DATA ENTRY'!Q125,IF(AND($D$4='DATA ENTRY'!CV125),'DATA ENTRY'!Q125,""))))</f>
        <v/>
      </c>
      <c r="K126" s="3" t="str">
        <f>IF('DATA ENTRY'!CV125="","",IF('DATA ENTRY'!R125="","",IF($D$4="All Post",'DATA ENTRY'!R125,IF(AND($D$4='DATA ENTRY'!CV125),'DATA ENTRY'!R125,""))))</f>
        <v/>
      </c>
      <c r="L126" s="3" t="str">
        <f>IF('DATA ENTRY'!CV125="","",IF('DATA ENTRY'!S125="","",IF($D$4="All Post",'DATA ENTRY'!S125,IF(AND($D$4='DATA ENTRY'!CV125),'DATA ENTRY'!S125,""))))</f>
        <v/>
      </c>
      <c r="M126" s="3" t="str">
        <f>IF('DATA ENTRY'!CV125="","",IF('DATA ENTRY'!E125="","",IF($D$4="All Post",'DATA ENTRY'!E125,IF(AND($D$4='DATA ENTRY'!CV125),'DATA ENTRY'!E125,""))))</f>
        <v/>
      </c>
      <c r="N126" s="3" t="str">
        <f>IF('DATA ENTRY'!CV125="","",IF('DATA ENTRY'!W125="","",IF($D$4="All Post",'DATA ENTRY'!W125,IF(AND($D$4='DATA ENTRY'!CV125),'DATA ENTRY'!W125,""))))</f>
        <v/>
      </c>
      <c r="O126" s="3" t="str">
        <f>IF('DATA ENTRY'!CV125="","",IF('DATA ENTRY'!X125="","",IF($D$4="All Post",'DATA ENTRY'!X125,IF(AND($D$4='DATA ENTRY'!CV125),'DATA ENTRY'!X125,""))))</f>
        <v/>
      </c>
      <c r="P126" s="3" t="str">
        <f>IF('DATA ENTRY'!CV125="","",IF('DATA ENTRY'!G125="","",IF($D$4="All Post",'DATA ENTRY'!G125,IF(AND($D$4='DATA ENTRY'!CV125),'DATA ENTRY'!G125,""))))</f>
        <v/>
      </c>
      <c r="S126">
        <f t="shared" si="14"/>
        <v>0</v>
      </c>
      <c r="T126" t="str">
        <f t="shared" si="15"/>
        <v/>
      </c>
      <c r="BZ126" t="str">
        <f t="shared" si="16"/>
        <v/>
      </c>
      <c r="CA126" t="str">
        <f>IF(CW126=0,"",1+(MAX($CA$7:CA125)))</f>
        <v/>
      </c>
      <c r="CB126" s="141">
        <v>120</v>
      </c>
      <c r="CC126" s="3" t="str">
        <f>IF('DATA ENTRY'!CV125="","",IF('DATA ENTRY'!B125="","",IF(AND($CD$4='DATA ENTRY'!CV125),'DATA ENTRY'!B125,"")))</f>
        <v/>
      </c>
      <c r="CD126" s="3" t="str">
        <f>IF('DATA ENTRY'!CV125="","",IF('DATA ENTRY'!C125="","",IF(AND($CD$4='DATA ENTRY'!CV125),'DATA ENTRY'!C125,"")))</f>
        <v/>
      </c>
      <c r="CE126" s="4" t="str">
        <f>IF('DATA ENTRY'!CV125="","",IF('DATA ENTRY'!I125="","",IF(AND($CD$4='DATA ENTRY'!CV125),'DATA ENTRY'!I125,"")))</f>
        <v/>
      </c>
      <c r="CF126" s="4" t="str">
        <f>IF('DATA ENTRY'!CV125="","",IF('DATA ENTRY'!CV125="","",IF(AND($CD$4='DATA ENTRY'!CV125),'DATA ENTRY'!CV125,"")))</f>
        <v/>
      </c>
      <c r="CG126" s="3" t="str">
        <f>IF('DATA ENTRY'!CV125="","",IF('DATA ENTRY'!N125="","",IF(AND($CD$4='DATA ENTRY'!CV125),'DATA ENTRY'!N125,"")))</f>
        <v/>
      </c>
      <c r="CH126" s="132" t="str">
        <f>IF('DATA ENTRY'!CV125="","",IF('DATA ENTRY'!O125="","",IF(AND($CD$4='DATA ENTRY'!CV125),'DATA ENTRY'!O125,"")))</f>
        <v/>
      </c>
      <c r="CI126" s="3" t="str">
        <f>IF('DATA ENTRY'!CV125="","",IF('DATA ENTRY'!P125="","",IF(AND($CD$4='DATA ENTRY'!CV125),'DATA ENTRY'!P125,"")))</f>
        <v/>
      </c>
      <c r="CJ126" s="132" t="str">
        <f>IF('DATA ENTRY'!CV125="","",IF('DATA ENTRY'!Q125="","",IF(AND($CD$4='DATA ENTRY'!CV125),'DATA ENTRY'!Q125,"")))</f>
        <v/>
      </c>
      <c r="CK126" s="3" t="str">
        <f>IF('DATA ENTRY'!CV125="","",IF('DATA ENTRY'!R125="","",IF(AND($CD$4='DATA ENTRY'!CV125),'DATA ENTRY'!R125,"")))</f>
        <v/>
      </c>
      <c r="CL126" s="3" t="str">
        <f>IF('DATA ENTRY'!CV125="","",IF('DATA ENTRY'!S125="","",IF(AND($CD$4='DATA ENTRY'!CV125),'DATA ENTRY'!S125,"")))</f>
        <v/>
      </c>
      <c r="CM126" s="3" t="str">
        <f>IF('DATA ENTRY'!CV125="","",IF('DATA ENTRY'!E125="","",IF(AND($CD$4='DATA ENTRY'!CV125),'DATA ENTRY'!E125,"")))</f>
        <v/>
      </c>
      <c r="CN126" s="3" t="str">
        <f>IF('DATA ENTRY'!CV125="","",IF('DATA ENTRY'!W125="","",IF(AND($CD$4='DATA ENTRY'!CV125),'DATA ENTRY'!W125,"")))</f>
        <v/>
      </c>
      <c r="CO126" s="3" t="str">
        <f>IF('DATA ENTRY'!CV125="","",IF('DATA ENTRY'!X125="","",IF(AND($CD$4='DATA ENTRY'!CV125),'DATA ENTRY'!X125,"")))</f>
        <v/>
      </c>
      <c r="CP126" s="133" t="str">
        <f t="shared" si="17"/>
        <v/>
      </c>
      <c r="CQ126" s="133" t="str">
        <f>IF('DATA ENTRY'!CV125="","",IF('DATA ENTRY'!G125="","",IF(AND($CD$4='DATA ENTRY'!CV125),'DATA ENTRY'!G125,"")))</f>
        <v/>
      </c>
      <c r="CR126">
        <f t="shared" si="18"/>
        <v>0</v>
      </c>
      <c r="CS126">
        <f t="shared" si="19"/>
        <v>0</v>
      </c>
      <c r="CW126">
        <f t="shared" si="26"/>
        <v>0</v>
      </c>
      <c r="DA126" t="str">
        <f t="shared" si="20"/>
        <v/>
      </c>
      <c r="DB126" t="str">
        <f>IF(DX126=0,"",1+(MAX($DB$7:DB125)))</f>
        <v/>
      </c>
      <c r="DC126" s="170">
        <v>120</v>
      </c>
      <c r="DD126" s="3" t="str">
        <f>IF('DATA ENTRY'!CV125="","",IF('DATA ENTRY'!B125="","",IF(AND($DE$4='DATA ENTRY'!D125),'DATA ENTRY'!B125,"")))</f>
        <v/>
      </c>
      <c r="DE126" s="3" t="str">
        <f>IF('DATA ENTRY'!CV125="","",IF('DATA ENTRY'!C125="","",IF(AND($DE$4='DATA ENTRY'!D125),'DATA ENTRY'!C125,"")))</f>
        <v/>
      </c>
      <c r="DF126" s="4" t="str">
        <f>IF('DATA ENTRY'!CV125="","",IF('DATA ENTRY'!I125="","",IF(AND($DE$4='DATA ENTRY'!D125),'DATA ENTRY'!I125,"")))</f>
        <v/>
      </c>
      <c r="DG126" s="4" t="str">
        <f>IF('DATA ENTRY'!CV125="","",IF('DATA ENTRY'!CV125="","",IF(AND($DE$4='DATA ENTRY'!D125),'DATA ENTRY'!CV125,"")))</f>
        <v/>
      </c>
      <c r="DH126" s="3" t="str">
        <f>IF('DATA ENTRY'!CV125="","",IF('DATA ENTRY'!N125="","",IF(AND($DE$4='DATA ENTRY'!D125),'DATA ENTRY'!N125,"")))</f>
        <v/>
      </c>
      <c r="DI126" s="132" t="str">
        <f>IF('DATA ENTRY'!CV125="","",IF('DATA ENTRY'!O125="","",IF(AND($DE$4='DATA ENTRY'!D125),'DATA ENTRY'!O125,"")))</f>
        <v/>
      </c>
      <c r="DJ126" s="3" t="str">
        <f>IF('DATA ENTRY'!CV125="","",IF('DATA ENTRY'!P125="","",IF(AND($DE$4='DATA ENTRY'!D125),'DATA ENTRY'!P125,"")))</f>
        <v/>
      </c>
      <c r="DK126" s="132" t="str">
        <f>IF('DATA ENTRY'!CV125="","",IF('DATA ENTRY'!Q125="","",IF(AND($DE$4='DATA ENTRY'!D125),'DATA ENTRY'!Q125,"")))</f>
        <v/>
      </c>
      <c r="DL126" s="3" t="str">
        <f>IF('DATA ENTRY'!CV125="","",IF('DATA ENTRY'!R125="","",IF(AND($DE$4='DATA ENTRY'!D125),'DATA ENTRY'!R125,"")))</f>
        <v/>
      </c>
      <c r="DM126" s="132" t="str">
        <f>IF('DATA ENTRY'!CV125="","",IF('DATA ENTRY'!S125="","",IF(AND($DE$4='DATA ENTRY'!D125),'DATA ENTRY'!S125,"")))</f>
        <v/>
      </c>
      <c r="DN126" s="3" t="str">
        <f>IF('DATA ENTRY'!CV125="","",IF('DATA ENTRY'!E125="","",IF(AND($DE$4='DATA ENTRY'!D125),'DATA ENTRY'!E125,"")))</f>
        <v/>
      </c>
      <c r="DO126" s="3" t="str">
        <f>IF('DATA ENTRY'!CV125="","",IF('DATA ENTRY'!D125="","",IF(AND($DE$4='DATA ENTRY'!D125),'DATA ENTRY'!D125,"")))</f>
        <v/>
      </c>
      <c r="DP126" s="3" t="str">
        <f>IF('DATA ENTRY'!CV125="","",IF('DATA ENTRY'!W125="","",IF(AND($DE$4='DATA ENTRY'!D125),'DATA ENTRY'!W125,"")))</f>
        <v/>
      </c>
      <c r="DQ126" s="3" t="str">
        <f>IF('DATA ENTRY'!CV125="","",IF('DATA ENTRY'!X125="","",IF(AND($DE$4='DATA ENTRY'!D125),'DATA ENTRY'!X125,"")))</f>
        <v/>
      </c>
      <c r="DR126" s="133" t="str">
        <f t="shared" si="21"/>
        <v/>
      </c>
      <c r="DS126" s="133" t="str">
        <f>IF('DATA ENTRY'!CV125="","",IF('DATA ENTRY'!D125="","",IF(AND($DE$4='DATA ENTRY'!D125),'DATA ENTRY'!G125,"")))</f>
        <v/>
      </c>
      <c r="DX126">
        <f t="shared" si="22"/>
        <v>0</v>
      </c>
      <c r="EA126" t="str">
        <f t="shared" si="23"/>
        <v/>
      </c>
      <c r="EB126" t="str">
        <f>IF(EX126=0,"",1+(MAX($EB$7:EB125)))</f>
        <v/>
      </c>
      <c r="EC126" s="192">
        <v>120</v>
      </c>
      <c r="ED126" s="3" t="str">
        <f>IF('DATA ENTRY'!CV125="","",IF('DATA ENTRY'!B125="","",IF(AND($EE$4='DATA ENTRY'!G125,$EG$4='DATA ENTRY'!F125),'DATA ENTRY'!B125,"")))</f>
        <v/>
      </c>
      <c r="EE126" s="3" t="str">
        <f>IF('DATA ENTRY'!CV125="","",IF('DATA ENTRY'!C125="","",IF(AND($EE$4='DATA ENTRY'!G125,$EG$4='DATA ENTRY'!F125),'DATA ENTRY'!C125,"")))</f>
        <v/>
      </c>
      <c r="EF126" s="4" t="str">
        <f>IF('DATA ENTRY'!CV125="","",IF('DATA ENTRY'!I125="","",IF(AND($EE$4='DATA ENTRY'!G125,$EG$4='DATA ENTRY'!F125),'DATA ENTRY'!I125,"")))</f>
        <v/>
      </c>
      <c r="EG126" s="4" t="str">
        <f>IF('DATA ENTRY'!CV125="","",IF('DATA ENTRY'!CV125="","",IF(AND($EE$4='DATA ENTRY'!G125,$EG$4='DATA ENTRY'!F125),'DATA ENTRY'!CV125,"")))</f>
        <v/>
      </c>
      <c r="EH126" s="3" t="str">
        <f>IF('DATA ENTRY'!CV125="","",IF('DATA ENTRY'!N125="","",IF(AND($EE$4='DATA ENTRY'!G125,$EG$4='DATA ENTRY'!F125),'DATA ENTRY'!N125,"")))</f>
        <v/>
      </c>
      <c r="EI126" s="132" t="str">
        <f>IF('DATA ENTRY'!CV125="","",IF('DATA ENTRY'!O125="","",IF(AND($EE$4='DATA ENTRY'!G125,$EG$4='DATA ENTRY'!F125),'DATA ENTRY'!O125,"")))</f>
        <v/>
      </c>
      <c r="EJ126" s="3" t="str">
        <f>IF('DATA ENTRY'!CV125="","",IF('DATA ENTRY'!P125="","",IF(AND($EE$4='DATA ENTRY'!G125,$EG$4='DATA ENTRY'!F125),'DATA ENTRY'!P125,"")))</f>
        <v/>
      </c>
      <c r="EK126" s="132" t="str">
        <f>IF('DATA ENTRY'!CV125="","",IF('DATA ENTRY'!Q125="","",IF(AND($EE$4='DATA ENTRY'!G125,$EG$4='DATA ENTRY'!F125),'DATA ENTRY'!Q125,"")))</f>
        <v/>
      </c>
      <c r="EL126" s="3" t="str">
        <f>IF('DATA ENTRY'!CV125="","",IF('DATA ENTRY'!R125="","",IF(AND($EE$4='DATA ENTRY'!G125,$EG$4='DATA ENTRY'!F125),'DATA ENTRY'!R125,"")))</f>
        <v/>
      </c>
      <c r="EM126" s="132" t="str">
        <f>IF('DATA ENTRY'!CV125="","",IF('DATA ENTRY'!S125="","",IF(AND($EE$4='DATA ENTRY'!G125,$EG$4='DATA ENTRY'!F125),'DATA ENTRY'!S125,"")))</f>
        <v/>
      </c>
      <c r="EN126" s="3" t="str">
        <f>IF('DATA ENTRY'!CV125="","",IF('DATA ENTRY'!E125="","",IF(AND($EE$4='DATA ENTRY'!G125,$EG$4='DATA ENTRY'!F125),'DATA ENTRY'!E125,"")))</f>
        <v/>
      </c>
      <c r="EO126" s="3" t="str">
        <f>IF('DATA ENTRY'!CV125="","",IF('DATA ENTRY'!D6="","",IF(AND($EE$4='DATA ENTRY'!G125,$EG$4='DATA ENTRY'!F125),'DATA ENTRY'!D6,"")))</f>
        <v/>
      </c>
      <c r="EP126" s="3" t="str">
        <f>IF('DATA ENTRY'!CV125="","",IF('DATA ENTRY'!W125="","",IF(AND($EE$4='DATA ENTRY'!G125,$EG$4='DATA ENTRY'!F125),'DATA ENTRY'!W125,"")))</f>
        <v/>
      </c>
      <c r="EQ126" s="3" t="str">
        <f>IF('DATA ENTRY'!CV125="","",IF('DATA ENTRY'!X125="","",IF(AND($EE$4='DATA ENTRY'!G125,$EG$4='DATA ENTRY'!F125),'DATA ENTRY'!X125,"")))</f>
        <v/>
      </c>
      <c r="ER126" s="133" t="str">
        <f t="shared" si="24"/>
        <v/>
      </c>
      <c r="ES126" s="133" t="str">
        <f>IF('DATA ENTRY'!CV125="","",IF('DATA ENTRY'!D6="","",IF(AND($EE$4='DATA ENTRY'!G125,$EG$4='DATA ENTRY'!F125),'DATA ENTRY'!G125,"")))</f>
        <v/>
      </c>
      <c r="EX126">
        <f t="shared" si="25"/>
        <v>0</v>
      </c>
    </row>
    <row r="127" spans="1:154">
      <c r="A127" t="str">
        <f>IF(S127=0,"",1+(MAX($A$7:A126)))</f>
        <v/>
      </c>
      <c r="B127" s="2">
        <v>121</v>
      </c>
      <c r="C127" s="3" t="str">
        <f>IF('DATA ENTRY'!CV126="","",IF('DATA ENTRY'!B126="","",IF($D$4="All Post",'DATA ENTRY'!B126,IF(AND($D$4='DATA ENTRY'!CV126),'DATA ENTRY'!B126,""))))</f>
        <v/>
      </c>
      <c r="D127" s="3" t="str">
        <f>IF('DATA ENTRY'!CV126="","",IF('DATA ENTRY'!C126="","",IF($D$4="All Post",'DATA ENTRY'!C126,IF(AND($D$4='DATA ENTRY'!CV126),'DATA ENTRY'!C126,""))))</f>
        <v/>
      </c>
      <c r="E127" s="4" t="str">
        <f>IF('DATA ENTRY'!CV126="","",IF('DATA ENTRY'!I126="","",IF($D$4="All Post",'DATA ENTRY'!I126,IF(AND($D$4='DATA ENTRY'!CV126),'DATA ENTRY'!I126,""))))</f>
        <v/>
      </c>
      <c r="F127" s="4" t="str">
        <f>IF('DATA ENTRY'!CV126="","",IF('DATA ENTRY'!CV126="","",IF($D$4="All Post",'DATA ENTRY'!CV126,IF(AND($D$4='DATA ENTRY'!CV126),'DATA ENTRY'!CV126,""))))</f>
        <v/>
      </c>
      <c r="G127" s="3" t="str">
        <f>IF('DATA ENTRY'!CV126="","",IF('DATA ENTRY'!N126="","",IF($D$4="All Post",'DATA ENTRY'!N126,IF(AND($D$4='DATA ENTRY'!CV126),'DATA ENTRY'!N126,""))))</f>
        <v/>
      </c>
      <c r="H127" s="132" t="str">
        <f>IF('DATA ENTRY'!CV126="","",IF('DATA ENTRY'!O126="","",IF($D$4="All Post",'DATA ENTRY'!O126,IF(AND($D$4='DATA ENTRY'!CV126),'DATA ENTRY'!O126,""))))</f>
        <v/>
      </c>
      <c r="I127" s="3" t="str">
        <f>IF('DATA ENTRY'!CV126="","",IF('DATA ENTRY'!P126="","",IF($D$4="All Post",'DATA ENTRY'!P126,IF(AND($D$4='DATA ENTRY'!CV126),'DATA ENTRY'!P126,""))))</f>
        <v/>
      </c>
      <c r="J127" s="132" t="str">
        <f>IF('DATA ENTRY'!CV126="","",IF('DATA ENTRY'!Q126="","",IF($D$4="All Post",'DATA ENTRY'!Q126,IF(AND($D$4='DATA ENTRY'!CV126),'DATA ENTRY'!Q126,""))))</f>
        <v/>
      </c>
      <c r="K127" s="3" t="str">
        <f>IF('DATA ENTRY'!CV126="","",IF('DATA ENTRY'!R126="","",IF($D$4="All Post",'DATA ENTRY'!R126,IF(AND($D$4='DATA ENTRY'!CV126),'DATA ENTRY'!R126,""))))</f>
        <v/>
      </c>
      <c r="L127" s="3" t="str">
        <f>IF('DATA ENTRY'!CV126="","",IF('DATA ENTRY'!S126="","",IF($D$4="All Post",'DATA ENTRY'!S126,IF(AND($D$4='DATA ENTRY'!CV126),'DATA ENTRY'!S126,""))))</f>
        <v/>
      </c>
      <c r="M127" s="3" t="str">
        <f>IF('DATA ENTRY'!CV126="","",IF('DATA ENTRY'!E126="","",IF($D$4="All Post",'DATA ENTRY'!E126,IF(AND($D$4='DATA ENTRY'!CV126),'DATA ENTRY'!E126,""))))</f>
        <v/>
      </c>
      <c r="N127" s="3" t="str">
        <f>IF('DATA ENTRY'!CV126="","",IF('DATA ENTRY'!W126="","",IF($D$4="All Post",'DATA ENTRY'!W126,IF(AND($D$4='DATA ENTRY'!CV126),'DATA ENTRY'!W126,""))))</f>
        <v/>
      </c>
      <c r="O127" s="3" t="str">
        <f>IF('DATA ENTRY'!CV126="","",IF('DATA ENTRY'!X126="","",IF($D$4="All Post",'DATA ENTRY'!X126,IF(AND($D$4='DATA ENTRY'!CV126),'DATA ENTRY'!X126,""))))</f>
        <v/>
      </c>
      <c r="P127" s="3" t="str">
        <f>IF('DATA ENTRY'!CV126="","",IF('DATA ENTRY'!G126="","",IF($D$4="All Post",'DATA ENTRY'!G126,IF(AND($D$4='DATA ENTRY'!CV126),'DATA ENTRY'!G126,""))))</f>
        <v/>
      </c>
      <c r="S127">
        <f t="shared" si="14"/>
        <v>0</v>
      </c>
      <c r="T127" t="str">
        <f t="shared" si="15"/>
        <v/>
      </c>
      <c r="BZ127" t="str">
        <f t="shared" si="16"/>
        <v/>
      </c>
      <c r="CA127" t="str">
        <f>IF(CW127=0,"",1+(MAX($CA$7:CA126)))</f>
        <v/>
      </c>
      <c r="CB127" s="141">
        <v>121</v>
      </c>
      <c r="CC127" s="3" t="str">
        <f>IF('DATA ENTRY'!CV126="","",IF('DATA ENTRY'!B126="","",IF(AND($CD$4='DATA ENTRY'!CV126),'DATA ENTRY'!B126,"")))</f>
        <v/>
      </c>
      <c r="CD127" s="3" t="str">
        <f>IF('DATA ENTRY'!CV126="","",IF('DATA ENTRY'!C126="","",IF(AND($CD$4='DATA ENTRY'!CV126),'DATA ENTRY'!C126,"")))</f>
        <v/>
      </c>
      <c r="CE127" s="4" t="str">
        <f>IF('DATA ENTRY'!CV126="","",IF('DATA ENTRY'!I126="","",IF(AND($CD$4='DATA ENTRY'!CV126),'DATA ENTRY'!I126,"")))</f>
        <v/>
      </c>
      <c r="CF127" s="4" t="str">
        <f>IF('DATA ENTRY'!CV126="","",IF('DATA ENTRY'!CV126="","",IF(AND($CD$4='DATA ENTRY'!CV126),'DATA ENTRY'!CV126,"")))</f>
        <v/>
      </c>
      <c r="CG127" s="3" t="str">
        <f>IF('DATA ENTRY'!CV126="","",IF('DATA ENTRY'!N126="","",IF(AND($CD$4='DATA ENTRY'!CV126),'DATA ENTRY'!N126,"")))</f>
        <v/>
      </c>
      <c r="CH127" s="132" t="str">
        <f>IF('DATA ENTRY'!CV126="","",IF('DATA ENTRY'!O126="","",IF(AND($CD$4='DATA ENTRY'!CV126),'DATA ENTRY'!O126,"")))</f>
        <v/>
      </c>
      <c r="CI127" s="3" t="str">
        <f>IF('DATA ENTRY'!CV126="","",IF('DATA ENTRY'!P126="","",IF(AND($CD$4='DATA ENTRY'!CV126),'DATA ENTRY'!P126,"")))</f>
        <v/>
      </c>
      <c r="CJ127" s="132" t="str">
        <f>IF('DATA ENTRY'!CV126="","",IF('DATA ENTRY'!Q126="","",IF(AND($CD$4='DATA ENTRY'!CV126),'DATA ENTRY'!Q126,"")))</f>
        <v/>
      </c>
      <c r="CK127" s="3" t="str">
        <f>IF('DATA ENTRY'!CV126="","",IF('DATA ENTRY'!R126="","",IF(AND($CD$4='DATA ENTRY'!CV126),'DATA ENTRY'!R126,"")))</f>
        <v/>
      </c>
      <c r="CL127" s="3" t="str">
        <f>IF('DATA ENTRY'!CV126="","",IF('DATA ENTRY'!S126="","",IF(AND($CD$4='DATA ENTRY'!CV126),'DATA ENTRY'!S126,"")))</f>
        <v/>
      </c>
      <c r="CM127" s="3" t="str">
        <f>IF('DATA ENTRY'!CV126="","",IF('DATA ENTRY'!E126="","",IF(AND($CD$4='DATA ENTRY'!CV126),'DATA ENTRY'!E126,"")))</f>
        <v/>
      </c>
      <c r="CN127" s="3" t="str">
        <f>IF('DATA ENTRY'!CV126="","",IF('DATA ENTRY'!W126="","",IF(AND($CD$4='DATA ENTRY'!CV126),'DATA ENTRY'!W126,"")))</f>
        <v/>
      </c>
      <c r="CO127" s="3" t="str">
        <f>IF('DATA ENTRY'!CV126="","",IF('DATA ENTRY'!X126="","",IF(AND($CD$4='DATA ENTRY'!CV126),'DATA ENTRY'!X126,"")))</f>
        <v/>
      </c>
      <c r="CP127" s="133" t="str">
        <f t="shared" si="17"/>
        <v/>
      </c>
      <c r="CQ127" s="133" t="str">
        <f>IF('DATA ENTRY'!CV126="","",IF('DATA ENTRY'!G126="","",IF(AND($CD$4='DATA ENTRY'!CV126),'DATA ENTRY'!G126,"")))</f>
        <v/>
      </c>
      <c r="CR127">
        <f t="shared" si="18"/>
        <v>0</v>
      </c>
      <c r="CS127">
        <f t="shared" si="19"/>
        <v>0</v>
      </c>
      <c r="CW127">
        <f t="shared" si="26"/>
        <v>0</v>
      </c>
      <c r="DA127" t="str">
        <f t="shared" si="20"/>
        <v/>
      </c>
      <c r="DB127" t="str">
        <f>IF(DX127=0,"",1+(MAX($DB$7:DB126)))</f>
        <v/>
      </c>
      <c r="DC127" s="170">
        <v>121</v>
      </c>
      <c r="DD127" s="3" t="str">
        <f>IF('DATA ENTRY'!CV126="","",IF('DATA ENTRY'!B126="","",IF(AND($DE$4='DATA ENTRY'!D126),'DATA ENTRY'!B126,"")))</f>
        <v/>
      </c>
      <c r="DE127" s="3" t="str">
        <f>IF('DATA ENTRY'!CV126="","",IF('DATA ENTRY'!C126="","",IF(AND($DE$4='DATA ENTRY'!D126),'DATA ENTRY'!C126,"")))</f>
        <v/>
      </c>
      <c r="DF127" s="4" t="str">
        <f>IF('DATA ENTRY'!CV126="","",IF('DATA ENTRY'!I126="","",IF(AND($DE$4='DATA ENTRY'!D126),'DATA ENTRY'!I126,"")))</f>
        <v/>
      </c>
      <c r="DG127" s="4" t="str">
        <f>IF('DATA ENTRY'!CV126="","",IF('DATA ENTRY'!CV126="","",IF(AND($DE$4='DATA ENTRY'!D126),'DATA ENTRY'!CV126,"")))</f>
        <v/>
      </c>
      <c r="DH127" s="3" t="str">
        <f>IF('DATA ENTRY'!CV126="","",IF('DATA ENTRY'!N126="","",IF(AND($DE$4='DATA ENTRY'!D126),'DATA ENTRY'!N126,"")))</f>
        <v/>
      </c>
      <c r="DI127" s="132" t="str">
        <f>IF('DATA ENTRY'!CV126="","",IF('DATA ENTRY'!O126="","",IF(AND($DE$4='DATA ENTRY'!D126),'DATA ENTRY'!O126,"")))</f>
        <v/>
      </c>
      <c r="DJ127" s="3" t="str">
        <f>IF('DATA ENTRY'!CV126="","",IF('DATA ENTRY'!P126="","",IF(AND($DE$4='DATA ENTRY'!D126),'DATA ENTRY'!P126,"")))</f>
        <v/>
      </c>
      <c r="DK127" s="132" t="str">
        <f>IF('DATA ENTRY'!CV126="","",IF('DATA ENTRY'!Q126="","",IF(AND($DE$4='DATA ENTRY'!D126),'DATA ENTRY'!Q126,"")))</f>
        <v/>
      </c>
      <c r="DL127" s="3" t="str">
        <f>IF('DATA ENTRY'!CV126="","",IF('DATA ENTRY'!R126="","",IF(AND($DE$4='DATA ENTRY'!D126),'DATA ENTRY'!R126,"")))</f>
        <v/>
      </c>
      <c r="DM127" s="132" t="str">
        <f>IF('DATA ENTRY'!CV126="","",IF('DATA ENTRY'!S126="","",IF(AND($DE$4='DATA ENTRY'!D126),'DATA ENTRY'!S126,"")))</f>
        <v/>
      </c>
      <c r="DN127" s="3" t="str">
        <f>IF('DATA ENTRY'!CV126="","",IF('DATA ENTRY'!E126="","",IF(AND($DE$4='DATA ENTRY'!D126),'DATA ENTRY'!E126,"")))</f>
        <v/>
      </c>
      <c r="DO127" s="3" t="str">
        <f>IF('DATA ENTRY'!CV126="","",IF('DATA ENTRY'!D126="","",IF(AND($DE$4='DATA ENTRY'!D126),'DATA ENTRY'!D126,"")))</f>
        <v/>
      </c>
      <c r="DP127" s="3" t="str">
        <f>IF('DATA ENTRY'!CV126="","",IF('DATA ENTRY'!W126="","",IF(AND($DE$4='DATA ENTRY'!D126),'DATA ENTRY'!W126,"")))</f>
        <v/>
      </c>
      <c r="DQ127" s="3" t="str">
        <f>IF('DATA ENTRY'!CV126="","",IF('DATA ENTRY'!X126="","",IF(AND($DE$4='DATA ENTRY'!D126),'DATA ENTRY'!X126,"")))</f>
        <v/>
      </c>
      <c r="DR127" s="133" t="str">
        <f t="shared" si="21"/>
        <v/>
      </c>
      <c r="DS127" s="133" t="str">
        <f>IF('DATA ENTRY'!CV126="","",IF('DATA ENTRY'!D126="","",IF(AND($DE$4='DATA ENTRY'!D126),'DATA ENTRY'!G126,"")))</f>
        <v/>
      </c>
      <c r="DX127">
        <f t="shared" si="22"/>
        <v>0</v>
      </c>
      <c r="EA127" t="str">
        <f t="shared" si="23"/>
        <v/>
      </c>
      <c r="EB127" t="str">
        <f>IF(EX127=0,"",1+(MAX($EB$7:EB126)))</f>
        <v/>
      </c>
      <c r="EC127" s="192">
        <v>121</v>
      </c>
      <c r="ED127" s="3" t="str">
        <f>IF('DATA ENTRY'!CV126="","",IF('DATA ENTRY'!B126="","",IF(AND($EE$4='DATA ENTRY'!G126,$EG$4='DATA ENTRY'!F126),'DATA ENTRY'!B126,"")))</f>
        <v/>
      </c>
      <c r="EE127" s="3" t="str">
        <f>IF('DATA ENTRY'!CV126="","",IF('DATA ENTRY'!C126="","",IF(AND($EE$4='DATA ENTRY'!G126,$EG$4='DATA ENTRY'!F126),'DATA ENTRY'!C126,"")))</f>
        <v/>
      </c>
      <c r="EF127" s="4" t="str">
        <f>IF('DATA ENTRY'!CV126="","",IF('DATA ENTRY'!I126="","",IF(AND($EE$4='DATA ENTRY'!G126,$EG$4='DATA ENTRY'!F126),'DATA ENTRY'!I126,"")))</f>
        <v/>
      </c>
      <c r="EG127" s="4" t="str">
        <f>IF('DATA ENTRY'!CV126="","",IF('DATA ENTRY'!CV126="","",IF(AND($EE$4='DATA ENTRY'!G126,$EG$4='DATA ENTRY'!F126),'DATA ENTRY'!CV126,"")))</f>
        <v/>
      </c>
      <c r="EH127" s="3" t="str">
        <f>IF('DATA ENTRY'!CV126="","",IF('DATA ENTRY'!N126="","",IF(AND($EE$4='DATA ENTRY'!G126,$EG$4='DATA ENTRY'!F126),'DATA ENTRY'!N126,"")))</f>
        <v/>
      </c>
      <c r="EI127" s="132" t="str">
        <f>IF('DATA ENTRY'!CV126="","",IF('DATA ENTRY'!O126="","",IF(AND($EE$4='DATA ENTRY'!G126,$EG$4='DATA ENTRY'!F126),'DATA ENTRY'!O126,"")))</f>
        <v/>
      </c>
      <c r="EJ127" s="3" t="str">
        <f>IF('DATA ENTRY'!CV126="","",IF('DATA ENTRY'!P126="","",IF(AND($EE$4='DATA ENTRY'!G126,$EG$4='DATA ENTRY'!F126),'DATA ENTRY'!P126,"")))</f>
        <v/>
      </c>
      <c r="EK127" s="132" t="str">
        <f>IF('DATA ENTRY'!CV126="","",IF('DATA ENTRY'!Q126="","",IF(AND($EE$4='DATA ENTRY'!G126,$EG$4='DATA ENTRY'!F126),'DATA ENTRY'!Q126,"")))</f>
        <v/>
      </c>
      <c r="EL127" s="3" t="str">
        <f>IF('DATA ENTRY'!CV126="","",IF('DATA ENTRY'!R126="","",IF(AND($EE$4='DATA ENTRY'!G126,$EG$4='DATA ENTRY'!F126),'DATA ENTRY'!R126,"")))</f>
        <v/>
      </c>
      <c r="EM127" s="132" t="str">
        <f>IF('DATA ENTRY'!CV126="","",IF('DATA ENTRY'!S126="","",IF(AND($EE$4='DATA ENTRY'!G126,$EG$4='DATA ENTRY'!F126),'DATA ENTRY'!S126,"")))</f>
        <v/>
      </c>
      <c r="EN127" s="3" t="str">
        <f>IF('DATA ENTRY'!CV126="","",IF('DATA ENTRY'!E126="","",IF(AND($EE$4='DATA ENTRY'!G126,$EG$4='DATA ENTRY'!F126),'DATA ENTRY'!E126,"")))</f>
        <v/>
      </c>
      <c r="EO127" s="3" t="str">
        <f>IF('DATA ENTRY'!CV126="","",IF('DATA ENTRY'!D6="","",IF(AND($EE$4='DATA ENTRY'!G126,$EG$4='DATA ENTRY'!F126),'DATA ENTRY'!D6,"")))</f>
        <v/>
      </c>
      <c r="EP127" s="3" t="str">
        <f>IF('DATA ENTRY'!CV126="","",IF('DATA ENTRY'!W126="","",IF(AND($EE$4='DATA ENTRY'!G126,$EG$4='DATA ENTRY'!F126),'DATA ENTRY'!W126,"")))</f>
        <v/>
      </c>
      <c r="EQ127" s="3" t="str">
        <f>IF('DATA ENTRY'!CV126="","",IF('DATA ENTRY'!X126="","",IF(AND($EE$4='DATA ENTRY'!G126,$EG$4='DATA ENTRY'!F126),'DATA ENTRY'!X126,"")))</f>
        <v/>
      </c>
      <c r="ER127" s="133" t="str">
        <f t="shared" si="24"/>
        <v/>
      </c>
      <c r="ES127" s="133" t="str">
        <f>IF('DATA ENTRY'!CV126="","",IF('DATA ENTRY'!D6="","",IF(AND($EE$4='DATA ENTRY'!G126,$EG$4='DATA ENTRY'!F126),'DATA ENTRY'!G126,"")))</f>
        <v/>
      </c>
      <c r="EX127">
        <f t="shared" si="25"/>
        <v>0</v>
      </c>
    </row>
    <row r="128" spans="1:154">
      <c r="A128" t="str">
        <f>IF(S128=0,"",1+(MAX($A$7:A127)))</f>
        <v/>
      </c>
      <c r="B128" s="2">
        <v>122</v>
      </c>
      <c r="C128" s="3" t="str">
        <f>IF('DATA ENTRY'!CV127="","",IF('DATA ENTRY'!B127="","",IF($D$4="All Post",'DATA ENTRY'!B127,IF(AND($D$4='DATA ENTRY'!CV127),'DATA ENTRY'!B127,""))))</f>
        <v/>
      </c>
      <c r="D128" s="3" t="str">
        <f>IF('DATA ENTRY'!CV127="","",IF('DATA ENTRY'!C127="","",IF($D$4="All Post",'DATA ENTRY'!C127,IF(AND($D$4='DATA ENTRY'!CV127),'DATA ENTRY'!C127,""))))</f>
        <v/>
      </c>
      <c r="E128" s="4" t="str">
        <f>IF('DATA ENTRY'!CV127="","",IF('DATA ENTRY'!I127="","",IF($D$4="All Post",'DATA ENTRY'!I127,IF(AND($D$4='DATA ENTRY'!CV127),'DATA ENTRY'!I127,""))))</f>
        <v/>
      </c>
      <c r="F128" s="4" t="str">
        <f>IF('DATA ENTRY'!CV127="","",IF('DATA ENTRY'!CV127="","",IF($D$4="All Post",'DATA ENTRY'!CV127,IF(AND($D$4='DATA ENTRY'!CV127),'DATA ENTRY'!CV127,""))))</f>
        <v/>
      </c>
      <c r="G128" s="3" t="str">
        <f>IF('DATA ENTRY'!CV127="","",IF('DATA ENTRY'!N127="","",IF($D$4="All Post",'DATA ENTRY'!N127,IF(AND($D$4='DATA ENTRY'!CV127),'DATA ENTRY'!N127,""))))</f>
        <v/>
      </c>
      <c r="H128" s="132" t="str">
        <f>IF('DATA ENTRY'!CV127="","",IF('DATA ENTRY'!O127="","",IF($D$4="All Post",'DATA ENTRY'!O127,IF(AND($D$4='DATA ENTRY'!CV127),'DATA ENTRY'!O127,""))))</f>
        <v/>
      </c>
      <c r="I128" s="3" t="str">
        <f>IF('DATA ENTRY'!CV127="","",IF('DATA ENTRY'!P127="","",IF($D$4="All Post",'DATA ENTRY'!P127,IF(AND($D$4='DATA ENTRY'!CV127),'DATA ENTRY'!P127,""))))</f>
        <v/>
      </c>
      <c r="J128" s="132" t="str">
        <f>IF('DATA ENTRY'!CV127="","",IF('DATA ENTRY'!Q127="","",IF($D$4="All Post",'DATA ENTRY'!Q127,IF(AND($D$4='DATA ENTRY'!CV127),'DATA ENTRY'!Q127,""))))</f>
        <v/>
      </c>
      <c r="K128" s="3" t="str">
        <f>IF('DATA ENTRY'!CV127="","",IF('DATA ENTRY'!R127="","",IF($D$4="All Post",'DATA ENTRY'!R127,IF(AND($D$4='DATA ENTRY'!CV127),'DATA ENTRY'!R127,""))))</f>
        <v/>
      </c>
      <c r="L128" s="3" t="str">
        <f>IF('DATA ENTRY'!CV127="","",IF('DATA ENTRY'!S127="","",IF($D$4="All Post",'DATA ENTRY'!S127,IF(AND($D$4='DATA ENTRY'!CV127),'DATA ENTRY'!S127,""))))</f>
        <v/>
      </c>
      <c r="M128" s="3" t="str">
        <f>IF('DATA ENTRY'!CV127="","",IF('DATA ENTRY'!E127="","",IF($D$4="All Post",'DATA ENTRY'!E127,IF(AND($D$4='DATA ENTRY'!CV127),'DATA ENTRY'!E127,""))))</f>
        <v/>
      </c>
      <c r="N128" s="3" t="str">
        <f>IF('DATA ENTRY'!CV127="","",IF('DATA ENTRY'!W127="","",IF($D$4="All Post",'DATA ENTRY'!W127,IF(AND($D$4='DATA ENTRY'!CV127),'DATA ENTRY'!W127,""))))</f>
        <v/>
      </c>
      <c r="O128" s="3" t="str">
        <f>IF('DATA ENTRY'!CV127="","",IF('DATA ENTRY'!X127="","",IF($D$4="All Post",'DATA ENTRY'!X127,IF(AND($D$4='DATA ENTRY'!CV127),'DATA ENTRY'!X127,""))))</f>
        <v/>
      </c>
      <c r="P128" s="3" t="str">
        <f>IF('DATA ENTRY'!CV127="","",IF('DATA ENTRY'!G127="","",IF($D$4="All Post",'DATA ENTRY'!G127,IF(AND($D$4='DATA ENTRY'!CV127),'DATA ENTRY'!G127,""))))</f>
        <v/>
      </c>
      <c r="S128">
        <f t="shared" si="14"/>
        <v>0</v>
      </c>
      <c r="T128" t="str">
        <f t="shared" si="15"/>
        <v/>
      </c>
      <c r="BZ128" t="str">
        <f t="shared" si="16"/>
        <v/>
      </c>
      <c r="CA128" t="str">
        <f>IF(CW128=0,"",1+(MAX($CA$7:CA127)))</f>
        <v/>
      </c>
      <c r="CB128" s="141">
        <v>122</v>
      </c>
      <c r="CC128" s="3" t="str">
        <f>IF('DATA ENTRY'!CV127="","",IF('DATA ENTRY'!B127="","",IF(AND($CD$4='DATA ENTRY'!CV127),'DATA ENTRY'!B127,"")))</f>
        <v/>
      </c>
      <c r="CD128" s="3" t="str">
        <f>IF('DATA ENTRY'!CV127="","",IF('DATA ENTRY'!C127="","",IF(AND($CD$4='DATA ENTRY'!CV127),'DATA ENTRY'!C127,"")))</f>
        <v/>
      </c>
      <c r="CE128" s="4" t="str">
        <f>IF('DATA ENTRY'!CV127="","",IF('DATA ENTRY'!I127="","",IF(AND($CD$4='DATA ENTRY'!CV127),'DATA ENTRY'!I127,"")))</f>
        <v/>
      </c>
      <c r="CF128" s="4" t="str">
        <f>IF('DATA ENTRY'!CV127="","",IF('DATA ENTRY'!CV127="","",IF(AND($CD$4='DATA ENTRY'!CV127),'DATA ENTRY'!CV127,"")))</f>
        <v/>
      </c>
      <c r="CG128" s="3" t="str">
        <f>IF('DATA ENTRY'!CV127="","",IF('DATA ENTRY'!N127="","",IF(AND($CD$4='DATA ENTRY'!CV127),'DATA ENTRY'!N127,"")))</f>
        <v/>
      </c>
      <c r="CH128" s="132" t="str">
        <f>IF('DATA ENTRY'!CV127="","",IF('DATA ENTRY'!O127="","",IF(AND($CD$4='DATA ENTRY'!CV127),'DATA ENTRY'!O127,"")))</f>
        <v/>
      </c>
      <c r="CI128" s="3" t="str">
        <f>IF('DATA ENTRY'!CV127="","",IF('DATA ENTRY'!P127="","",IF(AND($CD$4='DATA ENTRY'!CV127),'DATA ENTRY'!P127,"")))</f>
        <v/>
      </c>
      <c r="CJ128" s="132" t="str">
        <f>IF('DATA ENTRY'!CV127="","",IF('DATA ENTRY'!Q127="","",IF(AND($CD$4='DATA ENTRY'!CV127),'DATA ENTRY'!Q127,"")))</f>
        <v/>
      </c>
      <c r="CK128" s="3" t="str">
        <f>IF('DATA ENTRY'!CV127="","",IF('DATA ENTRY'!R127="","",IF(AND($CD$4='DATA ENTRY'!CV127),'DATA ENTRY'!R127,"")))</f>
        <v/>
      </c>
      <c r="CL128" s="3" t="str">
        <f>IF('DATA ENTRY'!CV127="","",IF('DATA ENTRY'!S127="","",IF(AND($CD$4='DATA ENTRY'!CV127),'DATA ENTRY'!S127,"")))</f>
        <v/>
      </c>
      <c r="CM128" s="3" t="str">
        <f>IF('DATA ENTRY'!CV127="","",IF('DATA ENTRY'!E127="","",IF(AND($CD$4='DATA ENTRY'!CV127),'DATA ENTRY'!E127,"")))</f>
        <v/>
      </c>
      <c r="CN128" s="3" t="str">
        <f>IF('DATA ENTRY'!CV127="","",IF('DATA ENTRY'!W127="","",IF(AND($CD$4='DATA ENTRY'!CV127),'DATA ENTRY'!W127,"")))</f>
        <v/>
      </c>
      <c r="CO128" s="3" t="str">
        <f>IF('DATA ENTRY'!CV127="","",IF('DATA ENTRY'!X127="","",IF(AND($CD$4='DATA ENTRY'!CV127),'DATA ENTRY'!X127,"")))</f>
        <v/>
      </c>
      <c r="CP128" s="133" t="str">
        <f t="shared" si="17"/>
        <v/>
      </c>
      <c r="CQ128" s="133" t="str">
        <f>IF('DATA ENTRY'!CV127="","",IF('DATA ENTRY'!G127="","",IF(AND($CD$4='DATA ENTRY'!CV127),'DATA ENTRY'!G127,"")))</f>
        <v/>
      </c>
      <c r="CR128">
        <f t="shared" si="18"/>
        <v>0</v>
      </c>
      <c r="CS128">
        <f t="shared" si="19"/>
        <v>0</v>
      </c>
      <c r="CW128">
        <f t="shared" si="26"/>
        <v>0</v>
      </c>
      <c r="DA128" t="str">
        <f t="shared" si="20"/>
        <v/>
      </c>
      <c r="DB128" t="str">
        <f>IF(DX128=0,"",1+(MAX($DB$7:DB127)))</f>
        <v/>
      </c>
      <c r="DC128" s="170">
        <v>122</v>
      </c>
      <c r="DD128" s="3" t="str">
        <f>IF('DATA ENTRY'!CV127="","",IF('DATA ENTRY'!B127="","",IF(AND($DE$4='DATA ENTRY'!D127),'DATA ENTRY'!B127,"")))</f>
        <v/>
      </c>
      <c r="DE128" s="3" t="str">
        <f>IF('DATA ENTRY'!CV127="","",IF('DATA ENTRY'!C127="","",IF(AND($DE$4='DATA ENTRY'!D127),'DATA ENTRY'!C127,"")))</f>
        <v/>
      </c>
      <c r="DF128" s="4" t="str">
        <f>IF('DATA ENTRY'!CV127="","",IF('DATA ENTRY'!I127="","",IF(AND($DE$4='DATA ENTRY'!D127),'DATA ENTRY'!I127,"")))</f>
        <v/>
      </c>
      <c r="DG128" s="4" t="str">
        <f>IF('DATA ENTRY'!CV127="","",IF('DATA ENTRY'!CV127="","",IF(AND($DE$4='DATA ENTRY'!D127),'DATA ENTRY'!CV127,"")))</f>
        <v/>
      </c>
      <c r="DH128" s="3" t="str">
        <f>IF('DATA ENTRY'!CV127="","",IF('DATA ENTRY'!N127="","",IF(AND($DE$4='DATA ENTRY'!D127),'DATA ENTRY'!N127,"")))</f>
        <v/>
      </c>
      <c r="DI128" s="132" t="str">
        <f>IF('DATA ENTRY'!CV127="","",IF('DATA ENTRY'!O127="","",IF(AND($DE$4='DATA ENTRY'!D127),'DATA ENTRY'!O127,"")))</f>
        <v/>
      </c>
      <c r="DJ128" s="3" t="str">
        <f>IF('DATA ENTRY'!CV127="","",IF('DATA ENTRY'!P127="","",IF(AND($DE$4='DATA ENTRY'!D127),'DATA ENTRY'!P127,"")))</f>
        <v/>
      </c>
      <c r="DK128" s="132" t="str">
        <f>IF('DATA ENTRY'!CV127="","",IF('DATA ENTRY'!Q127="","",IF(AND($DE$4='DATA ENTRY'!D127),'DATA ENTRY'!Q127,"")))</f>
        <v/>
      </c>
      <c r="DL128" s="3" t="str">
        <f>IF('DATA ENTRY'!CV127="","",IF('DATA ENTRY'!R127="","",IF(AND($DE$4='DATA ENTRY'!D127),'DATA ENTRY'!R127,"")))</f>
        <v/>
      </c>
      <c r="DM128" s="132" t="str">
        <f>IF('DATA ENTRY'!CV127="","",IF('DATA ENTRY'!S127="","",IF(AND($DE$4='DATA ENTRY'!D127),'DATA ENTRY'!S127,"")))</f>
        <v/>
      </c>
      <c r="DN128" s="3" t="str">
        <f>IF('DATA ENTRY'!CV127="","",IF('DATA ENTRY'!E127="","",IF(AND($DE$4='DATA ENTRY'!D127),'DATA ENTRY'!E127,"")))</f>
        <v/>
      </c>
      <c r="DO128" s="3" t="str">
        <f>IF('DATA ENTRY'!CV127="","",IF('DATA ENTRY'!D127="","",IF(AND($DE$4='DATA ENTRY'!D127),'DATA ENTRY'!D127,"")))</f>
        <v/>
      </c>
      <c r="DP128" s="3" t="str">
        <f>IF('DATA ENTRY'!CV127="","",IF('DATA ENTRY'!W127="","",IF(AND($DE$4='DATA ENTRY'!D127),'DATA ENTRY'!W127,"")))</f>
        <v/>
      </c>
      <c r="DQ128" s="3" t="str">
        <f>IF('DATA ENTRY'!CV127="","",IF('DATA ENTRY'!X127="","",IF(AND($DE$4='DATA ENTRY'!D127),'DATA ENTRY'!X127,"")))</f>
        <v/>
      </c>
      <c r="DR128" s="133" t="str">
        <f t="shared" si="21"/>
        <v/>
      </c>
      <c r="DS128" s="133" t="str">
        <f>IF('DATA ENTRY'!CV127="","",IF('DATA ENTRY'!D127="","",IF(AND($DE$4='DATA ENTRY'!D127),'DATA ENTRY'!G127,"")))</f>
        <v/>
      </c>
      <c r="DX128">
        <f t="shared" si="22"/>
        <v>0</v>
      </c>
      <c r="EA128" t="str">
        <f t="shared" si="23"/>
        <v/>
      </c>
      <c r="EB128" t="str">
        <f>IF(EX128=0,"",1+(MAX($EB$7:EB127)))</f>
        <v/>
      </c>
      <c r="EC128" s="192">
        <v>122</v>
      </c>
      <c r="ED128" s="3" t="str">
        <f>IF('DATA ENTRY'!CV127="","",IF('DATA ENTRY'!B127="","",IF(AND($EE$4='DATA ENTRY'!G127,$EG$4='DATA ENTRY'!F127),'DATA ENTRY'!B127,"")))</f>
        <v/>
      </c>
      <c r="EE128" s="3" t="str">
        <f>IF('DATA ENTRY'!CV127="","",IF('DATA ENTRY'!C127="","",IF(AND($EE$4='DATA ENTRY'!G127,$EG$4='DATA ENTRY'!F127),'DATA ENTRY'!C127,"")))</f>
        <v/>
      </c>
      <c r="EF128" s="4" t="str">
        <f>IF('DATA ENTRY'!CV127="","",IF('DATA ENTRY'!I127="","",IF(AND($EE$4='DATA ENTRY'!G127,$EG$4='DATA ENTRY'!F127),'DATA ENTRY'!I127,"")))</f>
        <v/>
      </c>
      <c r="EG128" s="4" t="str">
        <f>IF('DATA ENTRY'!CV127="","",IF('DATA ENTRY'!CV127="","",IF(AND($EE$4='DATA ENTRY'!G127,$EG$4='DATA ENTRY'!F127),'DATA ENTRY'!CV127,"")))</f>
        <v/>
      </c>
      <c r="EH128" s="3" t="str">
        <f>IF('DATA ENTRY'!CV127="","",IF('DATA ENTRY'!N127="","",IF(AND($EE$4='DATA ENTRY'!G127,$EG$4='DATA ENTRY'!F127),'DATA ENTRY'!N127,"")))</f>
        <v/>
      </c>
      <c r="EI128" s="132" t="str">
        <f>IF('DATA ENTRY'!CV127="","",IF('DATA ENTRY'!O127="","",IF(AND($EE$4='DATA ENTRY'!G127,$EG$4='DATA ENTRY'!F127),'DATA ENTRY'!O127,"")))</f>
        <v/>
      </c>
      <c r="EJ128" s="3" t="str">
        <f>IF('DATA ENTRY'!CV127="","",IF('DATA ENTRY'!P127="","",IF(AND($EE$4='DATA ENTRY'!G127,$EG$4='DATA ENTRY'!F127),'DATA ENTRY'!P127,"")))</f>
        <v/>
      </c>
      <c r="EK128" s="132" t="str">
        <f>IF('DATA ENTRY'!CV127="","",IF('DATA ENTRY'!Q127="","",IF(AND($EE$4='DATA ENTRY'!G127,$EG$4='DATA ENTRY'!F127),'DATA ENTRY'!Q127,"")))</f>
        <v/>
      </c>
      <c r="EL128" s="3" t="str">
        <f>IF('DATA ENTRY'!CV127="","",IF('DATA ENTRY'!R127="","",IF(AND($EE$4='DATA ENTRY'!G127,$EG$4='DATA ENTRY'!F127),'DATA ENTRY'!R127,"")))</f>
        <v/>
      </c>
      <c r="EM128" s="132" t="str">
        <f>IF('DATA ENTRY'!CV127="","",IF('DATA ENTRY'!S127="","",IF(AND($EE$4='DATA ENTRY'!G127,$EG$4='DATA ENTRY'!F127),'DATA ENTRY'!S127,"")))</f>
        <v/>
      </c>
      <c r="EN128" s="3" t="str">
        <f>IF('DATA ENTRY'!CV127="","",IF('DATA ENTRY'!E127="","",IF(AND($EE$4='DATA ENTRY'!G127,$EG$4='DATA ENTRY'!F127),'DATA ENTRY'!E127,"")))</f>
        <v/>
      </c>
      <c r="EO128" s="3" t="str">
        <f>IF('DATA ENTRY'!CV127="","",IF('DATA ENTRY'!D6="","",IF(AND($EE$4='DATA ENTRY'!G127,$EG$4='DATA ENTRY'!F127),'DATA ENTRY'!D6,"")))</f>
        <v/>
      </c>
      <c r="EP128" s="3" t="str">
        <f>IF('DATA ENTRY'!CV127="","",IF('DATA ENTRY'!W127="","",IF(AND($EE$4='DATA ENTRY'!G127,$EG$4='DATA ENTRY'!F127),'DATA ENTRY'!W127,"")))</f>
        <v/>
      </c>
      <c r="EQ128" s="3" t="str">
        <f>IF('DATA ENTRY'!CV127="","",IF('DATA ENTRY'!X127="","",IF(AND($EE$4='DATA ENTRY'!G127,$EG$4='DATA ENTRY'!F127),'DATA ENTRY'!X127,"")))</f>
        <v/>
      </c>
      <c r="ER128" s="133" t="str">
        <f t="shared" si="24"/>
        <v/>
      </c>
      <c r="ES128" s="133" t="str">
        <f>IF('DATA ENTRY'!CV127="","",IF('DATA ENTRY'!D6="","",IF(AND($EE$4='DATA ENTRY'!G127,$EG$4='DATA ENTRY'!F127),'DATA ENTRY'!G127,"")))</f>
        <v/>
      </c>
      <c r="EX128">
        <f t="shared" si="25"/>
        <v>0</v>
      </c>
    </row>
    <row r="129" spans="1:154">
      <c r="A129" t="str">
        <f>IF(S129=0,"",1+(MAX($A$7:A128)))</f>
        <v/>
      </c>
      <c r="B129" s="2">
        <v>123</v>
      </c>
      <c r="C129" s="3" t="str">
        <f>IF('DATA ENTRY'!CV128="","",IF('DATA ENTRY'!B128="","",IF($D$4="All Post",'DATA ENTRY'!B128,IF(AND($D$4='DATA ENTRY'!CV128),'DATA ENTRY'!B128,""))))</f>
        <v/>
      </c>
      <c r="D129" s="3" t="str">
        <f>IF('DATA ENTRY'!CV128="","",IF('DATA ENTRY'!C128="","",IF($D$4="All Post",'DATA ENTRY'!C128,IF(AND($D$4='DATA ENTRY'!CV128),'DATA ENTRY'!C128,""))))</f>
        <v/>
      </c>
      <c r="E129" s="4" t="str">
        <f>IF('DATA ENTRY'!CV128="","",IF('DATA ENTRY'!I128="","",IF($D$4="All Post",'DATA ENTRY'!I128,IF(AND($D$4='DATA ENTRY'!CV128),'DATA ENTRY'!I128,""))))</f>
        <v/>
      </c>
      <c r="F129" s="4" t="str">
        <f>IF('DATA ENTRY'!CV128="","",IF('DATA ENTRY'!CV128="","",IF($D$4="All Post",'DATA ENTRY'!CV128,IF(AND($D$4='DATA ENTRY'!CV128),'DATA ENTRY'!CV128,""))))</f>
        <v/>
      </c>
      <c r="G129" s="3" t="str">
        <f>IF('DATA ENTRY'!CV128="","",IF('DATA ENTRY'!N128="","",IF($D$4="All Post",'DATA ENTRY'!N128,IF(AND($D$4='DATA ENTRY'!CV128),'DATA ENTRY'!N128,""))))</f>
        <v/>
      </c>
      <c r="H129" s="132" t="str">
        <f>IF('DATA ENTRY'!CV128="","",IF('DATA ENTRY'!O128="","",IF($D$4="All Post",'DATA ENTRY'!O128,IF(AND($D$4='DATA ENTRY'!CV128),'DATA ENTRY'!O128,""))))</f>
        <v/>
      </c>
      <c r="I129" s="3" t="str">
        <f>IF('DATA ENTRY'!CV128="","",IF('DATA ENTRY'!P128="","",IF($D$4="All Post",'DATA ENTRY'!P128,IF(AND($D$4='DATA ENTRY'!CV128),'DATA ENTRY'!P128,""))))</f>
        <v/>
      </c>
      <c r="J129" s="132" t="str">
        <f>IF('DATA ENTRY'!CV128="","",IF('DATA ENTRY'!Q128="","",IF($D$4="All Post",'DATA ENTRY'!Q128,IF(AND($D$4='DATA ENTRY'!CV128),'DATA ENTRY'!Q128,""))))</f>
        <v/>
      </c>
      <c r="K129" s="3" t="str">
        <f>IF('DATA ENTRY'!CV128="","",IF('DATA ENTRY'!R128="","",IF($D$4="All Post",'DATA ENTRY'!R128,IF(AND($D$4='DATA ENTRY'!CV128),'DATA ENTRY'!R128,""))))</f>
        <v/>
      </c>
      <c r="L129" s="3" t="str">
        <f>IF('DATA ENTRY'!CV128="","",IF('DATA ENTRY'!S128="","",IF($D$4="All Post",'DATA ENTRY'!S128,IF(AND($D$4='DATA ENTRY'!CV128),'DATA ENTRY'!S128,""))))</f>
        <v/>
      </c>
      <c r="M129" s="3" t="str">
        <f>IF('DATA ENTRY'!CV128="","",IF('DATA ENTRY'!E128="","",IF($D$4="All Post",'DATA ENTRY'!E128,IF(AND($D$4='DATA ENTRY'!CV128),'DATA ENTRY'!E128,""))))</f>
        <v/>
      </c>
      <c r="N129" s="3" t="str">
        <f>IF('DATA ENTRY'!CV128="","",IF('DATA ENTRY'!W128="","",IF($D$4="All Post",'DATA ENTRY'!W128,IF(AND($D$4='DATA ENTRY'!CV128),'DATA ENTRY'!W128,""))))</f>
        <v/>
      </c>
      <c r="O129" s="3" t="str">
        <f>IF('DATA ENTRY'!CV128="","",IF('DATA ENTRY'!X128="","",IF($D$4="All Post",'DATA ENTRY'!X128,IF(AND($D$4='DATA ENTRY'!CV128),'DATA ENTRY'!X128,""))))</f>
        <v/>
      </c>
      <c r="P129" s="3" t="str">
        <f>IF('DATA ENTRY'!CV128="","",IF('DATA ENTRY'!G128="","",IF($D$4="All Post",'DATA ENTRY'!G128,IF(AND($D$4='DATA ENTRY'!CV128),'DATA ENTRY'!G128,""))))</f>
        <v/>
      </c>
      <c r="S129">
        <f t="shared" si="14"/>
        <v>0</v>
      </c>
      <c r="T129" t="str">
        <f t="shared" si="15"/>
        <v/>
      </c>
      <c r="BZ129" t="str">
        <f t="shared" si="16"/>
        <v/>
      </c>
      <c r="CA129" t="str">
        <f>IF(CW129=0,"",1+(MAX($CA$7:CA128)))</f>
        <v/>
      </c>
      <c r="CB129" s="141">
        <v>123</v>
      </c>
      <c r="CC129" s="3" t="str">
        <f>IF('DATA ENTRY'!CV128="","",IF('DATA ENTRY'!B128="","",IF(AND($CD$4='DATA ENTRY'!CV128),'DATA ENTRY'!B128,"")))</f>
        <v/>
      </c>
      <c r="CD129" s="3" t="str">
        <f>IF('DATA ENTRY'!CV128="","",IF('DATA ENTRY'!C128="","",IF(AND($CD$4='DATA ENTRY'!CV128),'DATA ENTRY'!C128,"")))</f>
        <v/>
      </c>
      <c r="CE129" s="4" t="str">
        <f>IF('DATA ENTRY'!CV128="","",IF('DATA ENTRY'!I128="","",IF(AND($CD$4='DATA ENTRY'!CV128),'DATA ENTRY'!I128,"")))</f>
        <v/>
      </c>
      <c r="CF129" s="4" t="str">
        <f>IF('DATA ENTRY'!CV128="","",IF('DATA ENTRY'!CV128="","",IF(AND($CD$4='DATA ENTRY'!CV128),'DATA ENTRY'!CV128,"")))</f>
        <v/>
      </c>
      <c r="CG129" s="3" t="str">
        <f>IF('DATA ENTRY'!CV128="","",IF('DATA ENTRY'!N128="","",IF(AND($CD$4='DATA ENTRY'!CV128),'DATA ENTRY'!N128,"")))</f>
        <v/>
      </c>
      <c r="CH129" s="132" t="str">
        <f>IF('DATA ENTRY'!CV128="","",IF('DATA ENTRY'!O128="","",IF(AND($CD$4='DATA ENTRY'!CV128),'DATA ENTRY'!O128,"")))</f>
        <v/>
      </c>
      <c r="CI129" s="3" t="str">
        <f>IF('DATA ENTRY'!CV128="","",IF('DATA ENTRY'!P128="","",IF(AND($CD$4='DATA ENTRY'!CV128),'DATA ENTRY'!P128,"")))</f>
        <v/>
      </c>
      <c r="CJ129" s="132" t="str">
        <f>IF('DATA ENTRY'!CV128="","",IF('DATA ENTRY'!Q128="","",IF(AND($CD$4='DATA ENTRY'!CV128),'DATA ENTRY'!Q128,"")))</f>
        <v/>
      </c>
      <c r="CK129" s="3" t="str">
        <f>IF('DATA ENTRY'!CV128="","",IF('DATA ENTRY'!R128="","",IF(AND($CD$4='DATA ENTRY'!CV128),'DATA ENTRY'!R128,"")))</f>
        <v/>
      </c>
      <c r="CL129" s="3" t="str">
        <f>IF('DATA ENTRY'!CV128="","",IF('DATA ENTRY'!S128="","",IF(AND($CD$4='DATA ENTRY'!CV128),'DATA ENTRY'!S128,"")))</f>
        <v/>
      </c>
      <c r="CM129" s="3" t="str">
        <f>IF('DATA ENTRY'!CV128="","",IF('DATA ENTRY'!E128="","",IF(AND($CD$4='DATA ENTRY'!CV128),'DATA ENTRY'!E128,"")))</f>
        <v/>
      </c>
      <c r="CN129" s="3" t="str">
        <f>IF('DATA ENTRY'!CV128="","",IF('DATA ENTRY'!W128="","",IF(AND($CD$4='DATA ENTRY'!CV128),'DATA ENTRY'!W128,"")))</f>
        <v/>
      </c>
      <c r="CO129" s="3" t="str">
        <f>IF('DATA ENTRY'!CV128="","",IF('DATA ENTRY'!X128="","",IF(AND($CD$4='DATA ENTRY'!CV128),'DATA ENTRY'!X128,"")))</f>
        <v/>
      </c>
      <c r="CP129" s="133" t="str">
        <f t="shared" si="17"/>
        <v/>
      </c>
      <c r="CQ129" s="133" t="str">
        <f>IF('DATA ENTRY'!CV128="","",IF('DATA ENTRY'!G128="","",IF(AND($CD$4='DATA ENTRY'!CV128),'DATA ENTRY'!G128,"")))</f>
        <v/>
      </c>
      <c r="CR129">
        <f t="shared" si="18"/>
        <v>0</v>
      </c>
      <c r="CS129">
        <f t="shared" si="19"/>
        <v>0</v>
      </c>
      <c r="CW129">
        <f t="shared" si="26"/>
        <v>0</v>
      </c>
      <c r="DA129" t="str">
        <f t="shared" si="20"/>
        <v/>
      </c>
      <c r="DB129" t="str">
        <f>IF(DX129=0,"",1+(MAX($DB$7:DB128)))</f>
        <v/>
      </c>
      <c r="DC129" s="170">
        <v>123</v>
      </c>
      <c r="DD129" s="3" t="str">
        <f>IF('DATA ENTRY'!CV128="","",IF('DATA ENTRY'!B128="","",IF(AND($DE$4='DATA ENTRY'!D128),'DATA ENTRY'!B128,"")))</f>
        <v/>
      </c>
      <c r="DE129" s="3" t="str">
        <f>IF('DATA ENTRY'!CV128="","",IF('DATA ENTRY'!C128="","",IF(AND($DE$4='DATA ENTRY'!D128),'DATA ENTRY'!C128,"")))</f>
        <v/>
      </c>
      <c r="DF129" s="4" t="str">
        <f>IF('DATA ENTRY'!CV128="","",IF('DATA ENTRY'!I128="","",IF(AND($DE$4='DATA ENTRY'!D128),'DATA ENTRY'!I128,"")))</f>
        <v/>
      </c>
      <c r="DG129" s="4" t="str">
        <f>IF('DATA ENTRY'!CV128="","",IF('DATA ENTRY'!CV128="","",IF(AND($DE$4='DATA ENTRY'!D128),'DATA ENTRY'!CV128,"")))</f>
        <v/>
      </c>
      <c r="DH129" s="3" t="str">
        <f>IF('DATA ENTRY'!CV128="","",IF('DATA ENTRY'!N128="","",IF(AND($DE$4='DATA ENTRY'!D128),'DATA ENTRY'!N128,"")))</f>
        <v/>
      </c>
      <c r="DI129" s="132" t="str">
        <f>IF('DATA ENTRY'!CV128="","",IF('DATA ENTRY'!O128="","",IF(AND($DE$4='DATA ENTRY'!D128),'DATA ENTRY'!O128,"")))</f>
        <v/>
      </c>
      <c r="DJ129" s="3" t="str">
        <f>IF('DATA ENTRY'!CV128="","",IF('DATA ENTRY'!P128="","",IF(AND($DE$4='DATA ENTRY'!D128),'DATA ENTRY'!P128,"")))</f>
        <v/>
      </c>
      <c r="DK129" s="132" t="str">
        <f>IF('DATA ENTRY'!CV128="","",IF('DATA ENTRY'!Q128="","",IF(AND($DE$4='DATA ENTRY'!D128),'DATA ENTRY'!Q128,"")))</f>
        <v/>
      </c>
      <c r="DL129" s="3" t="str">
        <f>IF('DATA ENTRY'!CV128="","",IF('DATA ENTRY'!R128="","",IF(AND($DE$4='DATA ENTRY'!D128),'DATA ENTRY'!R128,"")))</f>
        <v/>
      </c>
      <c r="DM129" s="132" t="str">
        <f>IF('DATA ENTRY'!CV128="","",IF('DATA ENTRY'!S128="","",IF(AND($DE$4='DATA ENTRY'!D128),'DATA ENTRY'!S128,"")))</f>
        <v/>
      </c>
      <c r="DN129" s="3" t="str">
        <f>IF('DATA ENTRY'!CV128="","",IF('DATA ENTRY'!E128="","",IF(AND($DE$4='DATA ENTRY'!D128),'DATA ENTRY'!E128,"")))</f>
        <v/>
      </c>
      <c r="DO129" s="3" t="str">
        <f>IF('DATA ENTRY'!CV128="","",IF('DATA ENTRY'!D128="","",IF(AND($DE$4='DATA ENTRY'!D128),'DATA ENTRY'!D128,"")))</f>
        <v/>
      </c>
      <c r="DP129" s="3" t="str">
        <f>IF('DATA ENTRY'!CV128="","",IF('DATA ENTRY'!W128="","",IF(AND($DE$4='DATA ENTRY'!D128),'DATA ENTRY'!W128,"")))</f>
        <v/>
      </c>
      <c r="DQ129" s="3" t="str">
        <f>IF('DATA ENTRY'!CV128="","",IF('DATA ENTRY'!X128="","",IF(AND($DE$4='DATA ENTRY'!D128),'DATA ENTRY'!X128,"")))</f>
        <v/>
      </c>
      <c r="DR129" s="133" t="str">
        <f t="shared" si="21"/>
        <v/>
      </c>
      <c r="DS129" s="133" t="str">
        <f>IF('DATA ENTRY'!CV128="","",IF('DATA ENTRY'!D128="","",IF(AND($DE$4='DATA ENTRY'!D128),'DATA ENTRY'!G128,"")))</f>
        <v/>
      </c>
      <c r="DX129">
        <f t="shared" si="22"/>
        <v>0</v>
      </c>
      <c r="EA129" t="str">
        <f t="shared" si="23"/>
        <v/>
      </c>
      <c r="EB129" t="str">
        <f>IF(EX129=0,"",1+(MAX($EB$7:EB128)))</f>
        <v/>
      </c>
      <c r="EC129" s="192">
        <v>123</v>
      </c>
      <c r="ED129" s="3" t="str">
        <f>IF('DATA ENTRY'!CV128="","",IF('DATA ENTRY'!B128="","",IF(AND($EE$4='DATA ENTRY'!G128,$EG$4='DATA ENTRY'!F128),'DATA ENTRY'!B128,"")))</f>
        <v/>
      </c>
      <c r="EE129" s="3" t="str">
        <f>IF('DATA ENTRY'!CV128="","",IF('DATA ENTRY'!C128="","",IF(AND($EE$4='DATA ENTRY'!G128,$EG$4='DATA ENTRY'!F128),'DATA ENTRY'!C128,"")))</f>
        <v/>
      </c>
      <c r="EF129" s="4" t="str">
        <f>IF('DATA ENTRY'!CV128="","",IF('DATA ENTRY'!I128="","",IF(AND($EE$4='DATA ENTRY'!G128,$EG$4='DATA ENTRY'!F128),'DATA ENTRY'!I128,"")))</f>
        <v/>
      </c>
      <c r="EG129" s="4" t="str">
        <f>IF('DATA ENTRY'!CV128="","",IF('DATA ENTRY'!CV128="","",IF(AND($EE$4='DATA ENTRY'!G128,$EG$4='DATA ENTRY'!F128),'DATA ENTRY'!CV128,"")))</f>
        <v/>
      </c>
      <c r="EH129" s="3" t="str">
        <f>IF('DATA ENTRY'!CV128="","",IF('DATA ENTRY'!N128="","",IF(AND($EE$4='DATA ENTRY'!G128,$EG$4='DATA ENTRY'!F128),'DATA ENTRY'!N128,"")))</f>
        <v/>
      </c>
      <c r="EI129" s="132" t="str">
        <f>IF('DATA ENTRY'!CV128="","",IF('DATA ENTRY'!O128="","",IF(AND($EE$4='DATA ENTRY'!G128,$EG$4='DATA ENTRY'!F128),'DATA ENTRY'!O128,"")))</f>
        <v/>
      </c>
      <c r="EJ129" s="3" t="str">
        <f>IF('DATA ENTRY'!CV128="","",IF('DATA ENTRY'!P128="","",IF(AND($EE$4='DATA ENTRY'!G128,$EG$4='DATA ENTRY'!F128),'DATA ENTRY'!P128,"")))</f>
        <v/>
      </c>
      <c r="EK129" s="132" t="str">
        <f>IF('DATA ENTRY'!CV128="","",IF('DATA ENTRY'!Q128="","",IF(AND($EE$4='DATA ENTRY'!G128,$EG$4='DATA ENTRY'!F128),'DATA ENTRY'!Q128,"")))</f>
        <v/>
      </c>
      <c r="EL129" s="3" t="str">
        <f>IF('DATA ENTRY'!CV128="","",IF('DATA ENTRY'!R128="","",IF(AND($EE$4='DATA ENTRY'!G128,$EG$4='DATA ENTRY'!F128),'DATA ENTRY'!R128,"")))</f>
        <v/>
      </c>
      <c r="EM129" s="132" t="str">
        <f>IF('DATA ENTRY'!CV128="","",IF('DATA ENTRY'!S128="","",IF(AND($EE$4='DATA ENTRY'!G128,$EG$4='DATA ENTRY'!F128),'DATA ENTRY'!S128,"")))</f>
        <v/>
      </c>
      <c r="EN129" s="3" t="str">
        <f>IF('DATA ENTRY'!CV128="","",IF('DATA ENTRY'!E128="","",IF(AND($EE$4='DATA ENTRY'!G128,$EG$4='DATA ENTRY'!F128),'DATA ENTRY'!E128,"")))</f>
        <v/>
      </c>
      <c r="EO129" s="3" t="str">
        <f>IF('DATA ENTRY'!CV128="","",IF('DATA ENTRY'!D6="","",IF(AND($EE$4='DATA ENTRY'!G128,$EG$4='DATA ENTRY'!F128),'DATA ENTRY'!D6,"")))</f>
        <v/>
      </c>
      <c r="EP129" s="3" t="str">
        <f>IF('DATA ENTRY'!CV128="","",IF('DATA ENTRY'!W128="","",IF(AND($EE$4='DATA ENTRY'!G128,$EG$4='DATA ENTRY'!F128),'DATA ENTRY'!W128,"")))</f>
        <v/>
      </c>
      <c r="EQ129" s="3" t="str">
        <f>IF('DATA ENTRY'!CV128="","",IF('DATA ENTRY'!X128="","",IF(AND($EE$4='DATA ENTRY'!G128,$EG$4='DATA ENTRY'!F128),'DATA ENTRY'!X128,"")))</f>
        <v/>
      </c>
      <c r="ER129" s="133" t="str">
        <f t="shared" si="24"/>
        <v/>
      </c>
      <c r="ES129" s="133" t="str">
        <f>IF('DATA ENTRY'!CV128="","",IF('DATA ENTRY'!D6="","",IF(AND($EE$4='DATA ENTRY'!G128,$EG$4='DATA ENTRY'!F128),'DATA ENTRY'!G128,"")))</f>
        <v/>
      </c>
      <c r="EX129">
        <f t="shared" si="25"/>
        <v>0</v>
      </c>
    </row>
    <row r="130" spans="1:154">
      <c r="A130" t="str">
        <f>IF(S130=0,"",1+(MAX($A$7:A129)))</f>
        <v/>
      </c>
      <c r="B130" s="2">
        <v>124</v>
      </c>
      <c r="C130" s="3" t="str">
        <f>IF('DATA ENTRY'!CV129="","",IF('DATA ENTRY'!B129="","",IF($D$4="All Post",'DATA ENTRY'!B129,IF(AND($D$4='DATA ENTRY'!CV129),'DATA ENTRY'!B129,""))))</f>
        <v/>
      </c>
      <c r="D130" s="3" t="str">
        <f>IF('DATA ENTRY'!CV129="","",IF('DATA ENTRY'!C129="","",IF($D$4="All Post",'DATA ENTRY'!C129,IF(AND($D$4='DATA ENTRY'!CV129),'DATA ENTRY'!C129,""))))</f>
        <v/>
      </c>
      <c r="E130" s="4" t="str">
        <f>IF('DATA ENTRY'!CV129="","",IF('DATA ENTRY'!I129="","",IF($D$4="All Post",'DATA ENTRY'!I129,IF(AND($D$4='DATA ENTRY'!CV129),'DATA ENTRY'!I129,""))))</f>
        <v/>
      </c>
      <c r="F130" s="4" t="str">
        <f>IF('DATA ENTRY'!CV129="","",IF('DATA ENTRY'!CV129="","",IF($D$4="All Post",'DATA ENTRY'!CV129,IF(AND($D$4='DATA ENTRY'!CV129),'DATA ENTRY'!CV129,""))))</f>
        <v/>
      </c>
      <c r="G130" s="3" t="str">
        <f>IF('DATA ENTRY'!CV129="","",IF('DATA ENTRY'!N129="","",IF($D$4="All Post",'DATA ENTRY'!N129,IF(AND($D$4='DATA ENTRY'!CV129),'DATA ENTRY'!N129,""))))</f>
        <v/>
      </c>
      <c r="H130" s="132" t="str">
        <f>IF('DATA ENTRY'!CV129="","",IF('DATA ENTRY'!O129="","",IF($D$4="All Post",'DATA ENTRY'!O129,IF(AND($D$4='DATA ENTRY'!CV129),'DATA ENTRY'!O129,""))))</f>
        <v/>
      </c>
      <c r="I130" s="3" t="str">
        <f>IF('DATA ENTRY'!CV129="","",IF('DATA ENTRY'!P129="","",IF($D$4="All Post",'DATA ENTRY'!P129,IF(AND($D$4='DATA ENTRY'!CV129),'DATA ENTRY'!P129,""))))</f>
        <v/>
      </c>
      <c r="J130" s="132" t="str">
        <f>IF('DATA ENTRY'!CV129="","",IF('DATA ENTRY'!Q129="","",IF($D$4="All Post",'DATA ENTRY'!Q129,IF(AND($D$4='DATA ENTRY'!CV129),'DATA ENTRY'!Q129,""))))</f>
        <v/>
      </c>
      <c r="K130" s="3" t="str">
        <f>IF('DATA ENTRY'!CV129="","",IF('DATA ENTRY'!R129="","",IF($D$4="All Post",'DATA ENTRY'!R129,IF(AND($D$4='DATA ENTRY'!CV129),'DATA ENTRY'!R129,""))))</f>
        <v/>
      </c>
      <c r="L130" s="3" t="str">
        <f>IF('DATA ENTRY'!CV129="","",IF('DATA ENTRY'!S129="","",IF($D$4="All Post",'DATA ENTRY'!S129,IF(AND($D$4='DATA ENTRY'!CV129),'DATA ENTRY'!S129,""))))</f>
        <v/>
      </c>
      <c r="M130" s="3" t="str">
        <f>IF('DATA ENTRY'!CV129="","",IF('DATA ENTRY'!E129="","",IF($D$4="All Post",'DATA ENTRY'!E129,IF(AND($D$4='DATA ENTRY'!CV129),'DATA ENTRY'!E129,""))))</f>
        <v/>
      </c>
      <c r="N130" s="3" t="str">
        <f>IF('DATA ENTRY'!CV129="","",IF('DATA ENTRY'!W129="","",IF($D$4="All Post",'DATA ENTRY'!W129,IF(AND($D$4='DATA ENTRY'!CV129),'DATA ENTRY'!W129,""))))</f>
        <v/>
      </c>
      <c r="O130" s="3" t="str">
        <f>IF('DATA ENTRY'!CV129="","",IF('DATA ENTRY'!X129="","",IF($D$4="All Post",'DATA ENTRY'!X129,IF(AND($D$4='DATA ENTRY'!CV129),'DATA ENTRY'!X129,""))))</f>
        <v/>
      </c>
      <c r="P130" s="3" t="str">
        <f>IF('DATA ENTRY'!CV129="","",IF('DATA ENTRY'!G129="","",IF($D$4="All Post",'DATA ENTRY'!G129,IF(AND($D$4='DATA ENTRY'!CV129),'DATA ENTRY'!G129,""))))</f>
        <v/>
      </c>
      <c r="S130">
        <f t="shared" si="14"/>
        <v>0</v>
      </c>
      <c r="T130" t="str">
        <f t="shared" si="15"/>
        <v/>
      </c>
      <c r="BZ130" t="str">
        <f t="shared" si="16"/>
        <v/>
      </c>
      <c r="CA130" t="str">
        <f>IF(CW130=0,"",1+(MAX($CA$7:CA129)))</f>
        <v/>
      </c>
      <c r="CB130" s="141">
        <v>124</v>
      </c>
      <c r="CC130" s="3" t="str">
        <f>IF('DATA ENTRY'!CV129="","",IF('DATA ENTRY'!B129="","",IF(AND($CD$4='DATA ENTRY'!CV129),'DATA ENTRY'!B129,"")))</f>
        <v/>
      </c>
      <c r="CD130" s="3" t="str">
        <f>IF('DATA ENTRY'!CV129="","",IF('DATA ENTRY'!C129="","",IF(AND($CD$4='DATA ENTRY'!CV129),'DATA ENTRY'!C129,"")))</f>
        <v/>
      </c>
      <c r="CE130" s="4" t="str">
        <f>IF('DATA ENTRY'!CV129="","",IF('DATA ENTRY'!I129="","",IF(AND($CD$4='DATA ENTRY'!CV129),'DATA ENTRY'!I129,"")))</f>
        <v/>
      </c>
      <c r="CF130" s="4" t="str">
        <f>IF('DATA ENTRY'!CV129="","",IF('DATA ENTRY'!CV129="","",IF(AND($CD$4='DATA ENTRY'!CV129),'DATA ENTRY'!CV129,"")))</f>
        <v/>
      </c>
      <c r="CG130" s="3" t="str">
        <f>IF('DATA ENTRY'!CV129="","",IF('DATA ENTRY'!N129="","",IF(AND($CD$4='DATA ENTRY'!CV129),'DATA ENTRY'!N129,"")))</f>
        <v/>
      </c>
      <c r="CH130" s="132" t="str">
        <f>IF('DATA ENTRY'!CV129="","",IF('DATA ENTRY'!O129="","",IF(AND($CD$4='DATA ENTRY'!CV129),'DATA ENTRY'!O129,"")))</f>
        <v/>
      </c>
      <c r="CI130" s="3" t="str">
        <f>IF('DATA ENTRY'!CV129="","",IF('DATA ENTRY'!P129="","",IF(AND($CD$4='DATA ENTRY'!CV129),'DATA ENTRY'!P129,"")))</f>
        <v/>
      </c>
      <c r="CJ130" s="132" t="str">
        <f>IF('DATA ENTRY'!CV129="","",IF('DATA ENTRY'!Q129="","",IF(AND($CD$4='DATA ENTRY'!CV129),'DATA ENTRY'!Q129,"")))</f>
        <v/>
      </c>
      <c r="CK130" s="3" t="str">
        <f>IF('DATA ENTRY'!CV129="","",IF('DATA ENTRY'!R129="","",IF(AND($CD$4='DATA ENTRY'!CV129),'DATA ENTRY'!R129,"")))</f>
        <v/>
      </c>
      <c r="CL130" s="3" t="str">
        <f>IF('DATA ENTRY'!CV129="","",IF('DATA ENTRY'!S129="","",IF(AND($CD$4='DATA ENTRY'!CV129),'DATA ENTRY'!S129,"")))</f>
        <v/>
      </c>
      <c r="CM130" s="3" t="str">
        <f>IF('DATA ENTRY'!CV129="","",IF('DATA ENTRY'!E129="","",IF(AND($CD$4='DATA ENTRY'!CV129),'DATA ENTRY'!E129,"")))</f>
        <v/>
      </c>
      <c r="CN130" s="3" t="str">
        <f>IF('DATA ENTRY'!CV129="","",IF('DATA ENTRY'!W129="","",IF(AND($CD$4='DATA ENTRY'!CV129),'DATA ENTRY'!W129,"")))</f>
        <v/>
      </c>
      <c r="CO130" s="3" t="str">
        <f>IF('DATA ENTRY'!CV129="","",IF('DATA ENTRY'!X129="","",IF(AND($CD$4='DATA ENTRY'!CV129),'DATA ENTRY'!X129,"")))</f>
        <v/>
      </c>
      <c r="CP130" s="133" t="str">
        <f t="shared" si="17"/>
        <v/>
      </c>
      <c r="CQ130" s="133" t="str">
        <f>IF('DATA ENTRY'!CV129="","",IF('DATA ENTRY'!G129="","",IF(AND($CD$4='DATA ENTRY'!CV129),'DATA ENTRY'!G129,"")))</f>
        <v/>
      </c>
      <c r="CR130">
        <f t="shared" si="18"/>
        <v>0</v>
      </c>
      <c r="CS130">
        <f t="shared" si="19"/>
        <v>0</v>
      </c>
      <c r="CW130">
        <f t="shared" si="26"/>
        <v>0</v>
      </c>
      <c r="DA130" t="str">
        <f t="shared" si="20"/>
        <v/>
      </c>
      <c r="DB130" t="str">
        <f>IF(DX130=0,"",1+(MAX($DB$7:DB129)))</f>
        <v/>
      </c>
      <c r="DC130" s="170">
        <v>124</v>
      </c>
      <c r="DD130" s="3" t="str">
        <f>IF('DATA ENTRY'!CV129="","",IF('DATA ENTRY'!B129="","",IF(AND($DE$4='DATA ENTRY'!D129),'DATA ENTRY'!B129,"")))</f>
        <v/>
      </c>
      <c r="DE130" s="3" t="str">
        <f>IF('DATA ENTRY'!CV129="","",IF('DATA ENTRY'!C129="","",IF(AND($DE$4='DATA ENTRY'!D129),'DATA ENTRY'!C129,"")))</f>
        <v/>
      </c>
      <c r="DF130" s="4" t="str">
        <f>IF('DATA ENTRY'!CV129="","",IF('DATA ENTRY'!I129="","",IF(AND($DE$4='DATA ENTRY'!D129),'DATA ENTRY'!I129,"")))</f>
        <v/>
      </c>
      <c r="DG130" s="4" t="str">
        <f>IF('DATA ENTRY'!CV129="","",IF('DATA ENTRY'!CV129="","",IF(AND($DE$4='DATA ENTRY'!D129),'DATA ENTRY'!CV129,"")))</f>
        <v/>
      </c>
      <c r="DH130" s="3" t="str">
        <f>IF('DATA ENTRY'!CV129="","",IF('DATA ENTRY'!N129="","",IF(AND($DE$4='DATA ENTRY'!D129),'DATA ENTRY'!N129,"")))</f>
        <v/>
      </c>
      <c r="DI130" s="132" t="str">
        <f>IF('DATA ENTRY'!CV129="","",IF('DATA ENTRY'!O129="","",IF(AND($DE$4='DATA ENTRY'!D129),'DATA ENTRY'!O129,"")))</f>
        <v/>
      </c>
      <c r="DJ130" s="3" t="str">
        <f>IF('DATA ENTRY'!CV129="","",IF('DATA ENTRY'!P129="","",IF(AND($DE$4='DATA ENTRY'!D129),'DATA ENTRY'!P129,"")))</f>
        <v/>
      </c>
      <c r="DK130" s="132" t="str">
        <f>IF('DATA ENTRY'!CV129="","",IF('DATA ENTRY'!Q129="","",IF(AND($DE$4='DATA ENTRY'!D129),'DATA ENTRY'!Q129,"")))</f>
        <v/>
      </c>
      <c r="DL130" s="3" t="str">
        <f>IF('DATA ENTRY'!CV129="","",IF('DATA ENTRY'!R129="","",IF(AND($DE$4='DATA ENTRY'!D129),'DATA ENTRY'!R129,"")))</f>
        <v/>
      </c>
      <c r="DM130" s="132" t="str">
        <f>IF('DATA ENTRY'!CV129="","",IF('DATA ENTRY'!S129="","",IF(AND($DE$4='DATA ENTRY'!D129),'DATA ENTRY'!S129,"")))</f>
        <v/>
      </c>
      <c r="DN130" s="3" t="str">
        <f>IF('DATA ENTRY'!CV129="","",IF('DATA ENTRY'!E129="","",IF(AND($DE$4='DATA ENTRY'!D129),'DATA ENTRY'!E129,"")))</f>
        <v/>
      </c>
      <c r="DO130" s="3" t="str">
        <f>IF('DATA ENTRY'!CV129="","",IF('DATA ENTRY'!D129="","",IF(AND($DE$4='DATA ENTRY'!D129),'DATA ENTRY'!D129,"")))</f>
        <v/>
      </c>
      <c r="DP130" s="3" t="str">
        <f>IF('DATA ENTRY'!CV129="","",IF('DATA ENTRY'!W129="","",IF(AND($DE$4='DATA ENTRY'!D129),'DATA ENTRY'!W129,"")))</f>
        <v/>
      </c>
      <c r="DQ130" s="3" t="str">
        <f>IF('DATA ENTRY'!CV129="","",IF('DATA ENTRY'!X129="","",IF(AND($DE$4='DATA ENTRY'!D129),'DATA ENTRY'!X129,"")))</f>
        <v/>
      </c>
      <c r="DR130" s="133" t="str">
        <f t="shared" si="21"/>
        <v/>
      </c>
      <c r="DS130" s="133" t="str">
        <f>IF('DATA ENTRY'!CV129="","",IF('DATA ENTRY'!D129="","",IF(AND($DE$4='DATA ENTRY'!D129),'DATA ENTRY'!G129,"")))</f>
        <v/>
      </c>
      <c r="DX130">
        <f t="shared" si="22"/>
        <v>0</v>
      </c>
      <c r="EA130" t="str">
        <f t="shared" si="23"/>
        <v/>
      </c>
      <c r="EB130" t="str">
        <f>IF(EX130=0,"",1+(MAX($EB$7:EB129)))</f>
        <v/>
      </c>
      <c r="EC130" s="192">
        <v>124</v>
      </c>
      <c r="ED130" s="3" t="str">
        <f>IF('DATA ENTRY'!CV129="","",IF('DATA ENTRY'!B129="","",IF(AND($EE$4='DATA ENTRY'!G129,$EG$4='DATA ENTRY'!F129),'DATA ENTRY'!B129,"")))</f>
        <v/>
      </c>
      <c r="EE130" s="3" t="str">
        <f>IF('DATA ENTRY'!CV129="","",IF('DATA ENTRY'!C129="","",IF(AND($EE$4='DATA ENTRY'!G129,$EG$4='DATA ENTRY'!F129),'DATA ENTRY'!C129,"")))</f>
        <v/>
      </c>
      <c r="EF130" s="4" t="str">
        <f>IF('DATA ENTRY'!CV129="","",IF('DATA ENTRY'!I129="","",IF(AND($EE$4='DATA ENTRY'!G129,$EG$4='DATA ENTRY'!F129),'DATA ENTRY'!I129,"")))</f>
        <v/>
      </c>
      <c r="EG130" s="4" t="str">
        <f>IF('DATA ENTRY'!CV129="","",IF('DATA ENTRY'!CV129="","",IF(AND($EE$4='DATA ENTRY'!G129,$EG$4='DATA ENTRY'!F129),'DATA ENTRY'!CV129,"")))</f>
        <v/>
      </c>
      <c r="EH130" s="3" t="str">
        <f>IF('DATA ENTRY'!CV129="","",IF('DATA ENTRY'!N129="","",IF(AND($EE$4='DATA ENTRY'!G129,$EG$4='DATA ENTRY'!F129),'DATA ENTRY'!N129,"")))</f>
        <v/>
      </c>
      <c r="EI130" s="132" t="str">
        <f>IF('DATA ENTRY'!CV129="","",IF('DATA ENTRY'!O129="","",IF(AND($EE$4='DATA ENTRY'!G129,$EG$4='DATA ENTRY'!F129),'DATA ENTRY'!O129,"")))</f>
        <v/>
      </c>
      <c r="EJ130" s="3" t="str">
        <f>IF('DATA ENTRY'!CV129="","",IF('DATA ENTRY'!P129="","",IF(AND($EE$4='DATA ENTRY'!G129,$EG$4='DATA ENTRY'!F129),'DATA ENTRY'!P129,"")))</f>
        <v/>
      </c>
      <c r="EK130" s="132" t="str">
        <f>IF('DATA ENTRY'!CV129="","",IF('DATA ENTRY'!Q129="","",IF(AND($EE$4='DATA ENTRY'!G129,$EG$4='DATA ENTRY'!F129),'DATA ENTRY'!Q129,"")))</f>
        <v/>
      </c>
      <c r="EL130" s="3" t="str">
        <f>IF('DATA ENTRY'!CV129="","",IF('DATA ENTRY'!R129="","",IF(AND($EE$4='DATA ENTRY'!G129,$EG$4='DATA ENTRY'!F129),'DATA ENTRY'!R129,"")))</f>
        <v/>
      </c>
      <c r="EM130" s="132" t="str">
        <f>IF('DATA ENTRY'!CV129="","",IF('DATA ENTRY'!S129="","",IF(AND($EE$4='DATA ENTRY'!G129,$EG$4='DATA ENTRY'!F129),'DATA ENTRY'!S129,"")))</f>
        <v/>
      </c>
      <c r="EN130" s="3" t="str">
        <f>IF('DATA ENTRY'!CV129="","",IF('DATA ENTRY'!E129="","",IF(AND($EE$4='DATA ENTRY'!G129,$EG$4='DATA ENTRY'!F129),'DATA ENTRY'!E129,"")))</f>
        <v/>
      </c>
      <c r="EO130" s="3" t="str">
        <f>IF('DATA ENTRY'!CV129="","",IF('DATA ENTRY'!D6="","",IF(AND($EE$4='DATA ENTRY'!G129,$EG$4='DATA ENTRY'!F129),'DATA ENTRY'!D6,"")))</f>
        <v/>
      </c>
      <c r="EP130" s="3" t="str">
        <f>IF('DATA ENTRY'!CV129="","",IF('DATA ENTRY'!W129="","",IF(AND($EE$4='DATA ENTRY'!G129,$EG$4='DATA ENTRY'!F129),'DATA ENTRY'!W129,"")))</f>
        <v/>
      </c>
      <c r="EQ130" s="3" t="str">
        <f>IF('DATA ENTRY'!CV129="","",IF('DATA ENTRY'!X129="","",IF(AND($EE$4='DATA ENTRY'!G129,$EG$4='DATA ENTRY'!F129),'DATA ENTRY'!X129,"")))</f>
        <v/>
      </c>
      <c r="ER130" s="133" t="str">
        <f t="shared" si="24"/>
        <v/>
      </c>
      <c r="ES130" s="133" t="str">
        <f>IF('DATA ENTRY'!CV129="","",IF('DATA ENTRY'!D6="","",IF(AND($EE$4='DATA ENTRY'!G129,$EG$4='DATA ENTRY'!F129),'DATA ENTRY'!G129,"")))</f>
        <v/>
      </c>
      <c r="EX130">
        <f t="shared" si="25"/>
        <v>0</v>
      </c>
    </row>
    <row r="131" spans="1:154">
      <c r="A131" t="str">
        <f>IF(S131=0,"",1+(MAX($A$7:A130)))</f>
        <v/>
      </c>
      <c r="B131" s="2">
        <v>125</v>
      </c>
      <c r="C131" s="3" t="str">
        <f>IF('DATA ENTRY'!CV130="","",IF('DATA ENTRY'!B130="","",IF($D$4="All Post",'DATA ENTRY'!B130,IF(AND($D$4='DATA ENTRY'!CV130),'DATA ENTRY'!B130,""))))</f>
        <v/>
      </c>
      <c r="D131" s="3" t="str">
        <f>IF('DATA ENTRY'!CV130="","",IF('DATA ENTRY'!C130="","",IF($D$4="All Post",'DATA ENTRY'!C130,IF(AND($D$4='DATA ENTRY'!CV130),'DATA ENTRY'!C130,""))))</f>
        <v/>
      </c>
      <c r="E131" s="4" t="str">
        <f>IF('DATA ENTRY'!CV130="","",IF('DATA ENTRY'!I130="","",IF($D$4="All Post",'DATA ENTRY'!I130,IF(AND($D$4='DATA ENTRY'!CV130),'DATA ENTRY'!I130,""))))</f>
        <v/>
      </c>
      <c r="F131" s="4" t="str">
        <f>IF('DATA ENTRY'!CV130="","",IF('DATA ENTRY'!CV130="","",IF($D$4="All Post",'DATA ENTRY'!CV130,IF(AND($D$4='DATA ENTRY'!CV130),'DATA ENTRY'!CV130,""))))</f>
        <v/>
      </c>
      <c r="G131" s="3" t="str">
        <f>IF('DATA ENTRY'!CV130="","",IF('DATA ENTRY'!N130="","",IF($D$4="All Post",'DATA ENTRY'!N130,IF(AND($D$4='DATA ENTRY'!CV130),'DATA ENTRY'!N130,""))))</f>
        <v/>
      </c>
      <c r="H131" s="132" t="str">
        <f>IF('DATA ENTRY'!CV130="","",IF('DATA ENTRY'!O130="","",IF($D$4="All Post",'DATA ENTRY'!O130,IF(AND($D$4='DATA ENTRY'!CV130),'DATA ENTRY'!O130,""))))</f>
        <v/>
      </c>
      <c r="I131" s="3" t="str">
        <f>IF('DATA ENTRY'!CV130="","",IF('DATA ENTRY'!P130="","",IF($D$4="All Post",'DATA ENTRY'!P130,IF(AND($D$4='DATA ENTRY'!CV130),'DATA ENTRY'!P130,""))))</f>
        <v/>
      </c>
      <c r="J131" s="132" t="str">
        <f>IF('DATA ENTRY'!CV130="","",IF('DATA ENTRY'!Q130="","",IF($D$4="All Post",'DATA ENTRY'!Q130,IF(AND($D$4='DATA ENTRY'!CV130),'DATA ENTRY'!Q130,""))))</f>
        <v/>
      </c>
      <c r="K131" s="3" t="str">
        <f>IF('DATA ENTRY'!CV130="","",IF('DATA ENTRY'!R130="","",IF($D$4="All Post",'DATA ENTRY'!R130,IF(AND($D$4='DATA ENTRY'!CV130),'DATA ENTRY'!R130,""))))</f>
        <v/>
      </c>
      <c r="L131" s="3" t="str">
        <f>IF('DATA ENTRY'!CV130="","",IF('DATA ENTRY'!S130="","",IF($D$4="All Post",'DATA ENTRY'!S130,IF(AND($D$4='DATA ENTRY'!CV130),'DATA ENTRY'!S130,""))))</f>
        <v/>
      </c>
      <c r="M131" s="3" t="str">
        <f>IF('DATA ENTRY'!CV130="","",IF('DATA ENTRY'!E130="","",IF($D$4="All Post",'DATA ENTRY'!E130,IF(AND($D$4='DATA ENTRY'!CV130),'DATA ENTRY'!E130,""))))</f>
        <v/>
      </c>
      <c r="N131" s="3" t="str">
        <f>IF('DATA ENTRY'!CV130="","",IF('DATA ENTRY'!W130="","",IF($D$4="All Post",'DATA ENTRY'!W130,IF(AND($D$4='DATA ENTRY'!CV130),'DATA ENTRY'!W130,""))))</f>
        <v/>
      </c>
      <c r="O131" s="3" t="str">
        <f>IF('DATA ENTRY'!CV130="","",IF('DATA ENTRY'!X130="","",IF($D$4="All Post",'DATA ENTRY'!X130,IF(AND($D$4='DATA ENTRY'!CV130),'DATA ENTRY'!X130,""))))</f>
        <v/>
      </c>
      <c r="P131" s="3" t="str">
        <f>IF('DATA ENTRY'!CV130="","",IF('DATA ENTRY'!G130="","",IF($D$4="All Post",'DATA ENTRY'!G130,IF(AND($D$4='DATA ENTRY'!CV130),'DATA ENTRY'!G130,""))))</f>
        <v/>
      </c>
      <c r="S131">
        <f t="shared" si="14"/>
        <v>0</v>
      </c>
      <c r="T131" t="str">
        <f t="shared" si="15"/>
        <v/>
      </c>
      <c r="BZ131" t="str">
        <f t="shared" si="16"/>
        <v/>
      </c>
      <c r="CA131" t="str">
        <f>IF(CW131=0,"",1+(MAX($CA$7:CA130)))</f>
        <v/>
      </c>
      <c r="CB131" s="141">
        <v>125</v>
      </c>
      <c r="CC131" s="3" t="str">
        <f>IF('DATA ENTRY'!CV130="","",IF('DATA ENTRY'!B130="","",IF(AND($CD$4='DATA ENTRY'!CV130),'DATA ENTRY'!B130,"")))</f>
        <v/>
      </c>
      <c r="CD131" s="3" t="str">
        <f>IF('DATA ENTRY'!CV130="","",IF('DATA ENTRY'!C130="","",IF(AND($CD$4='DATA ENTRY'!CV130),'DATA ENTRY'!C130,"")))</f>
        <v/>
      </c>
      <c r="CE131" s="4" t="str">
        <f>IF('DATA ENTRY'!CV130="","",IF('DATA ENTRY'!I130="","",IF(AND($CD$4='DATA ENTRY'!CV130),'DATA ENTRY'!I130,"")))</f>
        <v/>
      </c>
      <c r="CF131" s="4" t="str">
        <f>IF('DATA ENTRY'!CV130="","",IF('DATA ENTRY'!CV130="","",IF(AND($CD$4='DATA ENTRY'!CV130),'DATA ENTRY'!CV130,"")))</f>
        <v/>
      </c>
      <c r="CG131" s="3" t="str">
        <f>IF('DATA ENTRY'!CV130="","",IF('DATA ENTRY'!N130="","",IF(AND($CD$4='DATA ENTRY'!CV130),'DATA ENTRY'!N130,"")))</f>
        <v/>
      </c>
      <c r="CH131" s="132" t="str">
        <f>IF('DATA ENTRY'!CV130="","",IF('DATA ENTRY'!O130="","",IF(AND($CD$4='DATA ENTRY'!CV130),'DATA ENTRY'!O130,"")))</f>
        <v/>
      </c>
      <c r="CI131" s="3" t="str">
        <f>IF('DATA ENTRY'!CV130="","",IF('DATA ENTRY'!P130="","",IF(AND($CD$4='DATA ENTRY'!CV130),'DATA ENTRY'!P130,"")))</f>
        <v/>
      </c>
      <c r="CJ131" s="132" t="str">
        <f>IF('DATA ENTRY'!CV130="","",IF('DATA ENTRY'!Q130="","",IF(AND($CD$4='DATA ENTRY'!CV130),'DATA ENTRY'!Q130,"")))</f>
        <v/>
      </c>
      <c r="CK131" s="3" t="str">
        <f>IF('DATA ENTRY'!CV130="","",IF('DATA ENTRY'!R130="","",IF(AND($CD$4='DATA ENTRY'!CV130),'DATA ENTRY'!R130,"")))</f>
        <v/>
      </c>
      <c r="CL131" s="3" t="str">
        <f>IF('DATA ENTRY'!CV130="","",IF('DATA ENTRY'!S130="","",IF(AND($CD$4='DATA ENTRY'!CV130),'DATA ENTRY'!S130,"")))</f>
        <v/>
      </c>
      <c r="CM131" s="3" t="str">
        <f>IF('DATA ENTRY'!CV130="","",IF('DATA ENTRY'!E130="","",IF(AND($CD$4='DATA ENTRY'!CV130),'DATA ENTRY'!E130,"")))</f>
        <v/>
      </c>
      <c r="CN131" s="3" t="str">
        <f>IF('DATA ENTRY'!CV130="","",IF('DATA ENTRY'!W130="","",IF(AND($CD$4='DATA ENTRY'!CV130),'DATA ENTRY'!W130,"")))</f>
        <v/>
      </c>
      <c r="CO131" s="3" t="str">
        <f>IF('DATA ENTRY'!CV130="","",IF('DATA ENTRY'!X130="","",IF(AND($CD$4='DATA ENTRY'!CV130),'DATA ENTRY'!X130,"")))</f>
        <v/>
      </c>
      <c r="CP131" s="133" t="str">
        <f t="shared" si="17"/>
        <v/>
      </c>
      <c r="CQ131" s="133" t="str">
        <f>IF('DATA ENTRY'!CV130="","",IF('DATA ENTRY'!G130="","",IF(AND($CD$4='DATA ENTRY'!CV130),'DATA ENTRY'!G130,"")))</f>
        <v/>
      </c>
      <c r="CR131">
        <f t="shared" si="18"/>
        <v>0</v>
      </c>
      <c r="CS131">
        <f t="shared" si="19"/>
        <v>0</v>
      </c>
      <c r="CW131">
        <f t="shared" si="26"/>
        <v>0</v>
      </c>
      <c r="DA131" t="str">
        <f t="shared" si="20"/>
        <v/>
      </c>
      <c r="DB131" t="str">
        <f>IF(DX131=0,"",1+(MAX($DB$7:DB130)))</f>
        <v/>
      </c>
      <c r="DC131" s="170">
        <v>125</v>
      </c>
      <c r="DD131" s="3" t="str">
        <f>IF('DATA ENTRY'!CV130="","",IF('DATA ENTRY'!B130="","",IF(AND($DE$4='DATA ENTRY'!D130),'DATA ENTRY'!B130,"")))</f>
        <v/>
      </c>
      <c r="DE131" s="3" t="str">
        <f>IF('DATA ENTRY'!CV130="","",IF('DATA ENTRY'!C130="","",IF(AND($DE$4='DATA ENTRY'!D130),'DATA ENTRY'!C130,"")))</f>
        <v/>
      </c>
      <c r="DF131" s="4" t="str">
        <f>IF('DATA ENTRY'!CV130="","",IF('DATA ENTRY'!I130="","",IF(AND($DE$4='DATA ENTRY'!D130),'DATA ENTRY'!I130,"")))</f>
        <v/>
      </c>
      <c r="DG131" s="4" t="str">
        <f>IF('DATA ENTRY'!CV130="","",IF('DATA ENTRY'!CV130="","",IF(AND($DE$4='DATA ENTRY'!D130),'DATA ENTRY'!CV130,"")))</f>
        <v/>
      </c>
      <c r="DH131" s="3" t="str">
        <f>IF('DATA ENTRY'!CV130="","",IF('DATA ENTRY'!N130="","",IF(AND($DE$4='DATA ENTRY'!D130),'DATA ENTRY'!N130,"")))</f>
        <v/>
      </c>
      <c r="DI131" s="132" t="str">
        <f>IF('DATA ENTRY'!CV130="","",IF('DATA ENTRY'!O130="","",IF(AND($DE$4='DATA ENTRY'!D130),'DATA ENTRY'!O130,"")))</f>
        <v/>
      </c>
      <c r="DJ131" s="3" t="str">
        <f>IF('DATA ENTRY'!CV130="","",IF('DATA ENTRY'!P130="","",IF(AND($DE$4='DATA ENTRY'!D130),'DATA ENTRY'!P130,"")))</f>
        <v/>
      </c>
      <c r="DK131" s="132" t="str">
        <f>IF('DATA ENTRY'!CV130="","",IF('DATA ENTRY'!Q130="","",IF(AND($DE$4='DATA ENTRY'!D130),'DATA ENTRY'!Q130,"")))</f>
        <v/>
      </c>
      <c r="DL131" s="3" t="str">
        <f>IF('DATA ENTRY'!CV130="","",IF('DATA ENTRY'!R130="","",IF(AND($DE$4='DATA ENTRY'!D130),'DATA ENTRY'!R130,"")))</f>
        <v/>
      </c>
      <c r="DM131" s="132" t="str">
        <f>IF('DATA ENTRY'!CV130="","",IF('DATA ENTRY'!S130="","",IF(AND($DE$4='DATA ENTRY'!D130),'DATA ENTRY'!S130,"")))</f>
        <v/>
      </c>
      <c r="DN131" s="3" t="str">
        <f>IF('DATA ENTRY'!CV130="","",IF('DATA ENTRY'!E130="","",IF(AND($DE$4='DATA ENTRY'!D130),'DATA ENTRY'!E130,"")))</f>
        <v/>
      </c>
      <c r="DO131" s="3" t="str">
        <f>IF('DATA ENTRY'!CV130="","",IF('DATA ENTRY'!D130="","",IF(AND($DE$4='DATA ENTRY'!D130),'DATA ENTRY'!D130,"")))</f>
        <v/>
      </c>
      <c r="DP131" s="3" t="str">
        <f>IF('DATA ENTRY'!CV130="","",IF('DATA ENTRY'!W130="","",IF(AND($DE$4='DATA ENTRY'!D130),'DATA ENTRY'!W130,"")))</f>
        <v/>
      </c>
      <c r="DQ131" s="3" t="str">
        <f>IF('DATA ENTRY'!CV130="","",IF('DATA ENTRY'!X130="","",IF(AND($DE$4='DATA ENTRY'!D130),'DATA ENTRY'!X130,"")))</f>
        <v/>
      </c>
      <c r="DR131" s="133" t="str">
        <f t="shared" si="21"/>
        <v/>
      </c>
      <c r="DS131" s="133" t="str">
        <f>IF('DATA ENTRY'!CV130="","",IF('DATA ENTRY'!D130="","",IF(AND($DE$4='DATA ENTRY'!D130),'DATA ENTRY'!G130,"")))</f>
        <v/>
      </c>
      <c r="DX131">
        <f t="shared" si="22"/>
        <v>0</v>
      </c>
      <c r="EA131" t="str">
        <f t="shared" si="23"/>
        <v/>
      </c>
      <c r="EB131" t="str">
        <f>IF(EX131=0,"",1+(MAX($EB$7:EB130)))</f>
        <v/>
      </c>
      <c r="EC131" s="192">
        <v>125</v>
      </c>
      <c r="ED131" s="3" t="str">
        <f>IF('DATA ENTRY'!CV130="","",IF('DATA ENTRY'!B130="","",IF(AND($EE$4='DATA ENTRY'!G130,$EG$4='DATA ENTRY'!F130),'DATA ENTRY'!B130,"")))</f>
        <v/>
      </c>
      <c r="EE131" s="3" t="str">
        <f>IF('DATA ENTRY'!CV130="","",IF('DATA ENTRY'!C130="","",IF(AND($EE$4='DATA ENTRY'!G130,$EG$4='DATA ENTRY'!F130),'DATA ENTRY'!C130,"")))</f>
        <v/>
      </c>
      <c r="EF131" s="4" t="str">
        <f>IF('DATA ENTRY'!CV130="","",IF('DATA ENTRY'!I130="","",IF(AND($EE$4='DATA ENTRY'!G130,$EG$4='DATA ENTRY'!F130),'DATA ENTRY'!I130,"")))</f>
        <v/>
      </c>
      <c r="EG131" s="4" t="str">
        <f>IF('DATA ENTRY'!CV130="","",IF('DATA ENTRY'!CV130="","",IF(AND($EE$4='DATA ENTRY'!G130,$EG$4='DATA ENTRY'!F130),'DATA ENTRY'!CV130,"")))</f>
        <v/>
      </c>
      <c r="EH131" s="3" t="str">
        <f>IF('DATA ENTRY'!CV130="","",IF('DATA ENTRY'!N130="","",IF(AND($EE$4='DATA ENTRY'!G130,$EG$4='DATA ENTRY'!F130),'DATA ENTRY'!N130,"")))</f>
        <v/>
      </c>
      <c r="EI131" s="132" t="str">
        <f>IF('DATA ENTRY'!CV130="","",IF('DATA ENTRY'!O130="","",IF(AND($EE$4='DATA ENTRY'!G130,$EG$4='DATA ENTRY'!F130),'DATA ENTRY'!O130,"")))</f>
        <v/>
      </c>
      <c r="EJ131" s="3" t="str">
        <f>IF('DATA ENTRY'!CV130="","",IF('DATA ENTRY'!P130="","",IF(AND($EE$4='DATA ENTRY'!G130,$EG$4='DATA ENTRY'!F130),'DATA ENTRY'!P130,"")))</f>
        <v/>
      </c>
      <c r="EK131" s="132" t="str">
        <f>IF('DATA ENTRY'!CV130="","",IF('DATA ENTRY'!Q130="","",IF(AND($EE$4='DATA ENTRY'!G130,$EG$4='DATA ENTRY'!F130),'DATA ENTRY'!Q130,"")))</f>
        <v/>
      </c>
      <c r="EL131" s="3" t="str">
        <f>IF('DATA ENTRY'!CV130="","",IF('DATA ENTRY'!R130="","",IF(AND($EE$4='DATA ENTRY'!G130,$EG$4='DATA ENTRY'!F130),'DATA ENTRY'!R130,"")))</f>
        <v/>
      </c>
      <c r="EM131" s="132" t="str">
        <f>IF('DATA ENTRY'!CV130="","",IF('DATA ENTRY'!S130="","",IF(AND($EE$4='DATA ENTRY'!G130,$EG$4='DATA ENTRY'!F130),'DATA ENTRY'!S130,"")))</f>
        <v/>
      </c>
      <c r="EN131" s="3" t="str">
        <f>IF('DATA ENTRY'!CV130="","",IF('DATA ENTRY'!E130="","",IF(AND($EE$4='DATA ENTRY'!G130,$EG$4='DATA ENTRY'!F130),'DATA ENTRY'!E130,"")))</f>
        <v/>
      </c>
      <c r="EO131" s="3" t="str">
        <f>IF('DATA ENTRY'!CV130="","",IF('DATA ENTRY'!D6="","",IF(AND($EE$4='DATA ENTRY'!G130,$EG$4='DATA ENTRY'!F130),'DATA ENTRY'!D6,"")))</f>
        <v/>
      </c>
      <c r="EP131" s="3" t="str">
        <f>IF('DATA ENTRY'!CV130="","",IF('DATA ENTRY'!W130="","",IF(AND($EE$4='DATA ENTRY'!G130,$EG$4='DATA ENTRY'!F130),'DATA ENTRY'!W130,"")))</f>
        <v/>
      </c>
      <c r="EQ131" s="3" t="str">
        <f>IF('DATA ENTRY'!CV130="","",IF('DATA ENTRY'!X130="","",IF(AND($EE$4='DATA ENTRY'!G130,$EG$4='DATA ENTRY'!F130),'DATA ENTRY'!X130,"")))</f>
        <v/>
      </c>
      <c r="ER131" s="133" t="str">
        <f t="shared" si="24"/>
        <v/>
      </c>
      <c r="ES131" s="133" t="str">
        <f>IF('DATA ENTRY'!CV130="","",IF('DATA ENTRY'!D6="","",IF(AND($EE$4='DATA ENTRY'!G130,$EG$4='DATA ENTRY'!F130),'DATA ENTRY'!G130,"")))</f>
        <v/>
      </c>
      <c r="EX131">
        <f t="shared" si="25"/>
        <v>0</v>
      </c>
    </row>
    <row r="132" spans="1:154">
      <c r="A132" t="str">
        <f>IF(S132=0,"",1+(MAX($A$7:A131)))</f>
        <v/>
      </c>
      <c r="B132" s="2">
        <v>126</v>
      </c>
      <c r="C132" s="3" t="str">
        <f>IF('DATA ENTRY'!CV131="","",IF('DATA ENTRY'!B131="","",IF($D$4="All Post",'DATA ENTRY'!B131,IF(AND($D$4='DATA ENTRY'!CV131),'DATA ENTRY'!B131,""))))</f>
        <v/>
      </c>
      <c r="D132" s="3" t="str">
        <f>IF('DATA ENTRY'!CV131="","",IF('DATA ENTRY'!C131="","",IF($D$4="All Post",'DATA ENTRY'!C131,IF(AND($D$4='DATA ENTRY'!CV131),'DATA ENTRY'!C131,""))))</f>
        <v/>
      </c>
      <c r="E132" s="4" t="str">
        <f>IF('DATA ENTRY'!CV131="","",IF('DATA ENTRY'!I131="","",IF($D$4="All Post",'DATA ENTRY'!I131,IF(AND($D$4='DATA ENTRY'!CV131),'DATA ENTRY'!I131,""))))</f>
        <v/>
      </c>
      <c r="F132" s="4" t="str">
        <f>IF('DATA ENTRY'!CV131="","",IF('DATA ENTRY'!CV131="","",IF($D$4="All Post",'DATA ENTRY'!CV131,IF(AND($D$4='DATA ENTRY'!CV131),'DATA ENTRY'!CV131,""))))</f>
        <v/>
      </c>
      <c r="G132" s="3" t="str">
        <f>IF('DATA ENTRY'!CV131="","",IF('DATA ENTRY'!N131="","",IF($D$4="All Post",'DATA ENTRY'!N131,IF(AND($D$4='DATA ENTRY'!CV131),'DATA ENTRY'!N131,""))))</f>
        <v/>
      </c>
      <c r="H132" s="132" t="str">
        <f>IF('DATA ENTRY'!CV131="","",IF('DATA ENTRY'!O131="","",IF($D$4="All Post",'DATA ENTRY'!O131,IF(AND($D$4='DATA ENTRY'!CV131),'DATA ENTRY'!O131,""))))</f>
        <v/>
      </c>
      <c r="I132" s="3" t="str">
        <f>IF('DATA ENTRY'!CV131="","",IF('DATA ENTRY'!P131="","",IF($D$4="All Post",'DATA ENTRY'!P131,IF(AND($D$4='DATA ENTRY'!CV131),'DATA ENTRY'!P131,""))))</f>
        <v/>
      </c>
      <c r="J132" s="132" t="str">
        <f>IF('DATA ENTRY'!CV131="","",IF('DATA ENTRY'!Q131="","",IF($D$4="All Post",'DATA ENTRY'!Q131,IF(AND($D$4='DATA ENTRY'!CV131),'DATA ENTRY'!Q131,""))))</f>
        <v/>
      </c>
      <c r="K132" s="3" t="str">
        <f>IF('DATA ENTRY'!CV131="","",IF('DATA ENTRY'!R131="","",IF($D$4="All Post",'DATA ENTRY'!R131,IF(AND($D$4='DATA ENTRY'!CV131),'DATA ENTRY'!R131,""))))</f>
        <v/>
      </c>
      <c r="L132" s="3" t="str">
        <f>IF('DATA ENTRY'!CV131="","",IF('DATA ENTRY'!S131="","",IF($D$4="All Post",'DATA ENTRY'!S131,IF(AND($D$4='DATA ENTRY'!CV131),'DATA ENTRY'!S131,""))))</f>
        <v/>
      </c>
      <c r="M132" s="3" t="str">
        <f>IF('DATA ENTRY'!CV131="","",IF('DATA ENTRY'!E131="","",IF($D$4="All Post",'DATA ENTRY'!E131,IF(AND($D$4='DATA ENTRY'!CV131),'DATA ENTRY'!E131,""))))</f>
        <v/>
      </c>
      <c r="N132" s="3" t="str">
        <f>IF('DATA ENTRY'!CV131="","",IF('DATA ENTRY'!W131="","",IF($D$4="All Post",'DATA ENTRY'!W131,IF(AND($D$4='DATA ENTRY'!CV131),'DATA ENTRY'!W131,""))))</f>
        <v/>
      </c>
      <c r="O132" s="3" t="str">
        <f>IF('DATA ENTRY'!CV131="","",IF('DATA ENTRY'!X131="","",IF($D$4="All Post",'DATA ENTRY'!X131,IF(AND($D$4='DATA ENTRY'!CV131),'DATA ENTRY'!X131,""))))</f>
        <v/>
      </c>
      <c r="P132" s="3" t="str">
        <f>IF('DATA ENTRY'!CV131="","",IF('DATA ENTRY'!G131="","",IF($D$4="All Post",'DATA ENTRY'!G131,IF(AND($D$4='DATA ENTRY'!CV131),'DATA ENTRY'!G131,""))))</f>
        <v/>
      </c>
      <c r="S132">
        <f t="shared" si="14"/>
        <v>0</v>
      </c>
      <c r="T132" t="str">
        <f t="shared" si="15"/>
        <v/>
      </c>
      <c r="BZ132" t="str">
        <f t="shared" si="16"/>
        <v/>
      </c>
      <c r="CA132" t="str">
        <f>IF(CW132=0,"",1+(MAX($CA$7:CA131)))</f>
        <v/>
      </c>
      <c r="CB132" s="141">
        <v>126</v>
      </c>
      <c r="CC132" s="3" t="str">
        <f>IF('DATA ENTRY'!CV131="","",IF('DATA ENTRY'!B131="","",IF(AND($CD$4='DATA ENTRY'!CV131),'DATA ENTRY'!B131,"")))</f>
        <v/>
      </c>
      <c r="CD132" s="3" t="str">
        <f>IF('DATA ENTRY'!CV131="","",IF('DATA ENTRY'!C131="","",IF(AND($CD$4='DATA ENTRY'!CV131),'DATA ENTRY'!C131,"")))</f>
        <v/>
      </c>
      <c r="CE132" s="4" t="str">
        <f>IF('DATA ENTRY'!CV131="","",IF('DATA ENTRY'!I131="","",IF(AND($CD$4='DATA ENTRY'!CV131),'DATA ENTRY'!I131,"")))</f>
        <v/>
      </c>
      <c r="CF132" s="4" t="str">
        <f>IF('DATA ENTRY'!CV131="","",IF('DATA ENTRY'!CV131="","",IF(AND($CD$4='DATA ENTRY'!CV131),'DATA ENTRY'!CV131,"")))</f>
        <v/>
      </c>
      <c r="CG132" s="3" t="str">
        <f>IF('DATA ENTRY'!CV131="","",IF('DATA ENTRY'!N131="","",IF(AND($CD$4='DATA ENTRY'!CV131),'DATA ENTRY'!N131,"")))</f>
        <v/>
      </c>
      <c r="CH132" s="132" t="str">
        <f>IF('DATA ENTRY'!CV131="","",IF('DATA ENTRY'!O131="","",IF(AND($CD$4='DATA ENTRY'!CV131),'DATA ENTRY'!O131,"")))</f>
        <v/>
      </c>
      <c r="CI132" s="3" t="str">
        <f>IF('DATA ENTRY'!CV131="","",IF('DATA ENTRY'!P131="","",IF(AND($CD$4='DATA ENTRY'!CV131),'DATA ENTRY'!P131,"")))</f>
        <v/>
      </c>
      <c r="CJ132" s="132" t="str">
        <f>IF('DATA ENTRY'!CV131="","",IF('DATA ENTRY'!Q131="","",IF(AND($CD$4='DATA ENTRY'!CV131),'DATA ENTRY'!Q131,"")))</f>
        <v/>
      </c>
      <c r="CK132" s="3" t="str">
        <f>IF('DATA ENTRY'!CV131="","",IF('DATA ENTRY'!R131="","",IF(AND($CD$4='DATA ENTRY'!CV131),'DATA ENTRY'!R131,"")))</f>
        <v/>
      </c>
      <c r="CL132" s="3" t="str">
        <f>IF('DATA ENTRY'!CV131="","",IF('DATA ENTRY'!S131="","",IF(AND($CD$4='DATA ENTRY'!CV131),'DATA ENTRY'!S131,"")))</f>
        <v/>
      </c>
      <c r="CM132" s="3" t="str">
        <f>IF('DATA ENTRY'!CV131="","",IF('DATA ENTRY'!E131="","",IF(AND($CD$4='DATA ENTRY'!CV131),'DATA ENTRY'!E131,"")))</f>
        <v/>
      </c>
      <c r="CN132" s="3" t="str">
        <f>IF('DATA ENTRY'!CV131="","",IF('DATA ENTRY'!W131="","",IF(AND($CD$4='DATA ENTRY'!CV131),'DATA ENTRY'!W131,"")))</f>
        <v/>
      </c>
      <c r="CO132" s="3" t="str">
        <f>IF('DATA ENTRY'!CV131="","",IF('DATA ENTRY'!X131="","",IF(AND($CD$4='DATA ENTRY'!CV131),'DATA ENTRY'!X131,"")))</f>
        <v/>
      </c>
      <c r="CP132" s="133" t="str">
        <f t="shared" si="17"/>
        <v/>
      </c>
      <c r="CQ132" s="133" t="str">
        <f>IF('DATA ENTRY'!CV131="","",IF('DATA ENTRY'!G131="","",IF(AND($CD$4='DATA ENTRY'!CV131),'DATA ENTRY'!G131,"")))</f>
        <v/>
      </c>
      <c r="CR132">
        <f t="shared" si="18"/>
        <v>0</v>
      </c>
      <c r="CS132">
        <f t="shared" si="19"/>
        <v>0</v>
      </c>
      <c r="CW132">
        <f t="shared" si="26"/>
        <v>0</v>
      </c>
      <c r="DA132" t="str">
        <f t="shared" si="20"/>
        <v/>
      </c>
      <c r="DB132" t="str">
        <f>IF(DX132=0,"",1+(MAX($DB$7:DB131)))</f>
        <v/>
      </c>
      <c r="DC132" s="170">
        <v>126</v>
      </c>
      <c r="DD132" s="3" t="str">
        <f>IF('DATA ENTRY'!CV131="","",IF('DATA ENTRY'!B131="","",IF(AND($DE$4='DATA ENTRY'!D131),'DATA ENTRY'!B131,"")))</f>
        <v/>
      </c>
      <c r="DE132" s="3" t="str">
        <f>IF('DATA ENTRY'!CV131="","",IF('DATA ENTRY'!C131="","",IF(AND($DE$4='DATA ENTRY'!D131),'DATA ENTRY'!C131,"")))</f>
        <v/>
      </c>
      <c r="DF132" s="4" t="str">
        <f>IF('DATA ENTRY'!CV131="","",IF('DATA ENTRY'!I131="","",IF(AND($DE$4='DATA ENTRY'!D131),'DATA ENTRY'!I131,"")))</f>
        <v/>
      </c>
      <c r="DG132" s="4" t="str">
        <f>IF('DATA ENTRY'!CV131="","",IF('DATA ENTRY'!CV131="","",IF(AND($DE$4='DATA ENTRY'!D131),'DATA ENTRY'!CV131,"")))</f>
        <v/>
      </c>
      <c r="DH132" s="3" t="str">
        <f>IF('DATA ENTRY'!CV131="","",IF('DATA ENTRY'!N131="","",IF(AND($DE$4='DATA ENTRY'!D131),'DATA ENTRY'!N131,"")))</f>
        <v/>
      </c>
      <c r="DI132" s="132" t="str">
        <f>IF('DATA ENTRY'!CV131="","",IF('DATA ENTRY'!O131="","",IF(AND($DE$4='DATA ENTRY'!D131),'DATA ENTRY'!O131,"")))</f>
        <v/>
      </c>
      <c r="DJ132" s="3" t="str">
        <f>IF('DATA ENTRY'!CV131="","",IF('DATA ENTRY'!P131="","",IF(AND($DE$4='DATA ENTRY'!D131),'DATA ENTRY'!P131,"")))</f>
        <v/>
      </c>
      <c r="DK132" s="132" t="str">
        <f>IF('DATA ENTRY'!CV131="","",IF('DATA ENTRY'!Q131="","",IF(AND($DE$4='DATA ENTRY'!D131),'DATA ENTRY'!Q131,"")))</f>
        <v/>
      </c>
      <c r="DL132" s="3" t="str">
        <f>IF('DATA ENTRY'!CV131="","",IF('DATA ENTRY'!R131="","",IF(AND($DE$4='DATA ENTRY'!D131),'DATA ENTRY'!R131,"")))</f>
        <v/>
      </c>
      <c r="DM132" s="132" t="str">
        <f>IF('DATA ENTRY'!CV131="","",IF('DATA ENTRY'!S131="","",IF(AND($DE$4='DATA ENTRY'!D131),'DATA ENTRY'!S131,"")))</f>
        <v/>
      </c>
      <c r="DN132" s="3" t="str">
        <f>IF('DATA ENTRY'!CV131="","",IF('DATA ENTRY'!E131="","",IF(AND($DE$4='DATA ENTRY'!D131),'DATA ENTRY'!E131,"")))</f>
        <v/>
      </c>
      <c r="DO132" s="3" t="str">
        <f>IF('DATA ENTRY'!CV131="","",IF('DATA ENTRY'!D131="","",IF(AND($DE$4='DATA ENTRY'!D131),'DATA ENTRY'!D131,"")))</f>
        <v/>
      </c>
      <c r="DP132" s="3" t="str">
        <f>IF('DATA ENTRY'!CV131="","",IF('DATA ENTRY'!W131="","",IF(AND($DE$4='DATA ENTRY'!D131),'DATA ENTRY'!W131,"")))</f>
        <v/>
      </c>
      <c r="DQ132" s="3" t="str">
        <f>IF('DATA ENTRY'!CV131="","",IF('DATA ENTRY'!X131="","",IF(AND($DE$4='DATA ENTRY'!D131),'DATA ENTRY'!X131,"")))</f>
        <v/>
      </c>
      <c r="DR132" s="133" t="str">
        <f t="shared" si="21"/>
        <v/>
      </c>
      <c r="DS132" s="133" t="str">
        <f>IF('DATA ENTRY'!CV131="","",IF('DATA ENTRY'!D131="","",IF(AND($DE$4='DATA ENTRY'!D131),'DATA ENTRY'!G131,"")))</f>
        <v/>
      </c>
      <c r="DX132">
        <f t="shared" si="22"/>
        <v>0</v>
      </c>
      <c r="EA132" t="str">
        <f t="shared" si="23"/>
        <v/>
      </c>
      <c r="EB132" t="str">
        <f>IF(EX132=0,"",1+(MAX($EB$7:EB131)))</f>
        <v/>
      </c>
      <c r="EC132" s="192">
        <v>126</v>
      </c>
      <c r="ED132" s="3" t="str">
        <f>IF('DATA ENTRY'!CV131="","",IF('DATA ENTRY'!B131="","",IF(AND($EE$4='DATA ENTRY'!G131,$EG$4='DATA ENTRY'!F131),'DATA ENTRY'!B131,"")))</f>
        <v/>
      </c>
      <c r="EE132" s="3" t="str">
        <f>IF('DATA ENTRY'!CV131="","",IF('DATA ENTRY'!C131="","",IF(AND($EE$4='DATA ENTRY'!G131,$EG$4='DATA ENTRY'!F131),'DATA ENTRY'!C131,"")))</f>
        <v/>
      </c>
      <c r="EF132" s="4" t="str">
        <f>IF('DATA ENTRY'!CV131="","",IF('DATA ENTRY'!I131="","",IF(AND($EE$4='DATA ENTRY'!G131,$EG$4='DATA ENTRY'!F131),'DATA ENTRY'!I131,"")))</f>
        <v/>
      </c>
      <c r="EG132" s="4" t="str">
        <f>IF('DATA ENTRY'!CV131="","",IF('DATA ENTRY'!CV131="","",IF(AND($EE$4='DATA ENTRY'!G131,$EG$4='DATA ENTRY'!F131),'DATA ENTRY'!CV131,"")))</f>
        <v/>
      </c>
      <c r="EH132" s="3" t="str">
        <f>IF('DATA ENTRY'!CV131="","",IF('DATA ENTRY'!N131="","",IF(AND($EE$4='DATA ENTRY'!G131,$EG$4='DATA ENTRY'!F131),'DATA ENTRY'!N131,"")))</f>
        <v/>
      </c>
      <c r="EI132" s="132" t="str">
        <f>IF('DATA ENTRY'!CV131="","",IF('DATA ENTRY'!O131="","",IF(AND($EE$4='DATA ENTRY'!G131,$EG$4='DATA ENTRY'!F131),'DATA ENTRY'!O131,"")))</f>
        <v/>
      </c>
      <c r="EJ132" s="3" t="str">
        <f>IF('DATA ENTRY'!CV131="","",IF('DATA ENTRY'!P131="","",IF(AND($EE$4='DATA ENTRY'!G131,$EG$4='DATA ENTRY'!F131),'DATA ENTRY'!P131,"")))</f>
        <v/>
      </c>
      <c r="EK132" s="132" t="str">
        <f>IF('DATA ENTRY'!CV131="","",IF('DATA ENTRY'!Q131="","",IF(AND($EE$4='DATA ENTRY'!G131,$EG$4='DATA ENTRY'!F131),'DATA ENTRY'!Q131,"")))</f>
        <v/>
      </c>
      <c r="EL132" s="3" t="str">
        <f>IF('DATA ENTRY'!CV131="","",IF('DATA ENTRY'!R131="","",IF(AND($EE$4='DATA ENTRY'!G131,$EG$4='DATA ENTRY'!F131),'DATA ENTRY'!R131,"")))</f>
        <v/>
      </c>
      <c r="EM132" s="132" t="str">
        <f>IF('DATA ENTRY'!CV131="","",IF('DATA ENTRY'!S131="","",IF(AND($EE$4='DATA ENTRY'!G131,$EG$4='DATA ENTRY'!F131),'DATA ENTRY'!S131,"")))</f>
        <v/>
      </c>
      <c r="EN132" s="3" t="str">
        <f>IF('DATA ENTRY'!CV131="","",IF('DATA ENTRY'!E131="","",IF(AND($EE$4='DATA ENTRY'!G131,$EG$4='DATA ENTRY'!F131),'DATA ENTRY'!E131,"")))</f>
        <v/>
      </c>
      <c r="EO132" s="3" t="str">
        <f>IF('DATA ENTRY'!CV131="","",IF('DATA ENTRY'!D6="","",IF(AND($EE$4='DATA ENTRY'!G131,$EG$4='DATA ENTRY'!F131),'DATA ENTRY'!D6,"")))</f>
        <v/>
      </c>
      <c r="EP132" s="3" t="str">
        <f>IF('DATA ENTRY'!CV131="","",IF('DATA ENTRY'!W131="","",IF(AND($EE$4='DATA ENTRY'!G131,$EG$4='DATA ENTRY'!F131),'DATA ENTRY'!W131,"")))</f>
        <v/>
      </c>
      <c r="EQ132" s="3" t="str">
        <f>IF('DATA ENTRY'!CV131="","",IF('DATA ENTRY'!X131="","",IF(AND($EE$4='DATA ENTRY'!G131,$EG$4='DATA ENTRY'!F131),'DATA ENTRY'!X131,"")))</f>
        <v/>
      </c>
      <c r="ER132" s="133" t="str">
        <f t="shared" si="24"/>
        <v/>
      </c>
      <c r="ES132" s="133" t="str">
        <f>IF('DATA ENTRY'!CV131="","",IF('DATA ENTRY'!D6="","",IF(AND($EE$4='DATA ENTRY'!G131,$EG$4='DATA ENTRY'!F131),'DATA ENTRY'!G131,"")))</f>
        <v/>
      </c>
      <c r="EX132">
        <f t="shared" si="25"/>
        <v>0</v>
      </c>
    </row>
    <row r="133" spans="1:154">
      <c r="A133" t="str">
        <f>IF(S133=0,"",1+(MAX($A$7:A132)))</f>
        <v/>
      </c>
      <c r="B133" s="2">
        <v>127</v>
      </c>
      <c r="C133" s="3" t="str">
        <f>IF('DATA ENTRY'!CV132="","",IF('DATA ENTRY'!B132="","",IF($D$4="All Post",'DATA ENTRY'!B132,IF(AND($D$4='DATA ENTRY'!CV132),'DATA ENTRY'!B132,""))))</f>
        <v/>
      </c>
      <c r="D133" s="3" t="str">
        <f>IF('DATA ENTRY'!CV132="","",IF('DATA ENTRY'!C132="","",IF($D$4="All Post",'DATA ENTRY'!C132,IF(AND($D$4='DATA ENTRY'!CV132),'DATA ENTRY'!C132,""))))</f>
        <v/>
      </c>
      <c r="E133" s="4" t="str">
        <f>IF('DATA ENTRY'!CV132="","",IF('DATA ENTRY'!I132="","",IF($D$4="All Post",'DATA ENTRY'!I132,IF(AND($D$4='DATA ENTRY'!CV132),'DATA ENTRY'!I132,""))))</f>
        <v/>
      </c>
      <c r="F133" s="4" t="str">
        <f>IF('DATA ENTRY'!CV132="","",IF('DATA ENTRY'!CV132="","",IF($D$4="All Post",'DATA ENTRY'!CV132,IF(AND($D$4='DATA ENTRY'!CV132),'DATA ENTRY'!CV132,""))))</f>
        <v/>
      </c>
      <c r="G133" s="3" t="str">
        <f>IF('DATA ENTRY'!CV132="","",IF('DATA ENTRY'!N132="","",IF($D$4="All Post",'DATA ENTRY'!N132,IF(AND($D$4='DATA ENTRY'!CV132),'DATA ENTRY'!N132,""))))</f>
        <v/>
      </c>
      <c r="H133" s="132" t="str">
        <f>IF('DATA ENTRY'!CV132="","",IF('DATA ENTRY'!O132="","",IF($D$4="All Post",'DATA ENTRY'!O132,IF(AND($D$4='DATA ENTRY'!CV132),'DATA ENTRY'!O132,""))))</f>
        <v/>
      </c>
      <c r="I133" s="3" t="str">
        <f>IF('DATA ENTRY'!CV132="","",IF('DATA ENTRY'!P132="","",IF($D$4="All Post",'DATA ENTRY'!P132,IF(AND($D$4='DATA ENTRY'!CV132),'DATA ENTRY'!P132,""))))</f>
        <v/>
      </c>
      <c r="J133" s="132" t="str">
        <f>IF('DATA ENTRY'!CV132="","",IF('DATA ENTRY'!Q132="","",IF($D$4="All Post",'DATA ENTRY'!Q132,IF(AND($D$4='DATA ENTRY'!CV132),'DATA ENTRY'!Q132,""))))</f>
        <v/>
      </c>
      <c r="K133" s="3" t="str">
        <f>IF('DATA ENTRY'!CV132="","",IF('DATA ENTRY'!R132="","",IF($D$4="All Post",'DATA ENTRY'!R132,IF(AND($D$4='DATA ENTRY'!CV132),'DATA ENTRY'!R132,""))))</f>
        <v/>
      </c>
      <c r="L133" s="3" t="str">
        <f>IF('DATA ENTRY'!CV132="","",IF('DATA ENTRY'!S132="","",IF($D$4="All Post",'DATA ENTRY'!S132,IF(AND($D$4='DATA ENTRY'!CV132),'DATA ENTRY'!S132,""))))</f>
        <v/>
      </c>
      <c r="M133" s="3" t="str">
        <f>IF('DATA ENTRY'!CV132="","",IF('DATA ENTRY'!E132="","",IF($D$4="All Post",'DATA ENTRY'!E132,IF(AND($D$4='DATA ENTRY'!CV132),'DATA ENTRY'!E132,""))))</f>
        <v/>
      </c>
      <c r="N133" s="3" t="str">
        <f>IF('DATA ENTRY'!CV132="","",IF('DATA ENTRY'!W132="","",IF($D$4="All Post",'DATA ENTRY'!W132,IF(AND($D$4='DATA ENTRY'!CV132),'DATA ENTRY'!W132,""))))</f>
        <v/>
      </c>
      <c r="O133" s="3" t="str">
        <f>IF('DATA ENTRY'!CV132="","",IF('DATA ENTRY'!X132="","",IF($D$4="All Post",'DATA ENTRY'!X132,IF(AND($D$4='DATA ENTRY'!CV132),'DATA ENTRY'!X132,""))))</f>
        <v/>
      </c>
      <c r="P133" s="3" t="str">
        <f>IF('DATA ENTRY'!CV132="","",IF('DATA ENTRY'!G132="","",IF($D$4="All Post",'DATA ENTRY'!G132,IF(AND($D$4='DATA ENTRY'!CV132),'DATA ENTRY'!G132,""))))</f>
        <v/>
      </c>
      <c r="S133">
        <f t="shared" si="14"/>
        <v>0</v>
      </c>
      <c r="T133" t="str">
        <f t="shared" si="15"/>
        <v/>
      </c>
      <c r="BZ133" t="str">
        <f t="shared" si="16"/>
        <v/>
      </c>
      <c r="CA133" t="str">
        <f>IF(CW133=0,"",1+(MAX($CA$7:CA132)))</f>
        <v/>
      </c>
      <c r="CB133" s="141">
        <v>127</v>
      </c>
      <c r="CC133" s="3" t="str">
        <f>IF('DATA ENTRY'!CV132="","",IF('DATA ENTRY'!B132="","",IF(AND($CD$4='DATA ENTRY'!CV132),'DATA ENTRY'!B132,"")))</f>
        <v/>
      </c>
      <c r="CD133" s="3" t="str">
        <f>IF('DATA ENTRY'!CV132="","",IF('DATA ENTRY'!C132="","",IF(AND($CD$4='DATA ENTRY'!CV132),'DATA ENTRY'!C132,"")))</f>
        <v/>
      </c>
      <c r="CE133" s="4" t="str">
        <f>IF('DATA ENTRY'!CV132="","",IF('DATA ENTRY'!I132="","",IF(AND($CD$4='DATA ENTRY'!CV132),'DATA ENTRY'!I132,"")))</f>
        <v/>
      </c>
      <c r="CF133" s="4" t="str">
        <f>IF('DATA ENTRY'!CV132="","",IF('DATA ENTRY'!CV132="","",IF(AND($CD$4='DATA ENTRY'!CV132),'DATA ENTRY'!CV132,"")))</f>
        <v/>
      </c>
      <c r="CG133" s="3" t="str">
        <f>IF('DATA ENTRY'!CV132="","",IF('DATA ENTRY'!N132="","",IF(AND($CD$4='DATA ENTRY'!CV132),'DATA ENTRY'!N132,"")))</f>
        <v/>
      </c>
      <c r="CH133" s="132" t="str">
        <f>IF('DATA ENTRY'!CV132="","",IF('DATA ENTRY'!O132="","",IF(AND($CD$4='DATA ENTRY'!CV132),'DATA ENTRY'!O132,"")))</f>
        <v/>
      </c>
      <c r="CI133" s="3" t="str">
        <f>IF('DATA ENTRY'!CV132="","",IF('DATA ENTRY'!P132="","",IF(AND($CD$4='DATA ENTRY'!CV132),'DATA ENTRY'!P132,"")))</f>
        <v/>
      </c>
      <c r="CJ133" s="132" t="str">
        <f>IF('DATA ENTRY'!CV132="","",IF('DATA ENTRY'!Q132="","",IF(AND($CD$4='DATA ENTRY'!CV132),'DATA ENTRY'!Q132,"")))</f>
        <v/>
      </c>
      <c r="CK133" s="3" t="str">
        <f>IF('DATA ENTRY'!CV132="","",IF('DATA ENTRY'!R132="","",IF(AND($CD$4='DATA ENTRY'!CV132),'DATA ENTRY'!R132,"")))</f>
        <v/>
      </c>
      <c r="CL133" s="3" t="str">
        <f>IF('DATA ENTRY'!CV132="","",IF('DATA ENTRY'!S132="","",IF(AND($CD$4='DATA ENTRY'!CV132),'DATA ENTRY'!S132,"")))</f>
        <v/>
      </c>
      <c r="CM133" s="3" t="str">
        <f>IF('DATA ENTRY'!CV132="","",IF('DATA ENTRY'!E132="","",IF(AND($CD$4='DATA ENTRY'!CV132),'DATA ENTRY'!E132,"")))</f>
        <v/>
      </c>
      <c r="CN133" s="3" t="str">
        <f>IF('DATA ENTRY'!CV132="","",IF('DATA ENTRY'!W132="","",IF(AND($CD$4='DATA ENTRY'!CV132),'DATA ENTRY'!W132,"")))</f>
        <v/>
      </c>
      <c r="CO133" s="3" t="str">
        <f>IF('DATA ENTRY'!CV132="","",IF('DATA ENTRY'!X132="","",IF(AND($CD$4='DATA ENTRY'!CV132),'DATA ENTRY'!X132,"")))</f>
        <v/>
      </c>
      <c r="CP133" s="133" t="str">
        <f t="shared" si="17"/>
        <v/>
      </c>
      <c r="CQ133" s="133" t="str">
        <f>IF('DATA ENTRY'!CV132="","",IF('DATA ENTRY'!G132="","",IF(AND($CD$4='DATA ENTRY'!CV132),'DATA ENTRY'!G132,"")))</f>
        <v/>
      </c>
      <c r="CR133">
        <f t="shared" si="18"/>
        <v>0</v>
      </c>
      <c r="CS133">
        <f t="shared" si="19"/>
        <v>0</v>
      </c>
      <c r="CW133">
        <f t="shared" si="26"/>
        <v>0</v>
      </c>
      <c r="DA133" t="str">
        <f t="shared" si="20"/>
        <v/>
      </c>
      <c r="DB133" t="str">
        <f>IF(DX133=0,"",1+(MAX($DB$7:DB132)))</f>
        <v/>
      </c>
      <c r="DC133" s="170">
        <v>127</v>
      </c>
      <c r="DD133" s="3" t="str">
        <f>IF('DATA ENTRY'!CV132="","",IF('DATA ENTRY'!B132="","",IF(AND($DE$4='DATA ENTRY'!D132),'DATA ENTRY'!B132,"")))</f>
        <v/>
      </c>
      <c r="DE133" s="3" t="str">
        <f>IF('DATA ENTRY'!CV132="","",IF('DATA ENTRY'!C132="","",IF(AND($DE$4='DATA ENTRY'!D132),'DATA ENTRY'!C132,"")))</f>
        <v/>
      </c>
      <c r="DF133" s="4" t="str">
        <f>IF('DATA ENTRY'!CV132="","",IF('DATA ENTRY'!I132="","",IF(AND($DE$4='DATA ENTRY'!D132),'DATA ENTRY'!I132,"")))</f>
        <v/>
      </c>
      <c r="DG133" s="4" t="str">
        <f>IF('DATA ENTRY'!CV132="","",IF('DATA ENTRY'!CV132="","",IF(AND($DE$4='DATA ENTRY'!D132),'DATA ENTRY'!CV132,"")))</f>
        <v/>
      </c>
      <c r="DH133" s="3" t="str">
        <f>IF('DATA ENTRY'!CV132="","",IF('DATA ENTRY'!N132="","",IF(AND($DE$4='DATA ENTRY'!D132),'DATA ENTRY'!N132,"")))</f>
        <v/>
      </c>
      <c r="DI133" s="132" t="str">
        <f>IF('DATA ENTRY'!CV132="","",IF('DATA ENTRY'!O132="","",IF(AND($DE$4='DATA ENTRY'!D132),'DATA ENTRY'!O132,"")))</f>
        <v/>
      </c>
      <c r="DJ133" s="3" t="str">
        <f>IF('DATA ENTRY'!CV132="","",IF('DATA ENTRY'!P132="","",IF(AND($DE$4='DATA ENTRY'!D132),'DATA ENTRY'!P132,"")))</f>
        <v/>
      </c>
      <c r="DK133" s="132" t="str">
        <f>IF('DATA ENTRY'!CV132="","",IF('DATA ENTRY'!Q132="","",IF(AND($DE$4='DATA ENTRY'!D132),'DATA ENTRY'!Q132,"")))</f>
        <v/>
      </c>
      <c r="DL133" s="3" t="str">
        <f>IF('DATA ENTRY'!CV132="","",IF('DATA ENTRY'!R132="","",IF(AND($DE$4='DATA ENTRY'!D132),'DATA ENTRY'!R132,"")))</f>
        <v/>
      </c>
      <c r="DM133" s="132" t="str">
        <f>IF('DATA ENTRY'!CV132="","",IF('DATA ENTRY'!S132="","",IF(AND($DE$4='DATA ENTRY'!D132),'DATA ENTRY'!S132,"")))</f>
        <v/>
      </c>
      <c r="DN133" s="3" t="str">
        <f>IF('DATA ENTRY'!CV132="","",IF('DATA ENTRY'!E132="","",IF(AND($DE$4='DATA ENTRY'!D132),'DATA ENTRY'!E132,"")))</f>
        <v/>
      </c>
      <c r="DO133" s="3" t="str">
        <f>IF('DATA ENTRY'!CV132="","",IF('DATA ENTRY'!D132="","",IF(AND($DE$4='DATA ENTRY'!D132),'DATA ENTRY'!D132,"")))</f>
        <v/>
      </c>
      <c r="DP133" s="3" t="str">
        <f>IF('DATA ENTRY'!CV132="","",IF('DATA ENTRY'!W132="","",IF(AND($DE$4='DATA ENTRY'!D132),'DATA ENTRY'!W132,"")))</f>
        <v/>
      </c>
      <c r="DQ133" s="3" t="str">
        <f>IF('DATA ENTRY'!CV132="","",IF('DATA ENTRY'!X132="","",IF(AND($DE$4='DATA ENTRY'!D132),'DATA ENTRY'!X132,"")))</f>
        <v/>
      </c>
      <c r="DR133" s="133" t="str">
        <f t="shared" si="21"/>
        <v/>
      </c>
      <c r="DS133" s="133" t="str">
        <f>IF('DATA ENTRY'!CV132="","",IF('DATA ENTRY'!D132="","",IF(AND($DE$4='DATA ENTRY'!D132),'DATA ENTRY'!G132,"")))</f>
        <v/>
      </c>
      <c r="DX133">
        <f t="shared" si="22"/>
        <v>0</v>
      </c>
      <c r="EA133" t="str">
        <f t="shared" si="23"/>
        <v/>
      </c>
      <c r="EB133" t="str">
        <f>IF(EX133=0,"",1+(MAX($EB$7:EB132)))</f>
        <v/>
      </c>
      <c r="EC133" s="192">
        <v>127</v>
      </c>
      <c r="ED133" s="3" t="str">
        <f>IF('DATA ENTRY'!CV132="","",IF('DATA ENTRY'!B132="","",IF(AND($EE$4='DATA ENTRY'!G132,$EG$4='DATA ENTRY'!F132),'DATA ENTRY'!B132,"")))</f>
        <v/>
      </c>
      <c r="EE133" s="3" t="str">
        <f>IF('DATA ENTRY'!CV132="","",IF('DATA ENTRY'!C132="","",IF(AND($EE$4='DATA ENTRY'!G132,$EG$4='DATA ENTRY'!F132),'DATA ENTRY'!C132,"")))</f>
        <v/>
      </c>
      <c r="EF133" s="4" t="str">
        <f>IF('DATA ENTRY'!CV132="","",IF('DATA ENTRY'!I132="","",IF(AND($EE$4='DATA ENTRY'!G132,$EG$4='DATA ENTRY'!F132),'DATA ENTRY'!I132,"")))</f>
        <v/>
      </c>
      <c r="EG133" s="4" t="str">
        <f>IF('DATA ENTRY'!CV132="","",IF('DATA ENTRY'!CV132="","",IF(AND($EE$4='DATA ENTRY'!G132,$EG$4='DATA ENTRY'!F132),'DATA ENTRY'!CV132,"")))</f>
        <v/>
      </c>
      <c r="EH133" s="3" t="str">
        <f>IF('DATA ENTRY'!CV132="","",IF('DATA ENTRY'!N132="","",IF(AND($EE$4='DATA ENTRY'!G132,$EG$4='DATA ENTRY'!F132),'DATA ENTRY'!N132,"")))</f>
        <v/>
      </c>
      <c r="EI133" s="132" t="str">
        <f>IF('DATA ENTRY'!CV132="","",IF('DATA ENTRY'!O132="","",IF(AND($EE$4='DATA ENTRY'!G132,$EG$4='DATA ENTRY'!F132),'DATA ENTRY'!O132,"")))</f>
        <v/>
      </c>
      <c r="EJ133" s="3" t="str">
        <f>IF('DATA ENTRY'!CV132="","",IF('DATA ENTRY'!P132="","",IF(AND($EE$4='DATA ENTRY'!G132,$EG$4='DATA ENTRY'!F132),'DATA ENTRY'!P132,"")))</f>
        <v/>
      </c>
      <c r="EK133" s="132" t="str">
        <f>IF('DATA ENTRY'!CV132="","",IF('DATA ENTRY'!Q132="","",IF(AND($EE$4='DATA ENTRY'!G132,$EG$4='DATA ENTRY'!F132),'DATA ENTRY'!Q132,"")))</f>
        <v/>
      </c>
      <c r="EL133" s="3" t="str">
        <f>IF('DATA ENTRY'!CV132="","",IF('DATA ENTRY'!R132="","",IF(AND($EE$4='DATA ENTRY'!G132,$EG$4='DATA ENTRY'!F132),'DATA ENTRY'!R132,"")))</f>
        <v/>
      </c>
      <c r="EM133" s="132" t="str">
        <f>IF('DATA ENTRY'!CV132="","",IF('DATA ENTRY'!S132="","",IF(AND($EE$4='DATA ENTRY'!G132,$EG$4='DATA ENTRY'!F132),'DATA ENTRY'!S132,"")))</f>
        <v/>
      </c>
      <c r="EN133" s="3" t="str">
        <f>IF('DATA ENTRY'!CV132="","",IF('DATA ENTRY'!E132="","",IF(AND($EE$4='DATA ENTRY'!G132,$EG$4='DATA ENTRY'!F132),'DATA ENTRY'!E132,"")))</f>
        <v/>
      </c>
      <c r="EO133" s="3" t="str">
        <f>IF('DATA ENTRY'!CV132="","",IF('DATA ENTRY'!D6="","",IF(AND($EE$4='DATA ENTRY'!G132,$EG$4='DATA ENTRY'!F132),'DATA ENTRY'!D6,"")))</f>
        <v/>
      </c>
      <c r="EP133" s="3" t="str">
        <f>IF('DATA ENTRY'!CV132="","",IF('DATA ENTRY'!W132="","",IF(AND($EE$4='DATA ENTRY'!G132,$EG$4='DATA ENTRY'!F132),'DATA ENTRY'!W132,"")))</f>
        <v/>
      </c>
      <c r="EQ133" s="3" t="str">
        <f>IF('DATA ENTRY'!CV132="","",IF('DATA ENTRY'!X132="","",IF(AND($EE$4='DATA ENTRY'!G132,$EG$4='DATA ENTRY'!F132),'DATA ENTRY'!X132,"")))</f>
        <v/>
      </c>
      <c r="ER133" s="133" t="str">
        <f t="shared" si="24"/>
        <v/>
      </c>
      <c r="ES133" s="133" t="str">
        <f>IF('DATA ENTRY'!CV132="","",IF('DATA ENTRY'!D6="","",IF(AND($EE$4='DATA ENTRY'!G132,$EG$4='DATA ENTRY'!F132),'DATA ENTRY'!G132,"")))</f>
        <v/>
      </c>
      <c r="EX133">
        <f t="shared" si="25"/>
        <v>0</v>
      </c>
    </row>
    <row r="134" spans="1:154">
      <c r="A134" t="str">
        <f>IF(S134=0,"",1+(MAX($A$7:A133)))</f>
        <v/>
      </c>
      <c r="B134" s="2">
        <v>128</v>
      </c>
      <c r="C134" s="3" t="str">
        <f>IF('DATA ENTRY'!CV133="","",IF('DATA ENTRY'!B133="","",IF($D$4="All Post",'DATA ENTRY'!B133,IF(AND($D$4='DATA ENTRY'!CV133),'DATA ENTRY'!B133,""))))</f>
        <v/>
      </c>
      <c r="D134" s="3" t="str">
        <f>IF('DATA ENTRY'!CV133="","",IF('DATA ENTRY'!C133="","",IF($D$4="All Post",'DATA ENTRY'!C133,IF(AND($D$4='DATA ENTRY'!CV133),'DATA ENTRY'!C133,""))))</f>
        <v/>
      </c>
      <c r="E134" s="4" t="str">
        <f>IF('DATA ENTRY'!CV133="","",IF('DATA ENTRY'!I133="","",IF($D$4="All Post",'DATA ENTRY'!I133,IF(AND($D$4='DATA ENTRY'!CV133),'DATA ENTRY'!I133,""))))</f>
        <v/>
      </c>
      <c r="F134" s="4" t="str">
        <f>IF('DATA ENTRY'!CV133="","",IF('DATA ENTRY'!CV133="","",IF($D$4="All Post",'DATA ENTRY'!CV133,IF(AND($D$4='DATA ENTRY'!CV133),'DATA ENTRY'!CV133,""))))</f>
        <v/>
      </c>
      <c r="G134" s="3" t="str">
        <f>IF('DATA ENTRY'!CV133="","",IF('DATA ENTRY'!N133="","",IF($D$4="All Post",'DATA ENTRY'!N133,IF(AND($D$4='DATA ENTRY'!CV133),'DATA ENTRY'!N133,""))))</f>
        <v/>
      </c>
      <c r="H134" s="132" t="str">
        <f>IF('DATA ENTRY'!CV133="","",IF('DATA ENTRY'!O133="","",IF($D$4="All Post",'DATA ENTRY'!O133,IF(AND($D$4='DATA ENTRY'!CV133),'DATA ENTRY'!O133,""))))</f>
        <v/>
      </c>
      <c r="I134" s="3" t="str">
        <f>IF('DATA ENTRY'!CV133="","",IF('DATA ENTRY'!P133="","",IF($D$4="All Post",'DATA ENTRY'!P133,IF(AND($D$4='DATA ENTRY'!CV133),'DATA ENTRY'!P133,""))))</f>
        <v/>
      </c>
      <c r="J134" s="132" t="str">
        <f>IF('DATA ENTRY'!CV133="","",IF('DATA ENTRY'!Q133="","",IF($D$4="All Post",'DATA ENTRY'!Q133,IF(AND($D$4='DATA ENTRY'!CV133),'DATA ENTRY'!Q133,""))))</f>
        <v/>
      </c>
      <c r="K134" s="3" t="str">
        <f>IF('DATA ENTRY'!CV133="","",IF('DATA ENTRY'!R133="","",IF($D$4="All Post",'DATA ENTRY'!R133,IF(AND($D$4='DATA ENTRY'!CV133),'DATA ENTRY'!R133,""))))</f>
        <v/>
      </c>
      <c r="L134" s="3" t="str">
        <f>IF('DATA ENTRY'!CV133="","",IF('DATA ENTRY'!S133="","",IF($D$4="All Post",'DATA ENTRY'!S133,IF(AND($D$4='DATA ENTRY'!CV133),'DATA ENTRY'!S133,""))))</f>
        <v/>
      </c>
      <c r="M134" s="3" t="str">
        <f>IF('DATA ENTRY'!CV133="","",IF('DATA ENTRY'!E133="","",IF($D$4="All Post",'DATA ENTRY'!E133,IF(AND($D$4='DATA ENTRY'!CV133),'DATA ENTRY'!E133,""))))</f>
        <v/>
      </c>
      <c r="N134" s="3" t="str">
        <f>IF('DATA ENTRY'!CV133="","",IF('DATA ENTRY'!W133="","",IF($D$4="All Post",'DATA ENTRY'!W133,IF(AND($D$4='DATA ENTRY'!CV133),'DATA ENTRY'!W133,""))))</f>
        <v/>
      </c>
      <c r="O134" s="3" t="str">
        <f>IF('DATA ENTRY'!CV133="","",IF('DATA ENTRY'!X133="","",IF($D$4="All Post",'DATA ENTRY'!X133,IF(AND($D$4='DATA ENTRY'!CV133),'DATA ENTRY'!X133,""))))</f>
        <v/>
      </c>
      <c r="P134" s="3" t="str">
        <f>IF('DATA ENTRY'!CV133="","",IF('DATA ENTRY'!G133="","",IF($D$4="All Post",'DATA ENTRY'!G133,IF(AND($D$4='DATA ENTRY'!CV133),'DATA ENTRY'!G133,""))))</f>
        <v/>
      </c>
      <c r="S134">
        <f t="shared" si="14"/>
        <v>0</v>
      </c>
      <c r="T134" t="str">
        <f t="shared" si="15"/>
        <v/>
      </c>
      <c r="BZ134" t="str">
        <f t="shared" si="16"/>
        <v/>
      </c>
      <c r="CA134" t="str">
        <f>IF(CW134=0,"",1+(MAX($CA$7:CA133)))</f>
        <v/>
      </c>
      <c r="CB134" s="141">
        <v>128</v>
      </c>
      <c r="CC134" s="3" t="str">
        <f>IF('DATA ENTRY'!CV133="","",IF('DATA ENTRY'!B133="","",IF(AND($CD$4='DATA ENTRY'!CV133),'DATA ENTRY'!B133,"")))</f>
        <v/>
      </c>
      <c r="CD134" s="3" t="str">
        <f>IF('DATA ENTRY'!CV133="","",IF('DATA ENTRY'!C133="","",IF(AND($CD$4='DATA ENTRY'!CV133),'DATA ENTRY'!C133,"")))</f>
        <v/>
      </c>
      <c r="CE134" s="4" t="str">
        <f>IF('DATA ENTRY'!CV133="","",IF('DATA ENTRY'!I133="","",IF(AND($CD$4='DATA ENTRY'!CV133),'DATA ENTRY'!I133,"")))</f>
        <v/>
      </c>
      <c r="CF134" s="4" t="str">
        <f>IF('DATA ENTRY'!CV133="","",IF('DATA ENTRY'!CV133="","",IF(AND($CD$4='DATA ENTRY'!CV133),'DATA ENTRY'!CV133,"")))</f>
        <v/>
      </c>
      <c r="CG134" s="3" t="str">
        <f>IF('DATA ENTRY'!CV133="","",IF('DATA ENTRY'!N133="","",IF(AND($CD$4='DATA ENTRY'!CV133),'DATA ENTRY'!N133,"")))</f>
        <v/>
      </c>
      <c r="CH134" s="132" t="str">
        <f>IF('DATA ENTRY'!CV133="","",IF('DATA ENTRY'!O133="","",IF(AND($CD$4='DATA ENTRY'!CV133),'DATA ENTRY'!O133,"")))</f>
        <v/>
      </c>
      <c r="CI134" s="3" t="str">
        <f>IF('DATA ENTRY'!CV133="","",IF('DATA ENTRY'!P133="","",IF(AND($CD$4='DATA ENTRY'!CV133),'DATA ENTRY'!P133,"")))</f>
        <v/>
      </c>
      <c r="CJ134" s="132" t="str">
        <f>IF('DATA ENTRY'!CV133="","",IF('DATA ENTRY'!Q133="","",IF(AND($CD$4='DATA ENTRY'!CV133),'DATA ENTRY'!Q133,"")))</f>
        <v/>
      </c>
      <c r="CK134" s="3" t="str">
        <f>IF('DATA ENTRY'!CV133="","",IF('DATA ENTRY'!R133="","",IF(AND($CD$4='DATA ENTRY'!CV133),'DATA ENTRY'!R133,"")))</f>
        <v/>
      </c>
      <c r="CL134" s="3" t="str">
        <f>IF('DATA ENTRY'!CV133="","",IF('DATA ENTRY'!S133="","",IF(AND($CD$4='DATA ENTRY'!CV133),'DATA ENTRY'!S133,"")))</f>
        <v/>
      </c>
      <c r="CM134" s="3" t="str">
        <f>IF('DATA ENTRY'!CV133="","",IF('DATA ENTRY'!E133="","",IF(AND($CD$4='DATA ENTRY'!CV133),'DATA ENTRY'!E133,"")))</f>
        <v/>
      </c>
      <c r="CN134" s="3" t="str">
        <f>IF('DATA ENTRY'!CV133="","",IF('DATA ENTRY'!W133="","",IF(AND($CD$4='DATA ENTRY'!CV133),'DATA ENTRY'!W133,"")))</f>
        <v/>
      </c>
      <c r="CO134" s="3" t="str">
        <f>IF('DATA ENTRY'!CV133="","",IF('DATA ENTRY'!X133="","",IF(AND($CD$4='DATA ENTRY'!CV133),'DATA ENTRY'!X133,"")))</f>
        <v/>
      </c>
      <c r="CP134" s="133" t="str">
        <f t="shared" si="17"/>
        <v/>
      </c>
      <c r="CQ134" s="133" t="str">
        <f>IF('DATA ENTRY'!CV133="","",IF('DATA ENTRY'!G133="","",IF(AND($CD$4='DATA ENTRY'!CV133),'DATA ENTRY'!G133,"")))</f>
        <v/>
      </c>
      <c r="CR134">
        <f t="shared" si="18"/>
        <v>0</v>
      </c>
      <c r="CS134">
        <f t="shared" si="19"/>
        <v>0</v>
      </c>
      <c r="CW134">
        <f t="shared" si="26"/>
        <v>0</v>
      </c>
      <c r="DA134" t="str">
        <f t="shared" si="20"/>
        <v/>
      </c>
      <c r="DB134" t="str">
        <f>IF(DX134=0,"",1+(MAX($DB$7:DB133)))</f>
        <v/>
      </c>
      <c r="DC134" s="170">
        <v>128</v>
      </c>
      <c r="DD134" s="3" t="str">
        <f>IF('DATA ENTRY'!CV133="","",IF('DATA ENTRY'!B133="","",IF(AND($DE$4='DATA ENTRY'!D133),'DATA ENTRY'!B133,"")))</f>
        <v/>
      </c>
      <c r="DE134" s="3" t="str">
        <f>IF('DATA ENTRY'!CV133="","",IF('DATA ENTRY'!C133="","",IF(AND($DE$4='DATA ENTRY'!D133),'DATA ENTRY'!C133,"")))</f>
        <v/>
      </c>
      <c r="DF134" s="4" t="str">
        <f>IF('DATA ENTRY'!CV133="","",IF('DATA ENTRY'!I133="","",IF(AND($DE$4='DATA ENTRY'!D133),'DATA ENTRY'!I133,"")))</f>
        <v/>
      </c>
      <c r="DG134" s="4" t="str">
        <f>IF('DATA ENTRY'!CV133="","",IF('DATA ENTRY'!CV133="","",IF(AND($DE$4='DATA ENTRY'!D133),'DATA ENTRY'!CV133,"")))</f>
        <v/>
      </c>
      <c r="DH134" s="3" t="str">
        <f>IF('DATA ENTRY'!CV133="","",IF('DATA ENTRY'!N133="","",IF(AND($DE$4='DATA ENTRY'!D133),'DATA ENTRY'!N133,"")))</f>
        <v/>
      </c>
      <c r="DI134" s="132" t="str">
        <f>IF('DATA ENTRY'!CV133="","",IF('DATA ENTRY'!O133="","",IF(AND($DE$4='DATA ENTRY'!D133),'DATA ENTRY'!O133,"")))</f>
        <v/>
      </c>
      <c r="DJ134" s="3" t="str">
        <f>IF('DATA ENTRY'!CV133="","",IF('DATA ENTRY'!P133="","",IF(AND($DE$4='DATA ENTRY'!D133),'DATA ENTRY'!P133,"")))</f>
        <v/>
      </c>
      <c r="DK134" s="132" t="str">
        <f>IF('DATA ENTRY'!CV133="","",IF('DATA ENTRY'!Q133="","",IF(AND($DE$4='DATA ENTRY'!D133),'DATA ENTRY'!Q133,"")))</f>
        <v/>
      </c>
      <c r="DL134" s="3" t="str">
        <f>IF('DATA ENTRY'!CV133="","",IF('DATA ENTRY'!R133="","",IF(AND($DE$4='DATA ENTRY'!D133),'DATA ENTRY'!R133,"")))</f>
        <v/>
      </c>
      <c r="DM134" s="132" t="str">
        <f>IF('DATA ENTRY'!CV133="","",IF('DATA ENTRY'!S133="","",IF(AND($DE$4='DATA ENTRY'!D133),'DATA ENTRY'!S133,"")))</f>
        <v/>
      </c>
      <c r="DN134" s="3" t="str">
        <f>IF('DATA ENTRY'!CV133="","",IF('DATA ENTRY'!E133="","",IF(AND($DE$4='DATA ENTRY'!D133),'DATA ENTRY'!E133,"")))</f>
        <v/>
      </c>
      <c r="DO134" s="3" t="str">
        <f>IF('DATA ENTRY'!CV133="","",IF('DATA ENTRY'!D133="","",IF(AND($DE$4='DATA ENTRY'!D133),'DATA ENTRY'!D133,"")))</f>
        <v/>
      </c>
      <c r="DP134" s="3" t="str">
        <f>IF('DATA ENTRY'!CV133="","",IF('DATA ENTRY'!W133="","",IF(AND($DE$4='DATA ENTRY'!D133),'DATA ENTRY'!W133,"")))</f>
        <v/>
      </c>
      <c r="DQ134" s="3" t="str">
        <f>IF('DATA ENTRY'!CV133="","",IF('DATA ENTRY'!X133="","",IF(AND($DE$4='DATA ENTRY'!D133),'DATA ENTRY'!X133,"")))</f>
        <v/>
      </c>
      <c r="DR134" s="133" t="str">
        <f t="shared" si="21"/>
        <v/>
      </c>
      <c r="DS134" s="133" t="str">
        <f>IF('DATA ENTRY'!CV133="","",IF('DATA ENTRY'!D133="","",IF(AND($DE$4='DATA ENTRY'!D133),'DATA ENTRY'!G133,"")))</f>
        <v/>
      </c>
      <c r="DX134">
        <f t="shared" si="22"/>
        <v>0</v>
      </c>
      <c r="EA134" t="str">
        <f t="shared" si="23"/>
        <v/>
      </c>
      <c r="EB134" t="str">
        <f>IF(EX134=0,"",1+(MAX($EB$7:EB133)))</f>
        <v/>
      </c>
      <c r="EC134" s="192">
        <v>128</v>
      </c>
      <c r="ED134" s="3" t="str">
        <f>IF('DATA ENTRY'!CV133="","",IF('DATA ENTRY'!B133="","",IF(AND($EE$4='DATA ENTRY'!G133,$EG$4='DATA ENTRY'!F133),'DATA ENTRY'!B133,"")))</f>
        <v/>
      </c>
      <c r="EE134" s="3" t="str">
        <f>IF('DATA ENTRY'!CV133="","",IF('DATA ENTRY'!C133="","",IF(AND($EE$4='DATA ENTRY'!G133,$EG$4='DATA ENTRY'!F133),'DATA ENTRY'!C133,"")))</f>
        <v/>
      </c>
      <c r="EF134" s="4" t="str">
        <f>IF('DATA ENTRY'!CV133="","",IF('DATA ENTRY'!I133="","",IF(AND($EE$4='DATA ENTRY'!G133,$EG$4='DATA ENTRY'!F133),'DATA ENTRY'!I133,"")))</f>
        <v/>
      </c>
      <c r="EG134" s="4" t="str">
        <f>IF('DATA ENTRY'!CV133="","",IF('DATA ENTRY'!CV133="","",IF(AND($EE$4='DATA ENTRY'!G133,$EG$4='DATA ENTRY'!F133),'DATA ENTRY'!CV133,"")))</f>
        <v/>
      </c>
      <c r="EH134" s="3" t="str">
        <f>IF('DATA ENTRY'!CV133="","",IF('DATA ENTRY'!N133="","",IF(AND($EE$4='DATA ENTRY'!G133,$EG$4='DATA ENTRY'!F133),'DATA ENTRY'!N133,"")))</f>
        <v/>
      </c>
      <c r="EI134" s="132" t="str">
        <f>IF('DATA ENTRY'!CV133="","",IF('DATA ENTRY'!O133="","",IF(AND($EE$4='DATA ENTRY'!G133,$EG$4='DATA ENTRY'!F133),'DATA ENTRY'!O133,"")))</f>
        <v/>
      </c>
      <c r="EJ134" s="3" t="str">
        <f>IF('DATA ENTRY'!CV133="","",IF('DATA ENTRY'!P133="","",IF(AND($EE$4='DATA ENTRY'!G133,$EG$4='DATA ENTRY'!F133),'DATA ENTRY'!P133,"")))</f>
        <v/>
      </c>
      <c r="EK134" s="132" t="str">
        <f>IF('DATA ENTRY'!CV133="","",IF('DATA ENTRY'!Q133="","",IF(AND($EE$4='DATA ENTRY'!G133,$EG$4='DATA ENTRY'!F133),'DATA ENTRY'!Q133,"")))</f>
        <v/>
      </c>
      <c r="EL134" s="3" t="str">
        <f>IF('DATA ENTRY'!CV133="","",IF('DATA ENTRY'!R133="","",IF(AND($EE$4='DATA ENTRY'!G133,$EG$4='DATA ENTRY'!F133),'DATA ENTRY'!R133,"")))</f>
        <v/>
      </c>
      <c r="EM134" s="132" t="str">
        <f>IF('DATA ENTRY'!CV133="","",IF('DATA ENTRY'!S133="","",IF(AND($EE$4='DATA ENTRY'!G133,$EG$4='DATA ENTRY'!F133),'DATA ENTRY'!S133,"")))</f>
        <v/>
      </c>
      <c r="EN134" s="3" t="str">
        <f>IF('DATA ENTRY'!CV133="","",IF('DATA ENTRY'!E133="","",IF(AND($EE$4='DATA ENTRY'!G133,$EG$4='DATA ENTRY'!F133),'DATA ENTRY'!E133,"")))</f>
        <v/>
      </c>
      <c r="EO134" s="3" t="str">
        <f>IF('DATA ENTRY'!CV133="","",IF('DATA ENTRY'!D6="","",IF(AND($EE$4='DATA ENTRY'!G133,$EG$4='DATA ENTRY'!F133),'DATA ENTRY'!D6,"")))</f>
        <v/>
      </c>
      <c r="EP134" s="3" t="str">
        <f>IF('DATA ENTRY'!CV133="","",IF('DATA ENTRY'!W133="","",IF(AND($EE$4='DATA ENTRY'!G133,$EG$4='DATA ENTRY'!F133),'DATA ENTRY'!W133,"")))</f>
        <v/>
      </c>
      <c r="EQ134" s="3" t="str">
        <f>IF('DATA ENTRY'!CV133="","",IF('DATA ENTRY'!X133="","",IF(AND($EE$4='DATA ENTRY'!G133,$EG$4='DATA ENTRY'!F133),'DATA ENTRY'!X133,"")))</f>
        <v/>
      </c>
      <c r="ER134" s="133" t="str">
        <f t="shared" si="24"/>
        <v/>
      </c>
      <c r="ES134" s="133" t="str">
        <f>IF('DATA ENTRY'!CV133="","",IF('DATA ENTRY'!D6="","",IF(AND($EE$4='DATA ENTRY'!G133,$EG$4='DATA ENTRY'!F133),'DATA ENTRY'!G133,"")))</f>
        <v/>
      </c>
      <c r="EX134">
        <f t="shared" si="25"/>
        <v>0</v>
      </c>
    </row>
    <row r="135" spans="1:154">
      <c r="A135" t="str">
        <f>IF(S135=0,"",1+(MAX($A$7:A134)))</f>
        <v/>
      </c>
      <c r="B135" s="2">
        <v>129</v>
      </c>
      <c r="C135" s="3" t="str">
        <f>IF('DATA ENTRY'!CV134="","",IF('DATA ENTRY'!B134="","",IF($D$4="All Post",'DATA ENTRY'!B134,IF(AND($D$4='DATA ENTRY'!CV134),'DATA ENTRY'!B134,""))))</f>
        <v/>
      </c>
      <c r="D135" s="3" t="str">
        <f>IF('DATA ENTRY'!CV134="","",IF('DATA ENTRY'!C134="","",IF($D$4="All Post",'DATA ENTRY'!C134,IF(AND($D$4='DATA ENTRY'!CV134),'DATA ENTRY'!C134,""))))</f>
        <v/>
      </c>
      <c r="E135" s="4" t="str">
        <f>IF('DATA ENTRY'!CV134="","",IF('DATA ENTRY'!I134="","",IF($D$4="All Post",'DATA ENTRY'!I134,IF(AND($D$4='DATA ENTRY'!CV134),'DATA ENTRY'!I134,""))))</f>
        <v/>
      </c>
      <c r="F135" s="4" t="str">
        <f>IF('DATA ENTRY'!CV134="","",IF('DATA ENTRY'!CV134="","",IF($D$4="All Post",'DATA ENTRY'!CV134,IF(AND($D$4='DATA ENTRY'!CV134),'DATA ENTRY'!CV134,""))))</f>
        <v/>
      </c>
      <c r="G135" s="3" t="str">
        <f>IF('DATA ENTRY'!CV134="","",IF('DATA ENTRY'!N134="","",IF($D$4="All Post",'DATA ENTRY'!N134,IF(AND($D$4='DATA ENTRY'!CV134),'DATA ENTRY'!N134,""))))</f>
        <v/>
      </c>
      <c r="H135" s="132" t="str">
        <f>IF('DATA ENTRY'!CV134="","",IF('DATA ENTRY'!O134="","",IF($D$4="All Post",'DATA ENTRY'!O134,IF(AND($D$4='DATA ENTRY'!CV134),'DATA ENTRY'!O134,""))))</f>
        <v/>
      </c>
      <c r="I135" s="3" t="str">
        <f>IF('DATA ENTRY'!CV134="","",IF('DATA ENTRY'!P134="","",IF($D$4="All Post",'DATA ENTRY'!P134,IF(AND($D$4='DATA ENTRY'!CV134),'DATA ENTRY'!P134,""))))</f>
        <v/>
      </c>
      <c r="J135" s="132" t="str">
        <f>IF('DATA ENTRY'!CV134="","",IF('DATA ENTRY'!Q134="","",IF($D$4="All Post",'DATA ENTRY'!Q134,IF(AND($D$4='DATA ENTRY'!CV134),'DATA ENTRY'!Q134,""))))</f>
        <v/>
      </c>
      <c r="K135" s="3" t="str">
        <f>IF('DATA ENTRY'!CV134="","",IF('DATA ENTRY'!R134="","",IF($D$4="All Post",'DATA ENTRY'!R134,IF(AND($D$4='DATA ENTRY'!CV134),'DATA ENTRY'!R134,""))))</f>
        <v/>
      </c>
      <c r="L135" s="3" t="str">
        <f>IF('DATA ENTRY'!CV134="","",IF('DATA ENTRY'!S134="","",IF($D$4="All Post",'DATA ENTRY'!S134,IF(AND($D$4='DATA ENTRY'!CV134),'DATA ENTRY'!S134,""))))</f>
        <v/>
      </c>
      <c r="M135" s="3" t="str">
        <f>IF('DATA ENTRY'!CV134="","",IF('DATA ENTRY'!E134="","",IF($D$4="All Post",'DATA ENTRY'!E134,IF(AND($D$4='DATA ENTRY'!CV134),'DATA ENTRY'!E134,""))))</f>
        <v/>
      </c>
      <c r="N135" s="3" t="str">
        <f>IF('DATA ENTRY'!CV134="","",IF('DATA ENTRY'!W134="","",IF($D$4="All Post",'DATA ENTRY'!W134,IF(AND($D$4='DATA ENTRY'!CV134),'DATA ENTRY'!W134,""))))</f>
        <v/>
      </c>
      <c r="O135" s="3" t="str">
        <f>IF('DATA ENTRY'!CV134="","",IF('DATA ENTRY'!X134="","",IF($D$4="All Post",'DATA ENTRY'!X134,IF(AND($D$4='DATA ENTRY'!CV134),'DATA ENTRY'!X134,""))))</f>
        <v/>
      </c>
      <c r="P135" s="3" t="str">
        <f>IF('DATA ENTRY'!CV134="","",IF('DATA ENTRY'!G134="","",IF($D$4="All Post",'DATA ENTRY'!G134,IF(AND($D$4='DATA ENTRY'!CV134),'DATA ENTRY'!G134,""))))</f>
        <v/>
      </c>
      <c r="S135">
        <f t="shared" si="14"/>
        <v>0</v>
      </c>
      <c r="T135" t="str">
        <f t="shared" si="15"/>
        <v/>
      </c>
      <c r="BZ135" t="str">
        <f t="shared" si="16"/>
        <v/>
      </c>
      <c r="CA135" t="str">
        <f>IF(CW135=0,"",1+(MAX($CA$7:CA134)))</f>
        <v/>
      </c>
      <c r="CB135" s="141">
        <v>129</v>
      </c>
      <c r="CC135" s="3" t="str">
        <f>IF('DATA ENTRY'!CV134="","",IF('DATA ENTRY'!B134="","",IF(AND($CD$4='DATA ENTRY'!CV134),'DATA ENTRY'!B134,"")))</f>
        <v/>
      </c>
      <c r="CD135" s="3" t="str">
        <f>IF('DATA ENTRY'!CV134="","",IF('DATA ENTRY'!C134="","",IF(AND($CD$4='DATA ENTRY'!CV134),'DATA ENTRY'!C134,"")))</f>
        <v/>
      </c>
      <c r="CE135" s="4" t="str">
        <f>IF('DATA ENTRY'!CV134="","",IF('DATA ENTRY'!I134="","",IF(AND($CD$4='DATA ENTRY'!CV134),'DATA ENTRY'!I134,"")))</f>
        <v/>
      </c>
      <c r="CF135" s="4" t="str">
        <f>IF('DATA ENTRY'!CV134="","",IF('DATA ENTRY'!CV134="","",IF(AND($CD$4='DATA ENTRY'!CV134),'DATA ENTRY'!CV134,"")))</f>
        <v/>
      </c>
      <c r="CG135" s="3" t="str">
        <f>IF('DATA ENTRY'!CV134="","",IF('DATA ENTRY'!N134="","",IF(AND($CD$4='DATA ENTRY'!CV134),'DATA ENTRY'!N134,"")))</f>
        <v/>
      </c>
      <c r="CH135" s="132" t="str">
        <f>IF('DATA ENTRY'!CV134="","",IF('DATA ENTRY'!O134="","",IF(AND($CD$4='DATA ENTRY'!CV134),'DATA ENTRY'!O134,"")))</f>
        <v/>
      </c>
      <c r="CI135" s="3" t="str">
        <f>IF('DATA ENTRY'!CV134="","",IF('DATA ENTRY'!P134="","",IF(AND($CD$4='DATA ENTRY'!CV134),'DATA ENTRY'!P134,"")))</f>
        <v/>
      </c>
      <c r="CJ135" s="132" t="str">
        <f>IF('DATA ENTRY'!CV134="","",IF('DATA ENTRY'!Q134="","",IF(AND($CD$4='DATA ENTRY'!CV134),'DATA ENTRY'!Q134,"")))</f>
        <v/>
      </c>
      <c r="CK135" s="3" t="str">
        <f>IF('DATA ENTRY'!CV134="","",IF('DATA ENTRY'!R134="","",IF(AND($CD$4='DATA ENTRY'!CV134),'DATA ENTRY'!R134,"")))</f>
        <v/>
      </c>
      <c r="CL135" s="3" t="str">
        <f>IF('DATA ENTRY'!CV134="","",IF('DATA ENTRY'!S134="","",IF(AND($CD$4='DATA ENTRY'!CV134),'DATA ENTRY'!S134,"")))</f>
        <v/>
      </c>
      <c r="CM135" s="3" t="str">
        <f>IF('DATA ENTRY'!CV134="","",IF('DATA ENTRY'!E134="","",IF(AND($CD$4='DATA ENTRY'!CV134),'DATA ENTRY'!E134,"")))</f>
        <v/>
      </c>
      <c r="CN135" s="3" t="str">
        <f>IF('DATA ENTRY'!CV134="","",IF('DATA ENTRY'!W134="","",IF(AND($CD$4='DATA ENTRY'!CV134),'DATA ENTRY'!W134,"")))</f>
        <v/>
      </c>
      <c r="CO135" s="3" t="str">
        <f>IF('DATA ENTRY'!CV134="","",IF('DATA ENTRY'!X134="","",IF(AND($CD$4='DATA ENTRY'!CV134),'DATA ENTRY'!X134,"")))</f>
        <v/>
      </c>
      <c r="CP135" s="133" t="str">
        <f t="shared" si="17"/>
        <v/>
      </c>
      <c r="CQ135" s="133" t="str">
        <f>IF('DATA ENTRY'!CV134="","",IF('DATA ENTRY'!G134="","",IF(AND($CD$4='DATA ENTRY'!CV134),'DATA ENTRY'!G134,"")))</f>
        <v/>
      </c>
      <c r="CR135">
        <f t="shared" si="18"/>
        <v>0</v>
      </c>
      <c r="CS135">
        <f t="shared" si="19"/>
        <v>0</v>
      </c>
      <c r="CW135">
        <f t="shared" si="26"/>
        <v>0</v>
      </c>
      <c r="DA135" t="str">
        <f t="shared" si="20"/>
        <v/>
      </c>
      <c r="DB135" t="str">
        <f>IF(DX135=0,"",1+(MAX($DB$7:DB134)))</f>
        <v/>
      </c>
      <c r="DC135" s="170">
        <v>129</v>
      </c>
      <c r="DD135" s="3" t="str">
        <f>IF('DATA ENTRY'!CV134="","",IF('DATA ENTRY'!B134="","",IF(AND($DE$4='DATA ENTRY'!D134),'DATA ENTRY'!B134,"")))</f>
        <v/>
      </c>
      <c r="DE135" s="3" t="str">
        <f>IF('DATA ENTRY'!CV134="","",IF('DATA ENTRY'!C134="","",IF(AND($DE$4='DATA ENTRY'!D134),'DATA ENTRY'!C134,"")))</f>
        <v/>
      </c>
      <c r="DF135" s="4" t="str">
        <f>IF('DATA ENTRY'!CV134="","",IF('DATA ENTRY'!I134="","",IF(AND($DE$4='DATA ENTRY'!D134),'DATA ENTRY'!I134,"")))</f>
        <v/>
      </c>
      <c r="DG135" s="4" t="str">
        <f>IF('DATA ENTRY'!CV134="","",IF('DATA ENTRY'!CV134="","",IF(AND($DE$4='DATA ENTRY'!D134),'DATA ENTRY'!CV134,"")))</f>
        <v/>
      </c>
      <c r="DH135" s="3" t="str">
        <f>IF('DATA ENTRY'!CV134="","",IF('DATA ENTRY'!N134="","",IF(AND($DE$4='DATA ENTRY'!D134),'DATA ENTRY'!N134,"")))</f>
        <v/>
      </c>
      <c r="DI135" s="132" t="str">
        <f>IF('DATA ENTRY'!CV134="","",IF('DATA ENTRY'!O134="","",IF(AND($DE$4='DATA ENTRY'!D134),'DATA ENTRY'!O134,"")))</f>
        <v/>
      </c>
      <c r="DJ135" s="3" t="str">
        <f>IF('DATA ENTRY'!CV134="","",IF('DATA ENTRY'!P134="","",IF(AND($DE$4='DATA ENTRY'!D134),'DATA ENTRY'!P134,"")))</f>
        <v/>
      </c>
      <c r="DK135" s="132" t="str">
        <f>IF('DATA ENTRY'!CV134="","",IF('DATA ENTRY'!Q134="","",IF(AND($DE$4='DATA ENTRY'!D134),'DATA ENTRY'!Q134,"")))</f>
        <v/>
      </c>
      <c r="DL135" s="3" t="str">
        <f>IF('DATA ENTRY'!CV134="","",IF('DATA ENTRY'!R134="","",IF(AND($DE$4='DATA ENTRY'!D134),'DATA ENTRY'!R134,"")))</f>
        <v/>
      </c>
      <c r="DM135" s="132" t="str">
        <f>IF('DATA ENTRY'!CV134="","",IF('DATA ENTRY'!S134="","",IF(AND($DE$4='DATA ENTRY'!D134),'DATA ENTRY'!S134,"")))</f>
        <v/>
      </c>
      <c r="DN135" s="3" t="str">
        <f>IF('DATA ENTRY'!CV134="","",IF('DATA ENTRY'!E134="","",IF(AND($DE$4='DATA ENTRY'!D134),'DATA ENTRY'!E134,"")))</f>
        <v/>
      </c>
      <c r="DO135" s="3" t="str">
        <f>IF('DATA ENTRY'!CV134="","",IF('DATA ENTRY'!D134="","",IF(AND($DE$4='DATA ENTRY'!D134),'DATA ENTRY'!D134,"")))</f>
        <v/>
      </c>
      <c r="DP135" s="3" t="str">
        <f>IF('DATA ENTRY'!CV134="","",IF('DATA ENTRY'!W134="","",IF(AND($DE$4='DATA ENTRY'!D134),'DATA ENTRY'!W134,"")))</f>
        <v/>
      </c>
      <c r="DQ135" s="3" t="str">
        <f>IF('DATA ENTRY'!CV134="","",IF('DATA ENTRY'!X134="","",IF(AND($DE$4='DATA ENTRY'!D134),'DATA ENTRY'!X134,"")))</f>
        <v/>
      </c>
      <c r="DR135" s="133" t="str">
        <f t="shared" si="21"/>
        <v/>
      </c>
      <c r="DS135" s="133" t="str">
        <f>IF('DATA ENTRY'!CV134="","",IF('DATA ENTRY'!D134="","",IF(AND($DE$4='DATA ENTRY'!D134),'DATA ENTRY'!G134,"")))</f>
        <v/>
      </c>
      <c r="DX135">
        <f t="shared" si="22"/>
        <v>0</v>
      </c>
      <c r="EA135" t="str">
        <f t="shared" si="23"/>
        <v/>
      </c>
      <c r="EB135" t="str">
        <f>IF(EX135=0,"",1+(MAX($EB$7:EB134)))</f>
        <v/>
      </c>
      <c r="EC135" s="192">
        <v>129</v>
      </c>
      <c r="ED135" s="3" t="str">
        <f>IF('DATA ENTRY'!CV134="","",IF('DATA ENTRY'!B134="","",IF(AND($EE$4='DATA ENTRY'!G134,$EG$4='DATA ENTRY'!F134),'DATA ENTRY'!B134,"")))</f>
        <v/>
      </c>
      <c r="EE135" s="3" t="str">
        <f>IF('DATA ENTRY'!CV134="","",IF('DATA ENTRY'!C134="","",IF(AND($EE$4='DATA ENTRY'!G134,$EG$4='DATA ENTRY'!F134),'DATA ENTRY'!C134,"")))</f>
        <v/>
      </c>
      <c r="EF135" s="4" t="str">
        <f>IF('DATA ENTRY'!CV134="","",IF('DATA ENTRY'!I134="","",IF(AND($EE$4='DATA ENTRY'!G134,$EG$4='DATA ENTRY'!F134),'DATA ENTRY'!I134,"")))</f>
        <v/>
      </c>
      <c r="EG135" s="4" t="str">
        <f>IF('DATA ENTRY'!CV134="","",IF('DATA ENTRY'!CV134="","",IF(AND($EE$4='DATA ENTRY'!G134,$EG$4='DATA ENTRY'!F134),'DATA ENTRY'!CV134,"")))</f>
        <v/>
      </c>
      <c r="EH135" s="3" t="str">
        <f>IF('DATA ENTRY'!CV134="","",IF('DATA ENTRY'!N134="","",IF(AND($EE$4='DATA ENTRY'!G134,$EG$4='DATA ENTRY'!F134),'DATA ENTRY'!N134,"")))</f>
        <v/>
      </c>
      <c r="EI135" s="132" t="str">
        <f>IF('DATA ENTRY'!CV134="","",IF('DATA ENTRY'!O134="","",IF(AND($EE$4='DATA ENTRY'!G134,$EG$4='DATA ENTRY'!F134),'DATA ENTRY'!O134,"")))</f>
        <v/>
      </c>
      <c r="EJ135" s="3" t="str">
        <f>IF('DATA ENTRY'!CV134="","",IF('DATA ENTRY'!P134="","",IF(AND($EE$4='DATA ENTRY'!G134,$EG$4='DATA ENTRY'!F134),'DATA ENTRY'!P134,"")))</f>
        <v/>
      </c>
      <c r="EK135" s="132" t="str">
        <f>IF('DATA ENTRY'!CV134="","",IF('DATA ENTRY'!Q134="","",IF(AND($EE$4='DATA ENTRY'!G134,$EG$4='DATA ENTRY'!F134),'DATA ENTRY'!Q134,"")))</f>
        <v/>
      </c>
      <c r="EL135" s="3" t="str">
        <f>IF('DATA ENTRY'!CV134="","",IF('DATA ENTRY'!R134="","",IF(AND($EE$4='DATA ENTRY'!G134,$EG$4='DATA ENTRY'!F134),'DATA ENTRY'!R134,"")))</f>
        <v/>
      </c>
      <c r="EM135" s="132" t="str">
        <f>IF('DATA ENTRY'!CV134="","",IF('DATA ENTRY'!S134="","",IF(AND($EE$4='DATA ENTRY'!G134,$EG$4='DATA ENTRY'!F134),'DATA ENTRY'!S134,"")))</f>
        <v/>
      </c>
      <c r="EN135" s="3" t="str">
        <f>IF('DATA ENTRY'!CV134="","",IF('DATA ENTRY'!E134="","",IF(AND($EE$4='DATA ENTRY'!G134,$EG$4='DATA ENTRY'!F134),'DATA ENTRY'!E134,"")))</f>
        <v/>
      </c>
      <c r="EO135" s="3" t="str">
        <f>IF('DATA ENTRY'!CV134="","",IF('DATA ENTRY'!D6="","",IF(AND($EE$4='DATA ENTRY'!G134,$EG$4='DATA ENTRY'!F134),'DATA ENTRY'!D6,"")))</f>
        <v/>
      </c>
      <c r="EP135" s="3" t="str">
        <f>IF('DATA ENTRY'!CV134="","",IF('DATA ENTRY'!W134="","",IF(AND($EE$4='DATA ENTRY'!G134,$EG$4='DATA ENTRY'!F134),'DATA ENTRY'!W134,"")))</f>
        <v/>
      </c>
      <c r="EQ135" s="3" t="str">
        <f>IF('DATA ENTRY'!CV134="","",IF('DATA ENTRY'!X134="","",IF(AND($EE$4='DATA ENTRY'!G134,$EG$4='DATA ENTRY'!F134),'DATA ENTRY'!X134,"")))</f>
        <v/>
      </c>
      <c r="ER135" s="133" t="str">
        <f t="shared" si="24"/>
        <v/>
      </c>
      <c r="ES135" s="133" t="str">
        <f>IF('DATA ENTRY'!CV134="","",IF('DATA ENTRY'!D6="","",IF(AND($EE$4='DATA ENTRY'!G134,$EG$4='DATA ENTRY'!F134),'DATA ENTRY'!G134,"")))</f>
        <v/>
      </c>
      <c r="EX135">
        <f t="shared" si="25"/>
        <v>0</v>
      </c>
    </row>
    <row r="136" spans="1:154">
      <c r="A136" t="str">
        <f>IF(S136=0,"",1+(MAX($A$7:A135)))</f>
        <v/>
      </c>
      <c r="B136" s="2">
        <v>130</v>
      </c>
      <c r="C136" s="3" t="str">
        <f>IF('DATA ENTRY'!CV135="","",IF('DATA ENTRY'!B135="","",IF($D$4="All Post",'DATA ENTRY'!B135,IF(AND($D$4='DATA ENTRY'!CV135),'DATA ENTRY'!B135,""))))</f>
        <v/>
      </c>
      <c r="D136" s="3" t="str">
        <f>IF('DATA ENTRY'!CV135="","",IF('DATA ENTRY'!C135="","",IF($D$4="All Post",'DATA ENTRY'!C135,IF(AND($D$4='DATA ENTRY'!CV135),'DATA ENTRY'!C135,""))))</f>
        <v/>
      </c>
      <c r="E136" s="4" t="str">
        <f>IF('DATA ENTRY'!CV135="","",IF('DATA ENTRY'!I135="","",IF($D$4="All Post",'DATA ENTRY'!I135,IF(AND($D$4='DATA ENTRY'!CV135),'DATA ENTRY'!I135,""))))</f>
        <v/>
      </c>
      <c r="F136" s="4" t="str">
        <f>IF('DATA ENTRY'!CV135="","",IF('DATA ENTRY'!CV135="","",IF($D$4="All Post",'DATA ENTRY'!CV135,IF(AND($D$4='DATA ENTRY'!CV135),'DATA ENTRY'!CV135,""))))</f>
        <v/>
      </c>
      <c r="G136" s="3" t="str">
        <f>IF('DATA ENTRY'!CV135="","",IF('DATA ENTRY'!N135="","",IF($D$4="All Post",'DATA ENTRY'!N135,IF(AND($D$4='DATA ENTRY'!CV135),'DATA ENTRY'!N135,""))))</f>
        <v/>
      </c>
      <c r="H136" s="132" t="str">
        <f>IF('DATA ENTRY'!CV135="","",IF('DATA ENTRY'!O135="","",IF($D$4="All Post",'DATA ENTRY'!O135,IF(AND($D$4='DATA ENTRY'!CV135),'DATA ENTRY'!O135,""))))</f>
        <v/>
      </c>
      <c r="I136" s="3" t="str">
        <f>IF('DATA ENTRY'!CV135="","",IF('DATA ENTRY'!P135="","",IF($D$4="All Post",'DATA ENTRY'!P135,IF(AND($D$4='DATA ENTRY'!CV135),'DATA ENTRY'!P135,""))))</f>
        <v/>
      </c>
      <c r="J136" s="132" t="str">
        <f>IF('DATA ENTRY'!CV135="","",IF('DATA ENTRY'!Q135="","",IF($D$4="All Post",'DATA ENTRY'!Q135,IF(AND($D$4='DATA ENTRY'!CV135),'DATA ENTRY'!Q135,""))))</f>
        <v/>
      </c>
      <c r="K136" s="3" t="str">
        <f>IF('DATA ENTRY'!CV135="","",IF('DATA ENTRY'!R135="","",IF($D$4="All Post",'DATA ENTRY'!R135,IF(AND($D$4='DATA ENTRY'!CV135),'DATA ENTRY'!R135,""))))</f>
        <v/>
      </c>
      <c r="L136" s="3" t="str">
        <f>IF('DATA ENTRY'!CV135="","",IF('DATA ENTRY'!S135="","",IF($D$4="All Post",'DATA ENTRY'!S135,IF(AND($D$4='DATA ENTRY'!CV135),'DATA ENTRY'!S135,""))))</f>
        <v/>
      </c>
      <c r="M136" s="3" t="str">
        <f>IF('DATA ENTRY'!CV135="","",IF('DATA ENTRY'!E135="","",IF($D$4="All Post",'DATA ENTRY'!E135,IF(AND($D$4='DATA ENTRY'!CV135),'DATA ENTRY'!E135,""))))</f>
        <v/>
      </c>
      <c r="N136" s="3" t="str">
        <f>IF('DATA ENTRY'!CV135="","",IF('DATA ENTRY'!W135="","",IF($D$4="All Post",'DATA ENTRY'!W135,IF(AND($D$4='DATA ENTRY'!CV135),'DATA ENTRY'!W135,""))))</f>
        <v/>
      </c>
      <c r="O136" s="3" t="str">
        <f>IF('DATA ENTRY'!CV135="","",IF('DATA ENTRY'!X135="","",IF($D$4="All Post",'DATA ENTRY'!X135,IF(AND($D$4='DATA ENTRY'!CV135),'DATA ENTRY'!X135,""))))</f>
        <v/>
      </c>
      <c r="P136" s="3" t="str">
        <f>IF('DATA ENTRY'!CV135="","",IF('DATA ENTRY'!G135="","",IF($D$4="All Post",'DATA ENTRY'!G135,IF(AND($D$4='DATA ENTRY'!CV135),'DATA ENTRY'!G135,""))))</f>
        <v/>
      </c>
      <c r="S136">
        <f t="shared" ref="S136:S199" si="27">IF($D$4=F136,1,IF(T136="All Post",1,0))</f>
        <v>0</v>
      </c>
      <c r="T136" t="str">
        <f t="shared" ref="T136:T199" si="28">IF(AND(C136="",F136=""),"","All Post")</f>
        <v/>
      </c>
      <c r="BZ136" t="str">
        <f t="shared" ref="BZ136:BZ199" si="29">IF(CE136="","",RANK(CE136,$CE$7:$CE$211,1))</f>
        <v/>
      </c>
      <c r="CA136" t="str">
        <f>IF(CW136=0,"",1+(MAX($CA$7:CA135)))</f>
        <v/>
      </c>
      <c r="CB136" s="141">
        <v>130</v>
      </c>
      <c r="CC136" s="3" t="str">
        <f>IF('DATA ENTRY'!CV135="","",IF('DATA ENTRY'!B135="","",IF(AND($CD$4='DATA ENTRY'!CV135),'DATA ENTRY'!B135,"")))</f>
        <v/>
      </c>
      <c r="CD136" s="3" t="str">
        <f>IF('DATA ENTRY'!CV135="","",IF('DATA ENTRY'!C135="","",IF(AND($CD$4='DATA ENTRY'!CV135),'DATA ENTRY'!C135,"")))</f>
        <v/>
      </c>
      <c r="CE136" s="4" t="str">
        <f>IF('DATA ENTRY'!CV135="","",IF('DATA ENTRY'!I135="","",IF(AND($CD$4='DATA ENTRY'!CV135),'DATA ENTRY'!I135,"")))</f>
        <v/>
      </c>
      <c r="CF136" s="4" t="str">
        <f>IF('DATA ENTRY'!CV135="","",IF('DATA ENTRY'!CV135="","",IF(AND($CD$4='DATA ENTRY'!CV135),'DATA ENTRY'!CV135,"")))</f>
        <v/>
      </c>
      <c r="CG136" s="3" t="str">
        <f>IF('DATA ENTRY'!CV135="","",IF('DATA ENTRY'!N135="","",IF(AND($CD$4='DATA ENTRY'!CV135),'DATA ENTRY'!N135,"")))</f>
        <v/>
      </c>
      <c r="CH136" s="132" t="str">
        <f>IF('DATA ENTRY'!CV135="","",IF('DATA ENTRY'!O135="","",IF(AND($CD$4='DATA ENTRY'!CV135),'DATA ENTRY'!O135,"")))</f>
        <v/>
      </c>
      <c r="CI136" s="3" t="str">
        <f>IF('DATA ENTRY'!CV135="","",IF('DATA ENTRY'!P135="","",IF(AND($CD$4='DATA ENTRY'!CV135),'DATA ENTRY'!P135,"")))</f>
        <v/>
      </c>
      <c r="CJ136" s="132" t="str">
        <f>IF('DATA ENTRY'!CV135="","",IF('DATA ENTRY'!Q135="","",IF(AND($CD$4='DATA ENTRY'!CV135),'DATA ENTRY'!Q135,"")))</f>
        <v/>
      </c>
      <c r="CK136" s="3" t="str">
        <f>IF('DATA ENTRY'!CV135="","",IF('DATA ENTRY'!R135="","",IF(AND($CD$4='DATA ENTRY'!CV135),'DATA ENTRY'!R135,"")))</f>
        <v/>
      </c>
      <c r="CL136" s="3" t="str">
        <f>IF('DATA ENTRY'!CV135="","",IF('DATA ENTRY'!S135="","",IF(AND($CD$4='DATA ENTRY'!CV135),'DATA ENTRY'!S135,"")))</f>
        <v/>
      </c>
      <c r="CM136" s="3" t="str">
        <f>IF('DATA ENTRY'!CV135="","",IF('DATA ENTRY'!E135="","",IF(AND($CD$4='DATA ENTRY'!CV135),'DATA ENTRY'!E135,"")))</f>
        <v/>
      </c>
      <c r="CN136" s="3" t="str">
        <f>IF('DATA ENTRY'!CV135="","",IF('DATA ENTRY'!W135="","",IF(AND($CD$4='DATA ENTRY'!CV135),'DATA ENTRY'!W135,"")))</f>
        <v/>
      </c>
      <c r="CO136" s="3" t="str">
        <f>IF('DATA ENTRY'!CV135="","",IF('DATA ENTRY'!X135="","",IF(AND($CD$4='DATA ENTRY'!CV135),'DATA ENTRY'!X135,"")))</f>
        <v/>
      </c>
      <c r="CP136" s="133" t="str">
        <f t="shared" ref="CP136:CP199" si="30">IFERROR(IF(CF136="","",SUM(CH136*75%+CJ136*25%)),"")</f>
        <v/>
      </c>
      <c r="CQ136" s="133" t="str">
        <f>IF('DATA ENTRY'!CV135="","",IF('DATA ENTRY'!G135="","",IF(AND($CD$4='DATA ENTRY'!CV135),'DATA ENTRY'!G135,"")))</f>
        <v/>
      </c>
      <c r="CR136">
        <f t="shared" ref="CR136:CR199" si="31">SUMPRODUCT((CP136&lt;$CP$7:$CP$211)/COUNTIF($CP$7:$CP$211,$CP$7:$CP$211))</f>
        <v>0</v>
      </c>
      <c r="CS136">
        <f t="shared" ref="CS136:CS199" si="32">SUMPRODUCT((CE136&lt;$CE$7:$CE$211)/COUNTIF($CE$7:$CE$211,$CE$7:$CE$211))</f>
        <v>0</v>
      </c>
      <c r="CW136">
        <f t="shared" si="26"/>
        <v>0</v>
      </c>
      <c r="DA136" t="str">
        <f t="shared" ref="DA136:DA199" si="33">IF(DF136="","",RANK(DF136,$DF$7:$DF$211,1))</f>
        <v/>
      </c>
      <c r="DB136" t="str">
        <f>IF(DX136=0,"",1+(MAX($DB$7:DB135)))</f>
        <v/>
      </c>
      <c r="DC136" s="170">
        <v>130</v>
      </c>
      <c r="DD136" s="3" t="str">
        <f>IF('DATA ENTRY'!CV135="","",IF('DATA ENTRY'!B135="","",IF(AND($DE$4='DATA ENTRY'!D135),'DATA ENTRY'!B135,"")))</f>
        <v/>
      </c>
      <c r="DE136" s="3" t="str">
        <f>IF('DATA ENTRY'!CV135="","",IF('DATA ENTRY'!C135="","",IF(AND($DE$4='DATA ENTRY'!D135),'DATA ENTRY'!C135,"")))</f>
        <v/>
      </c>
      <c r="DF136" s="4" t="str">
        <f>IF('DATA ENTRY'!CV135="","",IF('DATA ENTRY'!I135="","",IF(AND($DE$4='DATA ENTRY'!D135),'DATA ENTRY'!I135,"")))</f>
        <v/>
      </c>
      <c r="DG136" s="4" t="str">
        <f>IF('DATA ENTRY'!CV135="","",IF('DATA ENTRY'!CV135="","",IF(AND($DE$4='DATA ENTRY'!D135),'DATA ENTRY'!CV135,"")))</f>
        <v/>
      </c>
      <c r="DH136" s="3" t="str">
        <f>IF('DATA ENTRY'!CV135="","",IF('DATA ENTRY'!N135="","",IF(AND($DE$4='DATA ENTRY'!D135),'DATA ENTRY'!N135,"")))</f>
        <v/>
      </c>
      <c r="DI136" s="132" t="str">
        <f>IF('DATA ENTRY'!CV135="","",IF('DATA ENTRY'!O135="","",IF(AND($DE$4='DATA ENTRY'!D135),'DATA ENTRY'!O135,"")))</f>
        <v/>
      </c>
      <c r="DJ136" s="3" t="str">
        <f>IF('DATA ENTRY'!CV135="","",IF('DATA ENTRY'!P135="","",IF(AND($DE$4='DATA ENTRY'!D135),'DATA ENTRY'!P135,"")))</f>
        <v/>
      </c>
      <c r="DK136" s="132" t="str">
        <f>IF('DATA ENTRY'!CV135="","",IF('DATA ENTRY'!Q135="","",IF(AND($DE$4='DATA ENTRY'!D135),'DATA ENTRY'!Q135,"")))</f>
        <v/>
      </c>
      <c r="DL136" s="3" t="str">
        <f>IF('DATA ENTRY'!CV135="","",IF('DATA ENTRY'!R135="","",IF(AND($DE$4='DATA ENTRY'!D135),'DATA ENTRY'!R135,"")))</f>
        <v/>
      </c>
      <c r="DM136" s="132" t="str">
        <f>IF('DATA ENTRY'!CV135="","",IF('DATA ENTRY'!S135="","",IF(AND($DE$4='DATA ENTRY'!D135),'DATA ENTRY'!S135,"")))</f>
        <v/>
      </c>
      <c r="DN136" s="3" t="str">
        <f>IF('DATA ENTRY'!CV135="","",IF('DATA ENTRY'!E135="","",IF(AND($DE$4='DATA ENTRY'!D135),'DATA ENTRY'!E135,"")))</f>
        <v/>
      </c>
      <c r="DO136" s="3" t="str">
        <f>IF('DATA ENTRY'!CV135="","",IF('DATA ENTRY'!D135="","",IF(AND($DE$4='DATA ENTRY'!D135),'DATA ENTRY'!D135,"")))</f>
        <v/>
      </c>
      <c r="DP136" s="3" t="str">
        <f>IF('DATA ENTRY'!CV135="","",IF('DATA ENTRY'!W135="","",IF(AND($DE$4='DATA ENTRY'!D135),'DATA ENTRY'!W135,"")))</f>
        <v/>
      </c>
      <c r="DQ136" s="3" t="str">
        <f>IF('DATA ENTRY'!CV135="","",IF('DATA ENTRY'!X135="","",IF(AND($DE$4='DATA ENTRY'!D135),'DATA ENTRY'!X135,"")))</f>
        <v/>
      </c>
      <c r="DR136" s="133" t="str">
        <f t="shared" ref="DR136:DR199" si="34">IFERROR(IF(DG136="","",SUM(DI136*75%+DK136*25%)),"")</f>
        <v/>
      </c>
      <c r="DS136" s="133" t="str">
        <f>IF('DATA ENTRY'!CV135="","",IF('DATA ENTRY'!D135="","",IF(AND($DE$4='DATA ENTRY'!D135),'DATA ENTRY'!G135,"")))</f>
        <v/>
      </c>
      <c r="DX136">
        <f t="shared" ref="DX136:DX199" si="35">IF($DE$4="",0,IF($DE$4=DO136,1,0))</f>
        <v>0</v>
      </c>
      <c r="EA136" t="str">
        <f t="shared" ref="EA136:EA199" si="36">IF(EF136="","",RANK(EF136,$EF$7:$EF$211,1))</f>
        <v/>
      </c>
      <c r="EB136" t="str">
        <f>IF(EX136=0,"",1+(MAX($EB$7:EB135)))</f>
        <v/>
      </c>
      <c r="EC136" s="192">
        <v>130</v>
      </c>
      <c r="ED136" s="3" t="str">
        <f>IF('DATA ENTRY'!CV135="","",IF('DATA ENTRY'!B135="","",IF(AND($EE$4='DATA ENTRY'!G135,$EG$4='DATA ENTRY'!F135),'DATA ENTRY'!B135,"")))</f>
        <v/>
      </c>
      <c r="EE136" s="3" t="str">
        <f>IF('DATA ENTRY'!CV135="","",IF('DATA ENTRY'!C135="","",IF(AND($EE$4='DATA ENTRY'!G135,$EG$4='DATA ENTRY'!F135),'DATA ENTRY'!C135,"")))</f>
        <v/>
      </c>
      <c r="EF136" s="4" t="str">
        <f>IF('DATA ENTRY'!CV135="","",IF('DATA ENTRY'!I135="","",IF(AND($EE$4='DATA ENTRY'!G135,$EG$4='DATA ENTRY'!F135),'DATA ENTRY'!I135,"")))</f>
        <v/>
      </c>
      <c r="EG136" s="4" t="str">
        <f>IF('DATA ENTRY'!CV135="","",IF('DATA ENTRY'!CV135="","",IF(AND($EE$4='DATA ENTRY'!G135,$EG$4='DATA ENTRY'!F135),'DATA ENTRY'!CV135,"")))</f>
        <v/>
      </c>
      <c r="EH136" s="3" t="str">
        <f>IF('DATA ENTRY'!CV135="","",IF('DATA ENTRY'!N135="","",IF(AND($EE$4='DATA ENTRY'!G135,$EG$4='DATA ENTRY'!F135),'DATA ENTRY'!N135,"")))</f>
        <v/>
      </c>
      <c r="EI136" s="132" t="str">
        <f>IF('DATA ENTRY'!CV135="","",IF('DATA ENTRY'!O135="","",IF(AND($EE$4='DATA ENTRY'!G135,$EG$4='DATA ENTRY'!F135),'DATA ENTRY'!O135,"")))</f>
        <v/>
      </c>
      <c r="EJ136" s="3" t="str">
        <f>IF('DATA ENTRY'!CV135="","",IF('DATA ENTRY'!P135="","",IF(AND($EE$4='DATA ENTRY'!G135,$EG$4='DATA ENTRY'!F135),'DATA ENTRY'!P135,"")))</f>
        <v/>
      </c>
      <c r="EK136" s="132" t="str">
        <f>IF('DATA ENTRY'!CV135="","",IF('DATA ENTRY'!Q135="","",IF(AND($EE$4='DATA ENTRY'!G135,$EG$4='DATA ENTRY'!F135),'DATA ENTRY'!Q135,"")))</f>
        <v/>
      </c>
      <c r="EL136" s="3" t="str">
        <f>IF('DATA ENTRY'!CV135="","",IF('DATA ENTRY'!R135="","",IF(AND($EE$4='DATA ENTRY'!G135,$EG$4='DATA ENTRY'!F135),'DATA ENTRY'!R135,"")))</f>
        <v/>
      </c>
      <c r="EM136" s="132" t="str">
        <f>IF('DATA ENTRY'!CV135="","",IF('DATA ENTRY'!S135="","",IF(AND($EE$4='DATA ENTRY'!G135,$EG$4='DATA ENTRY'!F135),'DATA ENTRY'!S135,"")))</f>
        <v/>
      </c>
      <c r="EN136" s="3" t="str">
        <f>IF('DATA ENTRY'!CV135="","",IF('DATA ENTRY'!E135="","",IF(AND($EE$4='DATA ENTRY'!G135,$EG$4='DATA ENTRY'!F135),'DATA ENTRY'!E135,"")))</f>
        <v/>
      </c>
      <c r="EO136" s="3" t="str">
        <f>IF('DATA ENTRY'!CV135="","",IF('DATA ENTRY'!D6="","",IF(AND($EE$4='DATA ENTRY'!G135,$EG$4='DATA ENTRY'!F135),'DATA ENTRY'!D6,"")))</f>
        <v/>
      </c>
      <c r="EP136" s="3" t="str">
        <f>IF('DATA ENTRY'!CV135="","",IF('DATA ENTRY'!W135="","",IF(AND($EE$4='DATA ENTRY'!G135,$EG$4='DATA ENTRY'!F135),'DATA ENTRY'!W135,"")))</f>
        <v/>
      </c>
      <c r="EQ136" s="3" t="str">
        <f>IF('DATA ENTRY'!CV135="","",IF('DATA ENTRY'!X135="","",IF(AND($EE$4='DATA ENTRY'!G135,$EG$4='DATA ENTRY'!F135),'DATA ENTRY'!X135,"")))</f>
        <v/>
      </c>
      <c r="ER136" s="133" t="str">
        <f t="shared" ref="ER136:ER199" si="37">IFERROR(IF(EG136="","",SUM(EI136*75%+EK136*25%)),"")</f>
        <v/>
      </c>
      <c r="ES136" s="133" t="str">
        <f>IF('DATA ENTRY'!CV135="","",IF('DATA ENTRY'!D6="","",IF(AND($EE$4='DATA ENTRY'!G135,$EG$4='DATA ENTRY'!F135),'DATA ENTRY'!G135,"")))</f>
        <v/>
      </c>
      <c r="EX136">
        <f t="shared" ref="EX136:EX199" si="38">IF($DE$4="",0,IF($DE$4=EO136,1,0))</f>
        <v>0</v>
      </c>
    </row>
    <row r="137" spans="1:154">
      <c r="A137" t="str">
        <f>IF(S137=0,"",1+(MAX($A$7:A136)))</f>
        <v/>
      </c>
      <c r="B137" s="2">
        <v>131</v>
      </c>
      <c r="C137" s="3" t="str">
        <f>IF('DATA ENTRY'!CV136="","",IF('DATA ENTRY'!B136="","",IF($D$4="All Post",'DATA ENTRY'!B136,IF(AND($D$4='DATA ENTRY'!CV136),'DATA ENTRY'!B136,""))))</f>
        <v/>
      </c>
      <c r="D137" s="3" t="str">
        <f>IF('DATA ENTRY'!CV136="","",IF('DATA ENTRY'!C136="","",IF($D$4="All Post",'DATA ENTRY'!C136,IF(AND($D$4='DATA ENTRY'!CV136),'DATA ENTRY'!C136,""))))</f>
        <v/>
      </c>
      <c r="E137" s="4" t="str">
        <f>IF('DATA ENTRY'!CV136="","",IF('DATA ENTRY'!I136="","",IF($D$4="All Post",'DATA ENTRY'!I136,IF(AND($D$4='DATA ENTRY'!CV136),'DATA ENTRY'!I136,""))))</f>
        <v/>
      </c>
      <c r="F137" s="4" t="str">
        <f>IF('DATA ENTRY'!CV136="","",IF('DATA ENTRY'!CV136="","",IF($D$4="All Post",'DATA ENTRY'!CV136,IF(AND($D$4='DATA ENTRY'!CV136),'DATA ENTRY'!CV136,""))))</f>
        <v/>
      </c>
      <c r="G137" s="3" t="str">
        <f>IF('DATA ENTRY'!CV136="","",IF('DATA ENTRY'!N136="","",IF($D$4="All Post",'DATA ENTRY'!N136,IF(AND($D$4='DATA ENTRY'!CV136),'DATA ENTRY'!N136,""))))</f>
        <v/>
      </c>
      <c r="H137" s="132" t="str">
        <f>IF('DATA ENTRY'!CV136="","",IF('DATA ENTRY'!O136="","",IF($D$4="All Post",'DATA ENTRY'!O136,IF(AND($D$4='DATA ENTRY'!CV136),'DATA ENTRY'!O136,""))))</f>
        <v/>
      </c>
      <c r="I137" s="3" t="str">
        <f>IF('DATA ENTRY'!CV136="","",IF('DATA ENTRY'!P136="","",IF($D$4="All Post",'DATA ENTRY'!P136,IF(AND($D$4='DATA ENTRY'!CV136),'DATA ENTRY'!P136,""))))</f>
        <v/>
      </c>
      <c r="J137" s="132" t="str">
        <f>IF('DATA ENTRY'!CV136="","",IF('DATA ENTRY'!Q136="","",IF($D$4="All Post",'DATA ENTRY'!Q136,IF(AND($D$4='DATA ENTRY'!CV136),'DATA ENTRY'!Q136,""))))</f>
        <v/>
      </c>
      <c r="K137" s="3" t="str">
        <f>IF('DATA ENTRY'!CV136="","",IF('DATA ENTRY'!R136="","",IF($D$4="All Post",'DATA ENTRY'!R136,IF(AND($D$4='DATA ENTRY'!CV136),'DATA ENTRY'!R136,""))))</f>
        <v/>
      </c>
      <c r="L137" s="3" t="str">
        <f>IF('DATA ENTRY'!CV136="","",IF('DATA ENTRY'!S136="","",IF($D$4="All Post",'DATA ENTRY'!S136,IF(AND($D$4='DATA ENTRY'!CV136),'DATA ENTRY'!S136,""))))</f>
        <v/>
      </c>
      <c r="M137" s="3" t="str">
        <f>IF('DATA ENTRY'!CV136="","",IF('DATA ENTRY'!E136="","",IF($D$4="All Post",'DATA ENTRY'!E136,IF(AND($D$4='DATA ENTRY'!CV136),'DATA ENTRY'!E136,""))))</f>
        <v/>
      </c>
      <c r="N137" s="3" t="str">
        <f>IF('DATA ENTRY'!CV136="","",IF('DATA ENTRY'!W136="","",IF($D$4="All Post",'DATA ENTRY'!W136,IF(AND($D$4='DATA ENTRY'!CV136),'DATA ENTRY'!W136,""))))</f>
        <v/>
      </c>
      <c r="O137" s="3" t="str">
        <f>IF('DATA ENTRY'!CV136="","",IF('DATA ENTRY'!X136="","",IF($D$4="All Post",'DATA ENTRY'!X136,IF(AND($D$4='DATA ENTRY'!CV136),'DATA ENTRY'!X136,""))))</f>
        <v/>
      </c>
      <c r="P137" s="3" t="str">
        <f>IF('DATA ENTRY'!CV136="","",IF('DATA ENTRY'!G136="","",IF($D$4="All Post",'DATA ENTRY'!G136,IF(AND($D$4='DATA ENTRY'!CV136),'DATA ENTRY'!G136,""))))</f>
        <v/>
      </c>
      <c r="S137">
        <f t="shared" si="27"/>
        <v>0</v>
      </c>
      <c r="T137" t="str">
        <f t="shared" si="28"/>
        <v/>
      </c>
      <c r="BZ137" t="str">
        <f t="shared" si="29"/>
        <v/>
      </c>
      <c r="CA137" t="str">
        <f>IF(CW137=0,"",1+(MAX($CA$7:CA136)))</f>
        <v/>
      </c>
      <c r="CB137" s="141">
        <v>131</v>
      </c>
      <c r="CC137" s="3" t="str">
        <f>IF('DATA ENTRY'!CV136="","",IF('DATA ENTRY'!B136="","",IF(AND($CD$4='DATA ENTRY'!CV136),'DATA ENTRY'!B136,"")))</f>
        <v/>
      </c>
      <c r="CD137" s="3" t="str">
        <f>IF('DATA ENTRY'!CV136="","",IF('DATA ENTRY'!C136="","",IF(AND($CD$4='DATA ENTRY'!CV136),'DATA ENTRY'!C136,"")))</f>
        <v/>
      </c>
      <c r="CE137" s="4" t="str">
        <f>IF('DATA ENTRY'!CV136="","",IF('DATA ENTRY'!I136="","",IF(AND($CD$4='DATA ENTRY'!CV136),'DATA ENTRY'!I136,"")))</f>
        <v/>
      </c>
      <c r="CF137" s="4" t="str">
        <f>IF('DATA ENTRY'!CV136="","",IF('DATA ENTRY'!CV136="","",IF(AND($CD$4='DATA ENTRY'!CV136),'DATA ENTRY'!CV136,"")))</f>
        <v/>
      </c>
      <c r="CG137" s="3" t="str">
        <f>IF('DATA ENTRY'!CV136="","",IF('DATA ENTRY'!N136="","",IF(AND($CD$4='DATA ENTRY'!CV136),'DATA ENTRY'!N136,"")))</f>
        <v/>
      </c>
      <c r="CH137" s="132" t="str">
        <f>IF('DATA ENTRY'!CV136="","",IF('DATA ENTRY'!O136="","",IF(AND($CD$4='DATA ENTRY'!CV136),'DATA ENTRY'!O136,"")))</f>
        <v/>
      </c>
      <c r="CI137" s="3" t="str">
        <f>IF('DATA ENTRY'!CV136="","",IF('DATA ENTRY'!P136="","",IF(AND($CD$4='DATA ENTRY'!CV136),'DATA ENTRY'!P136,"")))</f>
        <v/>
      </c>
      <c r="CJ137" s="132" t="str">
        <f>IF('DATA ENTRY'!CV136="","",IF('DATA ENTRY'!Q136="","",IF(AND($CD$4='DATA ENTRY'!CV136),'DATA ENTRY'!Q136,"")))</f>
        <v/>
      </c>
      <c r="CK137" s="3" t="str">
        <f>IF('DATA ENTRY'!CV136="","",IF('DATA ENTRY'!R136="","",IF(AND($CD$4='DATA ENTRY'!CV136),'DATA ENTRY'!R136,"")))</f>
        <v/>
      </c>
      <c r="CL137" s="3" t="str">
        <f>IF('DATA ENTRY'!CV136="","",IF('DATA ENTRY'!S136="","",IF(AND($CD$4='DATA ENTRY'!CV136),'DATA ENTRY'!S136,"")))</f>
        <v/>
      </c>
      <c r="CM137" s="3" t="str">
        <f>IF('DATA ENTRY'!CV136="","",IF('DATA ENTRY'!E136="","",IF(AND($CD$4='DATA ENTRY'!CV136),'DATA ENTRY'!E136,"")))</f>
        <v/>
      </c>
      <c r="CN137" s="3" t="str">
        <f>IF('DATA ENTRY'!CV136="","",IF('DATA ENTRY'!W136="","",IF(AND($CD$4='DATA ENTRY'!CV136),'DATA ENTRY'!W136,"")))</f>
        <v/>
      </c>
      <c r="CO137" s="3" t="str">
        <f>IF('DATA ENTRY'!CV136="","",IF('DATA ENTRY'!X136="","",IF(AND($CD$4='DATA ENTRY'!CV136),'DATA ENTRY'!X136,"")))</f>
        <v/>
      </c>
      <c r="CP137" s="133" t="str">
        <f t="shared" si="30"/>
        <v/>
      </c>
      <c r="CQ137" s="133" t="str">
        <f>IF('DATA ENTRY'!CV136="","",IF('DATA ENTRY'!G136="","",IF(AND($CD$4='DATA ENTRY'!CV136),'DATA ENTRY'!G136,"")))</f>
        <v/>
      </c>
      <c r="CR137">
        <f t="shared" si="31"/>
        <v>0</v>
      </c>
      <c r="CS137">
        <f t="shared" si="32"/>
        <v>0</v>
      </c>
      <c r="CW137">
        <f t="shared" ref="CW137:CW200" si="39">IF($CD$4=CF137,1,0)</f>
        <v>0</v>
      </c>
      <c r="DA137" t="str">
        <f t="shared" si="33"/>
        <v/>
      </c>
      <c r="DB137" t="str">
        <f>IF(DX137=0,"",1+(MAX($DB$7:DB136)))</f>
        <v/>
      </c>
      <c r="DC137" s="170">
        <v>131</v>
      </c>
      <c r="DD137" s="3" t="str">
        <f>IF('DATA ENTRY'!CV136="","",IF('DATA ENTRY'!B136="","",IF(AND($DE$4='DATA ENTRY'!D136),'DATA ENTRY'!B136,"")))</f>
        <v/>
      </c>
      <c r="DE137" s="3" t="str">
        <f>IF('DATA ENTRY'!CV136="","",IF('DATA ENTRY'!C136="","",IF(AND($DE$4='DATA ENTRY'!D136),'DATA ENTRY'!C136,"")))</f>
        <v/>
      </c>
      <c r="DF137" s="4" t="str">
        <f>IF('DATA ENTRY'!CV136="","",IF('DATA ENTRY'!I136="","",IF(AND($DE$4='DATA ENTRY'!D136),'DATA ENTRY'!I136,"")))</f>
        <v/>
      </c>
      <c r="DG137" s="4" t="str">
        <f>IF('DATA ENTRY'!CV136="","",IF('DATA ENTRY'!CV136="","",IF(AND($DE$4='DATA ENTRY'!D136),'DATA ENTRY'!CV136,"")))</f>
        <v/>
      </c>
      <c r="DH137" s="3" t="str">
        <f>IF('DATA ENTRY'!CV136="","",IF('DATA ENTRY'!N136="","",IF(AND($DE$4='DATA ENTRY'!D136),'DATA ENTRY'!N136,"")))</f>
        <v/>
      </c>
      <c r="DI137" s="132" t="str">
        <f>IF('DATA ENTRY'!CV136="","",IF('DATA ENTRY'!O136="","",IF(AND($DE$4='DATA ENTRY'!D136),'DATA ENTRY'!O136,"")))</f>
        <v/>
      </c>
      <c r="DJ137" s="3" t="str">
        <f>IF('DATA ENTRY'!CV136="","",IF('DATA ENTRY'!P136="","",IF(AND($DE$4='DATA ENTRY'!D136),'DATA ENTRY'!P136,"")))</f>
        <v/>
      </c>
      <c r="DK137" s="132" t="str">
        <f>IF('DATA ENTRY'!CV136="","",IF('DATA ENTRY'!Q136="","",IF(AND($DE$4='DATA ENTRY'!D136),'DATA ENTRY'!Q136,"")))</f>
        <v/>
      </c>
      <c r="DL137" s="3" t="str">
        <f>IF('DATA ENTRY'!CV136="","",IF('DATA ENTRY'!R136="","",IF(AND($DE$4='DATA ENTRY'!D136),'DATA ENTRY'!R136,"")))</f>
        <v/>
      </c>
      <c r="DM137" s="132" t="str">
        <f>IF('DATA ENTRY'!CV136="","",IF('DATA ENTRY'!S136="","",IF(AND($DE$4='DATA ENTRY'!D136),'DATA ENTRY'!S136,"")))</f>
        <v/>
      </c>
      <c r="DN137" s="3" t="str">
        <f>IF('DATA ENTRY'!CV136="","",IF('DATA ENTRY'!E136="","",IF(AND($DE$4='DATA ENTRY'!D136),'DATA ENTRY'!E136,"")))</f>
        <v/>
      </c>
      <c r="DO137" s="3" t="str">
        <f>IF('DATA ENTRY'!CV136="","",IF('DATA ENTRY'!D136="","",IF(AND($DE$4='DATA ENTRY'!D136),'DATA ENTRY'!D136,"")))</f>
        <v/>
      </c>
      <c r="DP137" s="3" t="str">
        <f>IF('DATA ENTRY'!CV136="","",IF('DATA ENTRY'!W136="","",IF(AND($DE$4='DATA ENTRY'!D136),'DATA ENTRY'!W136,"")))</f>
        <v/>
      </c>
      <c r="DQ137" s="3" t="str">
        <f>IF('DATA ENTRY'!CV136="","",IF('DATA ENTRY'!X136="","",IF(AND($DE$4='DATA ENTRY'!D136),'DATA ENTRY'!X136,"")))</f>
        <v/>
      </c>
      <c r="DR137" s="133" t="str">
        <f t="shared" si="34"/>
        <v/>
      </c>
      <c r="DS137" s="133" t="str">
        <f>IF('DATA ENTRY'!CV136="","",IF('DATA ENTRY'!D136="","",IF(AND($DE$4='DATA ENTRY'!D136),'DATA ENTRY'!G136,"")))</f>
        <v/>
      </c>
      <c r="DX137">
        <f t="shared" si="35"/>
        <v>0</v>
      </c>
      <c r="EA137" t="str">
        <f t="shared" si="36"/>
        <v/>
      </c>
      <c r="EB137" t="str">
        <f>IF(EX137=0,"",1+(MAX($EB$7:EB136)))</f>
        <v/>
      </c>
      <c r="EC137" s="192">
        <v>131</v>
      </c>
      <c r="ED137" s="3" t="str">
        <f>IF('DATA ENTRY'!CV136="","",IF('DATA ENTRY'!B136="","",IF(AND($EE$4='DATA ENTRY'!G136,$EG$4='DATA ENTRY'!F136),'DATA ENTRY'!B136,"")))</f>
        <v/>
      </c>
      <c r="EE137" s="3" t="str">
        <f>IF('DATA ENTRY'!CV136="","",IF('DATA ENTRY'!C136="","",IF(AND($EE$4='DATA ENTRY'!G136,$EG$4='DATA ENTRY'!F136),'DATA ENTRY'!C136,"")))</f>
        <v/>
      </c>
      <c r="EF137" s="4" t="str">
        <f>IF('DATA ENTRY'!CV136="","",IF('DATA ENTRY'!I136="","",IF(AND($EE$4='DATA ENTRY'!G136,$EG$4='DATA ENTRY'!F136),'DATA ENTRY'!I136,"")))</f>
        <v/>
      </c>
      <c r="EG137" s="4" t="str">
        <f>IF('DATA ENTRY'!CV136="","",IF('DATA ENTRY'!CV136="","",IF(AND($EE$4='DATA ENTRY'!G136,$EG$4='DATA ENTRY'!F136),'DATA ENTRY'!CV136,"")))</f>
        <v/>
      </c>
      <c r="EH137" s="3" t="str">
        <f>IF('DATA ENTRY'!CV136="","",IF('DATA ENTRY'!N136="","",IF(AND($EE$4='DATA ENTRY'!G136,$EG$4='DATA ENTRY'!F136),'DATA ENTRY'!N136,"")))</f>
        <v/>
      </c>
      <c r="EI137" s="132" t="str">
        <f>IF('DATA ENTRY'!CV136="","",IF('DATA ENTRY'!O136="","",IF(AND($EE$4='DATA ENTRY'!G136,$EG$4='DATA ENTRY'!F136),'DATA ENTRY'!O136,"")))</f>
        <v/>
      </c>
      <c r="EJ137" s="3" t="str">
        <f>IF('DATA ENTRY'!CV136="","",IF('DATA ENTRY'!P136="","",IF(AND($EE$4='DATA ENTRY'!G136,$EG$4='DATA ENTRY'!F136),'DATA ENTRY'!P136,"")))</f>
        <v/>
      </c>
      <c r="EK137" s="132" t="str">
        <f>IF('DATA ENTRY'!CV136="","",IF('DATA ENTRY'!Q136="","",IF(AND($EE$4='DATA ENTRY'!G136,$EG$4='DATA ENTRY'!F136),'DATA ENTRY'!Q136,"")))</f>
        <v/>
      </c>
      <c r="EL137" s="3" t="str">
        <f>IF('DATA ENTRY'!CV136="","",IF('DATA ENTRY'!R136="","",IF(AND($EE$4='DATA ENTRY'!G136,$EG$4='DATA ENTRY'!F136),'DATA ENTRY'!R136,"")))</f>
        <v/>
      </c>
      <c r="EM137" s="132" t="str">
        <f>IF('DATA ENTRY'!CV136="","",IF('DATA ENTRY'!S136="","",IF(AND($EE$4='DATA ENTRY'!G136,$EG$4='DATA ENTRY'!F136),'DATA ENTRY'!S136,"")))</f>
        <v/>
      </c>
      <c r="EN137" s="3" t="str">
        <f>IF('DATA ENTRY'!CV136="","",IF('DATA ENTRY'!E136="","",IF(AND($EE$4='DATA ENTRY'!G136,$EG$4='DATA ENTRY'!F136),'DATA ENTRY'!E136,"")))</f>
        <v/>
      </c>
      <c r="EO137" s="3" t="str">
        <f>IF('DATA ENTRY'!CV136="","",IF('DATA ENTRY'!D6="","",IF(AND($EE$4='DATA ENTRY'!G136,$EG$4='DATA ENTRY'!F136),'DATA ENTRY'!D6,"")))</f>
        <v/>
      </c>
      <c r="EP137" s="3" t="str">
        <f>IF('DATA ENTRY'!CV136="","",IF('DATA ENTRY'!W136="","",IF(AND($EE$4='DATA ENTRY'!G136,$EG$4='DATA ENTRY'!F136),'DATA ENTRY'!W136,"")))</f>
        <v/>
      </c>
      <c r="EQ137" s="3" t="str">
        <f>IF('DATA ENTRY'!CV136="","",IF('DATA ENTRY'!X136="","",IF(AND($EE$4='DATA ENTRY'!G136,$EG$4='DATA ENTRY'!F136),'DATA ENTRY'!X136,"")))</f>
        <v/>
      </c>
      <c r="ER137" s="133" t="str">
        <f t="shared" si="37"/>
        <v/>
      </c>
      <c r="ES137" s="133" t="str">
        <f>IF('DATA ENTRY'!CV136="","",IF('DATA ENTRY'!D6="","",IF(AND($EE$4='DATA ENTRY'!G136,$EG$4='DATA ENTRY'!F136),'DATA ENTRY'!G136,"")))</f>
        <v/>
      </c>
      <c r="EX137">
        <f t="shared" si="38"/>
        <v>0</v>
      </c>
    </row>
    <row r="138" spans="1:154">
      <c r="A138" t="str">
        <f>IF(S138=0,"",1+(MAX($A$7:A137)))</f>
        <v/>
      </c>
      <c r="B138" s="2">
        <v>132</v>
      </c>
      <c r="C138" s="3" t="str">
        <f>IF('DATA ENTRY'!CV137="","",IF('DATA ENTRY'!B137="","",IF($D$4="All Post",'DATA ENTRY'!B137,IF(AND($D$4='DATA ENTRY'!CV137),'DATA ENTRY'!B137,""))))</f>
        <v/>
      </c>
      <c r="D138" s="3" t="str">
        <f>IF('DATA ENTRY'!CV137="","",IF('DATA ENTRY'!C137="","",IF($D$4="All Post",'DATA ENTRY'!C137,IF(AND($D$4='DATA ENTRY'!CV137),'DATA ENTRY'!C137,""))))</f>
        <v/>
      </c>
      <c r="E138" s="4" t="str">
        <f>IF('DATA ENTRY'!CV137="","",IF('DATA ENTRY'!I137="","",IF($D$4="All Post",'DATA ENTRY'!I137,IF(AND($D$4='DATA ENTRY'!CV137),'DATA ENTRY'!I137,""))))</f>
        <v/>
      </c>
      <c r="F138" s="4" t="str">
        <f>IF('DATA ENTRY'!CV137="","",IF('DATA ENTRY'!CV137="","",IF($D$4="All Post",'DATA ENTRY'!CV137,IF(AND($D$4='DATA ENTRY'!CV137),'DATA ENTRY'!CV137,""))))</f>
        <v/>
      </c>
      <c r="G138" s="3" t="str">
        <f>IF('DATA ENTRY'!CV137="","",IF('DATA ENTRY'!N137="","",IF($D$4="All Post",'DATA ENTRY'!N137,IF(AND($D$4='DATA ENTRY'!CV137),'DATA ENTRY'!N137,""))))</f>
        <v/>
      </c>
      <c r="H138" s="132" t="str">
        <f>IF('DATA ENTRY'!CV137="","",IF('DATA ENTRY'!O137="","",IF($D$4="All Post",'DATA ENTRY'!O137,IF(AND($D$4='DATA ENTRY'!CV137),'DATA ENTRY'!O137,""))))</f>
        <v/>
      </c>
      <c r="I138" s="3" t="str">
        <f>IF('DATA ENTRY'!CV137="","",IF('DATA ENTRY'!P137="","",IF($D$4="All Post",'DATA ENTRY'!P137,IF(AND($D$4='DATA ENTRY'!CV137),'DATA ENTRY'!P137,""))))</f>
        <v/>
      </c>
      <c r="J138" s="132" t="str">
        <f>IF('DATA ENTRY'!CV137="","",IF('DATA ENTRY'!Q137="","",IF($D$4="All Post",'DATA ENTRY'!Q137,IF(AND($D$4='DATA ENTRY'!CV137),'DATA ENTRY'!Q137,""))))</f>
        <v/>
      </c>
      <c r="K138" s="3" t="str">
        <f>IF('DATA ENTRY'!CV137="","",IF('DATA ENTRY'!R137="","",IF($D$4="All Post",'DATA ENTRY'!R137,IF(AND($D$4='DATA ENTRY'!CV137),'DATA ENTRY'!R137,""))))</f>
        <v/>
      </c>
      <c r="L138" s="3" t="str">
        <f>IF('DATA ENTRY'!CV137="","",IF('DATA ENTRY'!S137="","",IF($D$4="All Post",'DATA ENTRY'!S137,IF(AND($D$4='DATA ENTRY'!CV137),'DATA ENTRY'!S137,""))))</f>
        <v/>
      </c>
      <c r="M138" s="3" t="str">
        <f>IF('DATA ENTRY'!CV137="","",IF('DATA ENTRY'!E137="","",IF($D$4="All Post",'DATA ENTRY'!E137,IF(AND($D$4='DATA ENTRY'!CV137),'DATA ENTRY'!E137,""))))</f>
        <v/>
      </c>
      <c r="N138" s="3" t="str">
        <f>IF('DATA ENTRY'!CV137="","",IF('DATA ENTRY'!W137="","",IF($D$4="All Post",'DATA ENTRY'!W137,IF(AND($D$4='DATA ENTRY'!CV137),'DATA ENTRY'!W137,""))))</f>
        <v/>
      </c>
      <c r="O138" s="3" t="str">
        <f>IF('DATA ENTRY'!CV137="","",IF('DATA ENTRY'!X137="","",IF($D$4="All Post",'DATA ENTRY'!X137,IF(AND($D$4='DATA ENTRY'!CV137),'DATA ENTRY'!X137,""))))</f>
        <v/>
      </c>
      <c r="P138" s="3" t="str">
        <f>IF('DATA ENTRY'!CV137="","",IF('DATA ENTRY'!G137="","",IF($D$4="All Post",'DATA ENTRY'!G137,IF(AND($D$4='DATA ENTRY'!CV137),'DATA ENTRY'!G137,""))))</f>
        <v/>
      </c>
      <c r="S138">
        <f t="shared" si="27"/>
        <v>0</v>
      </c>
      <c r="T138" t="str">
        <f t="shared" si="28"/>
        <v/>
      </c>
      <c r="BZ138" t="str">
        <f t="shared" si="29"/>
        <v/>
      </c>
      <c r="CA138" t="str">
        <f>IF(CW138=0,"",1+(MAX($CA$7:CA137)))</f>
        <v/>
      </c>
      <c r="CB138" s="141">
        <v>132</v>
      </c>
      <c r="CC138" s="3" t="str">
        <f>IF('DATA ENTRY'!CV137="","",IF('DATA ENTRY'!B137="","",IF(AND($CD$4='DATA ENTRY'!CV137),'DATA ENTRY'!B137,"")))</f>
        <v/>
      </c>
      <c r="CD138" s="3" t="str">
        <f>IF('DATA ENTRY'!CV137="","",IF('DATA ENTRY'!C137="","",IF(AND($CD$4='DATA ENTRY'!CV137),'DATA ENTRY'!C137,"")))</f>
        <v/>
      </c>
      <c r="CE138" s="4" t="str">
        <f>IF('DATA ENTRY'!CV137="","",IF('DATA ENTRY'!I137="","",IF(AND($CD$4='DATA ENTRY'!CV137),'DATA ENTRY'!I137,"")))</f>
        <v/>
      </c>
      <c r="CF138" s="4" t="str">
        <f>IF('DATA ENTRY'!CV137="","",IF('DATA ENTRY'!CV137="","",IF(AND($CD$4='DATA ENTRY'!CV137),'DATA ENTRY'!CV137,"")))</f>
        <v/>
      </c>
      <c r="CG138" s="3" t="str">
        <f>IF('DATA ENTRY'!CV137="","",IF('DATA ENTRY'!N137="","",IF(AND($CD$4='DATA ENTRY'!CV137),'DATA ENTRY'!N137,"")))</f>
        <v/>
      </c>
      <c r="CH138" s="132" t="str">
        <f>IF('DATA ENTRY'!CV137="","",IF('DATA ENTRY'!O137="","",IF(AND($CD$4='DATA ENTRY'!CV137),'DATA ENTRY'!O137,"")))</f>
        <v/>
      </c>
      <c r="CI138" s="3" t="str">
        <f>IF('DATA ENTRY'!CV137="","",IF('DATA ENTRY'!P137="","",IF(AND($CD$4='DATA ENTRY'!CV137),'DATA ENTRY'!P137,"")))</f>
        <v/>
      </c>
      <c r="CJ138" s="132" t="str">
        <f>IF('DATA ENTRY'!CV137="","",IF('DATA ENTRY'!Q137="","",IF(AND($CD$4='DATA ENTRY'!CV137),'DATA ENTRY'!Q137,"")))</f>
        <v/>
      </c>
      <c r="CK138" s="3" t="str">
        <f>IF('DATA ENTRY'!CV137="","",IF('DATA ENTRY'!R137="","",IF(AND($CD$4='DATA ENTRY'!CV137),'DATA ENTRY'!R137,"")))</f>
        <v/>
      </c>
      <c r="CL138" s="3" t="str">
        <f>IF('DATA ENTRY'!CV137="","",IF('DATA ENTRY'!S137="","",IF(AND($CD$4='DATA ENTRY'!CV137),'DATA ENTRY'!S137,"")))</f>
        <v/>
      </c>
      <c r="CM138" s="3" t="str">
        <f>IF('DATA ENTRY'!CV137="","",IF('DATA ENTRY'!E137="","",IF(AND($CD$4='DATA ENTRY'!CV137),'DATA ENTRY'!E137,"")))</f>
        <v/>
      </c>
      <c r="CN138" s="3" t="str">
        <f>IF('DATA ENTRY'!CV137="","",IF('DATA ENTRY'!W137="","",IF(AND($CD$4='DATA ENTRY'!CV137),'DATA ENTRY'!W137,"")))</f>
        <v/>
      </c>
      <c r="CO138" s="3" t="str">
        <f>IF('DATA ENTRY'!CV137="","",IF('DATA ENTRY'!X137="","",IF(AND($CD$4='DATA ENTRY'!CV137),'DATA ENTRY'!X137,"")))</f>
        <v/>
      </c>
      <c r="CP138" s="133" t="str">
        <f t="shared" si="30"/>
        <v/>
      </c>
      <c r="CQ138" s="133" t="str">
        <f>IF('DATA ENTRY'!CV137="","",IF('DATA ENTRY'!G137="","",IF(AND($CD$4='DATA ENTRY'!CV137),'DATA ENTRY'!G137,"")))</f>
        <v/>
      </c>
      <c r="CR138">
        <f t="shared" si="31"/>
        <v>0</v>
      </c>
      <c r="CS138">
        <f t="shared" si="32"/>
        <v>0</v>
      </c>
      <c r="CW138">
        <f t="shared" si="39"/>
        <v>0</v>
      </c>
      <c r="DA138" t="str">
        <f t="shared" si="33"/>
        <v/>
      </c>
      <c r="DB138" t="str">
        <f>IF(DX138=0,"",1+(MAX($DB$7:DB137)))</f>
        <v/>
      </c>
      <c r="DC138" s="170">
        <v>132</v>
      </c>
      <c r="DD138" s="3" t="str">
        <f>IF('DATA ENTRY'!CV137="","",IF('DATA ENTRY'!B137="","",IF(AND($DE$4='DATA ENTRY'!D137),'DATA ENTRY'!B137,"")))</f>
        <v/>
      </c>
      <c r="DE138" s="3" t="str">
        <f>IF('DATA ENTRY'!CV137="","",IF('DATA ENTRY'!C137="","",IF(AND($DE$4='DATA ENTRY'!D137),'DATA ENTRY'!C137,"")))</f>
        <v/>
      </c>
      <c r="DF138" s="4" t="str">
        <f>IF('DATA ENTRY'!CV137="","",IF('DATA ENTRY'!I137="","",IF(AND($DE$4='DATA ENTRY'!D137),'DATA ENTRY'!I137,"")))</f>
        <v/>
      </c>
      <c r="DG138" s="4" t="str">
        <f>IF('DATA ENTRY'!CV137="","",IF('DATA ENTRY'!CV137="","",IF(AND($DE$4='DATA ENTRY'!D137),'DATA ENTRY'!CV137,"")))</f>
        <v/>
      </c>
      <c r="DH138" s="3" t="str">
        <f>IF('DATA ENTRY'!CV137="","",IF('DATA ENTRY'!N137="","",IF(AND($DE$4='DATA ENTRY'!D137),'DATA ENTRY'!N137,"")))</f>
        <v/>
      </c>
      <c r="DI138" s="132" t="str">
        <f>IF('DATA ENTRY'!CV137="","",IF('DATA ENTRY'!O137="","",IF(AND($DE$4='DATA ENTRY'!D137),'DATA ENTRY'!O137,"")))</f>
        <v/>
      </c>
      <c r="DJ138" s="3" t="str">
        <f>IF('DATA ENTRY'!CV137="","",IF('DATA ENTRY'!P137="","",IF(AND($DE$4='DATA ENTRY'!D137),'DATA ENTRY'!P137,"")))</f>
        <v/>
      </c>
      <c r="DK138" s="132" t="str">
        <f>IF('DATA ENTRY'!CV137="","",IF('DATA ENTRY'!Q137="","",IF(AND($DE$4='DATA ENTRY'!D137),'DATA ENTRY'!Q137,"")))</f>
        <v/>
      </c>
      <c r="DL138" s="3" t="str">
        <f>IF('DATA ENTRY'!CV137="","",IF('DATA ENTRY'!R137="","",IF(AND($DE$4='DATA ENTRY'!D137),'DATA ENTRY'!R137,"")))</f>
        <v/>
      </c>
      <c r="DM138" s="132" t="str">
        <f>IF('DATA ENTRY'!CV137="","",IF('DATA ENTRY'!S137="","",IF(AND($DE$4='DATA ENTRY'!D137),'DATA ENTRY'!S137,"")))</f>
        <v/>
      </c>
      <c r="DN138" s="3" t="str">
        <f>IF('DATA ENTRY'!CV137="","",IF('DATA ENTRY'!E137="","",IF(AND($DE$4='DATA ENTRY'!D137),'DATA ENTRY'!E137,"")))</f>
        <v/>
      </c>
      <c r="DO138" s="3" t="str">
        <f>IF('DATA ENTRY'!CV137="","",IF('DATA ENTRY'!D137="","",IF(AND($DE$4='DATA ENTRY'!D137),'DATA ENTRY'!D137,"")))</f>
        <v/>
      </c>
      <c r="DP138" s="3" t="str">
        <f>IF('DATA ENTRY'!CV137="","",IF('DATA ENTRY'!W137="","",IF(AND($DE$4='DATA ENTRY'!D137),'DATA ENTRY'!W137,"")))</f>
        <v/>
      </c>
      <c r="DQ138" s="3" t="str">
        <f>IF('DATA ENTRY'!CV137="","",IF('DATA ENTRY'!X137="","",IF(AND($DE$4='DATA ENTRY'!D137),'DATA ENTRY'!X137,"")))</f>
        <v/>
      </c>
      <c r="DR138" s="133" t="str">
        <f t="shared" si="34"/>
        <v/>
      </c>
      <c r="DS138" s="133" t="str">
        <f>IF('DATA ENTRY'!CV137="","",IF('DATA ENTRY'!D137="","",IF(AND($DE$4='DATA ENTRY'!D137),'DATA ENTRY'!G137,"")))</f>
        <v/>
      </c>
      <c r="DX138">
        <f t="shared" si="35"/>
        <v>0</v>
      </c>
      <c r="EA138" t="str">
        <f t="shared" si="36"/>
        <v/>
      </c>
      <c r="EB138" t="str">
        <f>IF(EX138=0,"",1+(MAX($EB$7:EB137)))</f>
        <v/>
      </c>
      <c r="EC138" s="192">
        <v>132</v>
      </c>
      <c r="ED138" s="3" t="str">
        <f>IF('DATA ENTRY'!CV137="","",IF('DATA ENTRY'!B137="","",IF(AND($EE$4='DATA ENTRY'!G137,$EG$4='DATA ENTRY'!F137),'DATA ENTRY'!B137,"")))</f>
        <v/>
      </c>
      <c r="EE138" s="3" t="str">
        <f>IF('DATA ENTRY'!CV137="","",IF('DATA ENTRY'!C137="","",IF(AND($EE$4='DATA ENTRY'!G137,$EG$4='DATA ENTRY'!F137),'DATA ENTRY'!C137,"")))</f>
        <v/>
      </c>
      <c r="EF138" s="4" t="str">
        <f>IF('DATA ENTRY'!CV137="","",IF('DATA ENTRY'!I137="","",IF(AND($EE$4='DATA ENTRY'!G137,$EG$4='DATA ENTRY'!F137),'DATA ENTRY'!I137,"")))</f>
        <v/>
      </c>
      <c r="EG138" s="4" t="str">
        <f>IF('DATA ENTRY'!CV137="","",IF('DATA ENTRY'!CV137="","",IF(AND($EE$4='DATA ENTRY'!G137,$EG$4='DATA ENTRY'!F137),'DATA ENTRY'!CV137,"")))</f>
        <v/>
      </c>
      <c r="EH138" s="3" t="str">
        <f>IF('DATA ENTRY'!CV137="","",IF('DATA ENTRY'!N137="","",IF(AND($EE$4='DATA ENTRY'!G137,$EG$4='DATA ENTRY'!F137),'DATA ENTRY'!N137,"")))</f>
        <v/>
      </c>
      <c r="EI138" s="132" t="str">
        <f>IF('DATA ENTRY'!CV137="","",IF('DATA ENTRY'!O137="","",IF(AND($EE$4='DATA ENTRY'!G137,$EG$4='DATA ENTRY'!F137),'DATA ENTRY'!O137,"")))</f>
        <v/>
      </c>
      <c r="EJ138" s="3" t="str">
        <f>IF('DATA ENTRY'!CV137="","",IF('DATA ENTRY'!P137="","",IF(AND($EE$4='DATA ENTRY'!G137,$EG$4='DATA ENTRY'!F137),'DATA ENTRY'!P137,"")))</f>
        <v/>
      </c>
      <c r="EK138" s="132" t="str">
        <f>IF('DATA ENTRY'!CV137="","",IF('DATA ENTRY'!Q137="","",IF(AND($EE$4='DATA ENTRY'!G137,$EG$4='DATA ENTRY'!F137),'DATA ENTRY'!Q137,"")))</f>
        <v/>
      </c>
      <c r="EL138" s="3" t="str">
        <f>IF('DATA ENTRY'!CV137="","",IF('DATA ENTRY'!R137="","",IF(AND($EE$4='DATA ENTRY'!G137,$EG$4='DATA ENTRY'!F137),'DATA ENTRY'!R137,"")))</f>
        <v/>
      </c>
      <c r="EM138" s="132" t="str">
        <f>IF('DATA ENTRY'!CV137="","",IF('DATA ENTRY'!S137="","",IF(AND($EE$4='DATA ENTRY'!G137,$EG$4='DATA ENTRY'!F137),'DATA ENTRY'!S137,"")))</f>
        <v/>
      </c>
      <c r="EN138" s="3" t="str">
        <f>IF('DATA ENTRY'!CV137="","",IF('DATA ENTRY'!E137="","",IF(AND($EE$4='DATA ENTRY'!G137,$EG$4='DATA ENTRY'!F137),'DATA ENTRY'!E137,"")))</f>
        <v/>
      </c>
      <c r="EO138" s="3" t="str">
        <f>IF('DATA ENTRY'!CV137="","",IF('DATA ENTRY'!D6="","",IF(AND($EE$4='DATA ENTRY'!G137,$EG$4='DATA ENTRY'!F137),'DATA ENTRY'!D6,"")))</f>
        <v/>
      </c>
      <c r="EP138" s="3" t="str">
        <f>IF('DATA ENTRY'!CV137="","",IF('DATA ENTRY'!W137="","",IF(AND($EE$4='DATA ENTRY'!G137,$EG$4='DATA ENTRY'!F137),'DATA ENTRY'!W137,"")))</f>
        <v/>
      </c>
      <c r="EQ138" s="3" t="str">
        <f>IF('DATA ENTRY'!CV137="","",IF('DATA ENTRY'!X137="","",IF(AND($EE$4='DATA ENTRY'!G137,$EG$4='DATA ENTRY'!F137),'DATA ENTRY'!X137,"")))</f>
        <v/>
      </c>
      <c r="ER138" s="133" t="str">
        <f t="shared" si="37"/>
        <v/>
      </c>
      <c r="ES138" s="133" t="str">
        <f>IF('DATA ENTRY'!CV137="","",IF('DATA ENTRY'!D6="","",IF(AND($EE$4='DATA ENTRY'!G137,$EG$4='DATA ENTRY'!F137),'DATA ENTRY'!G137,"")))</f>
        <v/>
      </c>
      <c r="EX138">
        <f t="shared" si="38"/>
        <v>0</v>
      </c>
    </row>
    <row r="139" spans="1:154">
      <c r="A139" t="str">
        <f>IF(S139=0,"",1+(MAX($A$7:A138)))</f>
        <v/>
      </c>
      <c r="B139" s="2">
        <v>133</v>
      </c>
      <c r="C139" s="3" t="str">
        <f>IF('DATA ENTRY'!CV138="","",IF('DATA ENTRY'!B138="","",IF($D$4="All Post",'DATA ENTRY'!B138,IF(AND($D$4='DATA ENTRY'!CV138),'DATA ENTRY'!B138,""))))</f>
        <v/>
      </c>
      <c r="D139" s="3" t="str">
        <f>IF('DATA ENTRY'!CV138="","",IF('DATA ENTRY'!C138="","",IF($D$4="All Post",'DATA ENTRY'!C138,IF(AND($D$4='DATA ENTRY'!CV138),'DATA ENTRY'!C138,""))))</f>
        <v/>
      </c>
      <c r="E139" s="4" t="str">
        <f>IF('DATA ENTRY'!CV138="","",IF('DATA ENTRY'!I138="","",IF($D$4="All Post",'DATA ENTRY'!I138,IF(AND($D$4='DATA ENTRY'!CV138),'DATA ENTRY'!I138,""))))</f>
        <v/>
      </c>
      <c r="F139" s="4" t="str">
        <f>IF('DATA ENTRY'!CV138="","",IF('DATA ENTRY'!CV138="","",IF($D$4="All Post",'DATA ENTRY'!CV138,IF(AND($D$4='DATA ENTRY'!CV138),'DATA ENTRY'!CV138,""))))</f>
        <v/>
      </c>
      <c r="G139" s="3" t="str">
        <f>IF('DATA ENTRY'!CV138="","",IF('DATA ENTRY'!N138="","",IF($D$4="All Post",'DATA ENTRY'!N138,IF(AND($D$4='DATA ENTRY'!CV138),'DATA ENTRY'!N138,""))))</f>
        <v/>
      </c>
      <c r="H139" s="132" t="str">
        <f>IF('DATA ENTRY'!CV138="","",IF('DATA ENTRY'!O138="","",IF($D$4="All Post",'DATA ENTRY'!O138,IF(AND($D$4='DATA ENTRY'!CV138),'DATA ENTRY'!O138,""))))</f>
        <v/>
      </c>
      <c r="I139" s="3" t="str">
        <f>IF('DATA ENTRY'!CV138="","",IF('DATA ENTRY'!P138="","",IF($D$4="All Post",'DATA ENTRY'!P138,IF(AND($D$4='DATA ENTRY'!CV138),'DATA ENTRY'!P138,""))))</f>
        <v/>
      </c>
      <c r="J139" s="132" t="str">
        <f>IF('DATA ENTRY'!CV138="","",IF('DATA ENTRY'!Q138="","",IF($D$4="All Post",'DATA ENTRY'!Q138,IF(AND($D$4='DATA ENTRY'!CV138),'DATA ENTRY'!Q138,""))))</f>
        <v/>
      </c>
      <c r="K139" s="3" t="str">
        <f>IF('DATA ENTRY'!CV138="","",IF('DATA ENTRY'!R138="","",IF($D$4="All Post",'DATA ENTRY'!R138,IF(AND($D$4='DATA ENTRY'!CV138),'DATA ENTRY'!R138,""))))</f>
        <v/>
      </c>
      <c r="L139" s="3" t="str">
        <f>IF('DATA ENTRY'!CV138="","",IF('DATA ENTRY'!S138="","",IF($D$4="All Post",'DATA ENTRY'!S138,IF(AND($D$4='DATA ENTRY'!CV138),'DATA ENTRY'!S138,""))))</f>
        <v/>
      </c>
      <c r="M139" s="3" t="str">
        <f>IF('DATA ENTRY'!CV138="","",IF('DATA ENTRY'!E138="","",IF($D$4="All Post",'DATA ENTRY'!E138,IF(AND($D$4='DATA ENTRY'!CV138),'DATA ENTRY'!E138,""))))</f>
        <v/>
      </c>
      <c r="N139" s="3" t="str">
        <f>IF('DATA ENTRY'!CV138="","",IF('DATA ENTRY'!W138="","",IF($D$4="All Post",'DATA ENTRY'!W138,IF(AND($D$4='DATA ENTRY'!CV138),'DATA ENTRY'!W138,""))))</f>
        <v/>
      </c>
      <c r="O139" s="3" t="str">
        <f>IF('DATA ENTRY'!CV138="","",IF('DATA ENTRY'!X138="","",IF($D$4="All Post",'DATA ENTRY'!X138,IF(AND($D$4='DATA ENTRY'!CV138),'DATA ENTRY'!X138,""))))</f>
        <v/>
      </c>
      <c r="P139" s="3" t="str">
        <f>IF('DATA ENTRY'!CV138="","",IF('DATA ENTRY'!G138="","",IF($D$4="All Post",'DATA ENTRY'!G138,IF(AND($D$4='DATA ENTRY'!CV138),'DATA ENTRY'!G138,""))))</f>
        <v/>
      </c>
      <c r="S139">
        <f t="shared" si="27"/>
        <v>0</v>
      </c>
      <c r="T139" t="str">
        <f t="shared" si="28"/>
        <v/>
      </c>
      <c r="BZ139" t="str">
        <f t="shared" si="29"/>
        <v/>
      </c>
      <c r="CA139" t="str">
        <f>IF(CW139=0,"",1+(MAX($CA$7:CA138)))</f>
        <v/>
      </c>
      <c r="CB139" s="141">
        <v>133</v>
      </c>
      <c r="CC139" s="3" t="str">
        <f>IF('DATA ENTRY'!CV138="","",IF('DATA ENTRY'!B138="","",IF(AND($CD$4='DATA ENTRY'!CV138),'DATA ENTRY'!B138,"")))</f>
        <v/>
      </c>
      <c r="CD139" s="3" t="str">
        <f>IF('DATA ENTRY'!CV138="","",IF('DATA ENTRY'!C138="","",IF(AND($CD$4='DATA ENTRY'!CV138),'DATA ENTRY'!C138,"")))</f>
        <v/>
      </c>
      <c r="CE139" s="4" t="str">
        <f>IF('DATA ENTRY'!CV138="","",IF('DATA ENTRY'!I138="","",IF(AND($CD$4='DATA ENTRY'!CV138),'DATA ENTRY'!I138,"")))</f>
        <v/>
      </c>
      <c r="CF139" s="4" t="str">
        <f>IF('DATA ENTRY'!CV138="","",IF('DATA ENTRY'!CV138="","",IF(AND($CD$4='DATA ENTRY'!CV138),'DATA ENTRY'!CV138,"")))</f>
        <v/>
      </c>
      <c r="CG139" s="3" t="str">
        <f>IF('DATA ENTRY'!CV138="","",IF('DATA ENTRY'!N138="","",IF(AND($CD$4='DATA ENTRY'!CV138),'DATA ENTRY'!N138,"")))</f>
        <v/>
      </c>
      <c r="CH139" s="132" t="str">
        <f>IF('DATA ENTRY'!CV138="","",IF('DATA ENTRY'!O138="","",IF(AND($CD$4='DATA ENTRY'!CV138),'DATA ENTRY'!O138,"")))</f>
        <v/>
      </c>
      <c r="CI139" s="3" t="str">
        <f>IF('DATA ENTRY'!CV138="","",IF('DATA ENTRY'!P138="","",IF(AND($CD$4='DATA ENTRY'!CV138),'DATA ENTRY'!P138,"")))</f>
        <v/>
      </c>
      <c r="CJ139" s="132" t="str">
        <f>IF('DATA ENTRY'!CV138="","",IF('DATA ENTRY'!Q138="","",IF(AND($CD$4='DATA ENTRY'!CV138),'DATA ENTRY'!Q138,"")))</f>
        <v/>
      </c>
      <c r="CK139" s="3" t="str">
        <f>IF('DATA ENTRY'!CV138="","",IF('DATA ENTRY'!R138="","",IF(AND($CD$4='DATA ENTRY'!CV138),'DATA ENTRY'!R138,"")))</f>
        <v/>
      </c>
      <c r="CL139" s="3" t="str">
        <f>IF('DATA ENTRY'!CV138="","",IF('DATA ENTRY'!S138="","",IF(AND($CD$4='DATA ENTRY'!CV138),'DATA ENTRY'!S138,"")))</f>
        <v/>
      </c>
      <c r="CM139" s="3" t="str">
        <f>IF('DATA ENTRY'!CV138="","",IF('DATA ENTRY'!E138="","",IF(AND($CD$4='DATA ENTRY'!CV138),'DATA ENTRY'!E138,"")))</f>
        <v/>
      </c>
      <c r="CN139" s="3" t="str">
        <f>IF('DATA ENTRY'!CV138="","",IF('DATA ENTRY'!W138="","",IF(AND($CD$4='DATA ENTRY'!CV138),'DATA ENTRY'!W138,"")))</f>
        <v/>
      </c>
      <c r="CO139" s="3" t="str">
        <f>IF('DATA ENTRY'!CV138="","",IF('DATA ENTRY'!X138="","",IF(AND($CD$4='DATA ENTRY'!CV138),'DATA ENTRY'!X138,"")))</f>
        <v/>
      </c>
      <c r="CP139" s="133" t="str">
        <f t="shared" si="30"/>
        <v/>
      </c>
      <c r="CQ139" s="133" t="str">
        <f>IF('DATA ENTRY'!CV138="","",IF('DATA ENTRY'!G138="","",IF(AND($CD$4='DATA ENTRY'!CV138),'DATA ENTRY'!G138,"")))</f>
        <v/>
      </c>
      <c r="CR139">
        <f t="shared" si="31"/>
        <v>0</v>
      </c>
      <c r="CS139">
        <f t="shared" si="32"/>
        <v>0</v>
      </c>
      <c r="CW139">
        <f t="shared" si="39"/>
        <v>0</v>
      </c>
      <c r="DA139" t="str">
        <f t="shared" si="33"/>
        <v/>
      </c>
      <c r="DB139" t="str">
        <f>IF(DX139=0,"",1+(MAX($DB$7:DB138)))</f>
        <v/>
      </c>
      <c r="DC139" s="170">
        <v>133</v>
      </c>
      <c r="DD139" s="3" t="str">
        <f>IF('DATA ENTRY'!CV138="","",IF('DATA ENTRY'!B138="","",IF(AND($DE$4='DATA ENTRY'!D138),'DATA ENTRY'!B138,"")))</f>
        <v/>
      </c>
      <c r="DE139" s="3" t="str">
        <f>IF('DATA ENTRY'!CV138="","",IF('DATA ENTRY'!C138="","",IF(AND($DE$4='DATA ENTRY'!D138),'DATA ENTRY'!C138,"")))</f>
        <v/>
      </c>
      <c r="DF139" s="4" t="str">
        <f>IF('DATA ENTRY'!CV138="","",IF('DATA ENTRY'!I138="","",IF(AND($DE$4='DATA ENTRY'!D138),'DATA ENTRY'!I138,"")))</f>
        <v/>
      </c>
      <c r="DG139" s="4" t="str">
        <f>IF('DATA ENTRY'!CV138="","",IF('DATA ENTRY'!CV138="","",IF(AND($DE$4='DATA ENTRY'!D138),'DATA ENTRY'!CV138,"")))</f>
        <v/>
      </c>
      <c r="DH139" s="3" t="str">
        <f>IF('DATA ENTRY'!CV138="","",IF('DATA ENTRY'!N138="","",IF(AND($DE$4='DATA ENTRY'!D138),'DATA ENTRY'!N138,"")))</f>
        <v/>
      </c>
      <c r="DI139" s="132" t="str">
        <f>IF('DATA ENTRY'!CV138="","",IF('DATA ENTRY'!O138="","",IF(AND($DE$4='DATA ENTRY'!D138),'DATA ENTRY'!O138,"")))</f>
        <v/>
      </c>
      <c r="DJ139" s="3" t="str">
        <f>IF('DATA ENTRY'!CV138="","",IF('DATA ENTRY'!P138="","",IF(AND($DE$4='DATA ENTRY'!D138),'DATA ENTRY'!P138,"")))</f>
        <v/>
      </c>
      <c r="DK139" s="132" t="str">
        <f>IF('DATA ENTRY'!CV138="","",IF('DATA ENTRY'!Q138="","",IF(AND($DE$4='DATA ENTRY'!D138),'DATA ENTRY'!Q138,"")))</f>
        <v/>
      </c>
      <c r="DL139" s="3" t="str">
        <f>IF('DATA ENTRY'!CV138="","",IF('DATA ENTRY'!R138="","",IF(AND($DE$4='DATA ENTRY'!D138),'DATA ENTRY'!R138,"")))</f>
        <v/>
      </c>
      <c r="DM139" s="132" t="str">
        <f>IF('DATA ENTRY'!CV138="","",IF('DATA ENTRY'!S138="","",IF(AND($DE$4='DATA ENTRY'!D138),'DATA ENTRY'!S138,"")))</f>
        <v/>
      </c>
      <c r="DN139" s="3" t="str">
        <f>IF('DATA ENTRY'!CV138="","",IF('DATA ENTRY'!E138="","",IF(AND($DE$4='DATA ENTRY'!D138),'DATA ENTRY'!E138,"")))</f>
        <v/>
      </c>
      <c r="DO139" s="3" t="str">
        <f>IF('DATA ENTRY'!CV138="","",IF('DATA ENTRY'!D138="","",IF(AND($DE$4='DATA ENTRY'!D138),'DATA ENTRY'!D138,"")))</f>
        <v/>
      </c>
      <c r="DP139" s="3" t="str">
        <f>IF('DATA ENTRY'!CV138="","",IF('DATA ENTRY'!W138="","",IF(AND($DE$4='DATA ENTRY'!D138),'DATA ENTRY'!W138,"")))</f>
        <v/>
      </c>
      <c r="DQ139" s="3" t="str">
        <f>IF('DATA ENTRY'!CV138="","",IF('DATA ENTRY'!X138="","",IF(AND($DE$4='DATA ENTRY'!D138),'DATA ENTRY'!X138,"")))</f>
        <v/>
      </c>
      <c r="DR139" s="133" t="str">
        <f t="shared" si="34"/>
        <v/>
      </c>
      <c r="DS139" s="133" t="str">
        <f>IF('DATA ENTRY'!CV138="","",IF('DATA ENTRY'!D138="","",IF(AND($DE$4='DATA ENTRY'!D138),'DATA ENTRY'!G138,"")))</f>
        <v/>
      </c>
      <c r="DX139">
        <f t="shared" si="35"/>
        <v>0</v>
      </c>
      <c r="EA139" t="str">
        <f t="shared" si="36"/>
        <v/>
      </c>
      <c r="EB139" t="str">
        <f>IF(EX139=0,"",1+(MAX($EB$7:EB138)))</f>
        <v/>
      </c>
      <c r="EC139" s="192">
        <v>133</v>
      </c>
      <c r="ED139" s="3" t="str">
        <f>IF('DATA ENTRY'!CV138="","",IF('DATA ENTRY'!B138="","",IF(AND($EE$4='DATA ENTRY'!G138,$EG$4='DATA ENTRY'!F138),'DATA ENTRY'!B138,"")))</f>
        <v/>
      </c>
      <c r="EE139" s="3" t="str">
        <f>IF('DATA ENTRY'!CV138="","",IF('DATA ENTRY'!C138="","",IF(AND($EE$4='DATA ENTRY'!G138,$EG$4='DATA ENTRY'!F138),'DATA ENTRY'!C138,"")))</f>
        <v/>
      </c>
      <c r="EF139" s="4" t="str">
        <f>IF('DATA ENTRY'!CV138="","",IF('DATA ENTRY'!I138="","",IF(AND($EE$4='DATA ENTRY'!G138,$EG$4='DATA ENTRY'!F138),'DATA ENTRY'!I138,"")))</f>
        <v/>
      </c>
      <c r="EG139" s="4" t="str">
        <f>IF('DATA ENTRY'!CV138="","",IF('DATA ENTRY'!CV138="","",IF(AND($EE$4='DATA ENTRY'!G138,$EG$4='DATA ENTRY'!F138),'DATA ENTRY'!CV138,"")))</f>
        <v/>
      </c>
      <c r="EH139" s="3" t="str">
        <f>IF('DATA ENTRY'!CV138="","",IF('DATA ENTRY'!N138="","",IF(AND($EE$4='DATA ENTRY'!G138,$EG$4='DATA ENTRY'!F138),'DATA ENTRY'!N138,"")))</f>
        <v/>
      </c>
      <c r="EI139" s="132" t="str">
        <f>IF('DATA ENTRY'!CV138="","",IF('DATA ENTRY'!O138="","",IF(AND($EE$4='DATA ENTRY'!G138,$EG$4='DATA ENTRY'!F138),'DATA ENTRY'!O138,"")))</f>
        <v/>
      </c>
      <c r="EJ139" s="3" t="str">
        <f>IF('DATA ENTRY'!CV138="","",IF('DATA ENTRY'!P138="","",IF(AND($EE$4='DATA ENTRY'!G138,$EG$4='DATA ENTRY'!F138),'DATA ENTRY'!P138,"")))</f>
        <v/>
      </c>
      <c r="EK139" s="132" t="str">
        <f>IF('DATA ENTRY'!CV138="","",IF('DATA ENTRY'!Q138="","",IF(AND($EE$4='DATA ENTRY'!G138,$EG$4='DATA ENTRY'!F138),'DATA ENTRY'!Q138,"")))</f>
        <v/>
      </c>
      <c r="EL139" s="3" t="str">
        <f>IF('DATA ENTRY'!CV138="","",IF('DATA ENTRY'!R138="","",IF(AND($EE$4='DATA ENTRY'!G138,$EG$4='DATA ENTRY'!F138),'DATA ENTRY'!R138,"")))</f>
        <v/>
      </c>
      <c r="EM139" s="132" t="str">
        <f>IF('DATA ENTRY'!CV138="","",IF('DATA ENTRY'!S138="","",IF(AND($EE$4='DATA ENTRY'!G138,$EG$4='DATA ENTRY'!F138),'DATA ENTRY'!S138,"")))</f>
        <v/>
      </c>
      <c r="EN139" s="3" t="str">
        <f>IF('DATA ENTRY'!CV138="","",IF('DATA ENTRY'!E138="","",IF(AND($EE$4='DATA ENTRY'!G138,$EG$4='DATA ENTRY'!F138),'DATA ENTRY'!E138,"")))</f>
        <v/>
      </c>
      <c r="EO139" s="3" t="str">
        <f>IF('DATA ENTRY'!CV138="","",IF('DATA ENTRY'!D6="","",IF(AND($EE$4='DATA ENTRY'!G138,$EG$4='DATA ENTRY'!F138),'DATA ENTRY'!D6,"")))</f>
        <v/>
      </c>
      <c r="EP139" s="3" t="str">
        <f>IF('DATA ENTRY'!CV138="","",IF('DATA ENTRY'!W138="","",IF(AND($EE$4='DATA ENTRY'!G138,$EG$4='DATA ENTRY'!F138),'DATA ENTRY'!W138,"")))</f>
        <v/>
      </c>
      <c r="EQ139" s="3" t="str">
        <f>IF('DATA ENTRY'!CV138="","",IF('DATA ENTRY'!X138="","",IF(AND($EE$4='DATA ENTRY'!G138,$EG$4='DATA ENTRY'!F138),'DATA ENTRY'!X138,"")))</f>
        <v/>
      </c>
      <c r="ER139" s="133" t="str">
        <f t="shared" si="37"/>
        <v/>
      </c>
      <c r="ES139" s="133" t="str">
        <f>IF('DATA ENTRY'!CV138="","",IF('DATA ENTRY'!D6="","",IF(AND($EE$4='DATA ENTRY'!G138,$EG$4='DATA ENTRY'!F138),'DATA ENTRY'!G138,"")))</f>
        <v/>
      </c>
      <c r="EX139">
        <f t="shared" si="38"/>
        <v>0</v>
      </c>
    </row>
    <row r="140" spans="1:154">
      <c r="A140" t="str">
        <f>IF(S140=0,"",1+(MAX($A$7:A139)))</f>
        <v/>
      </c>
      <c r="B140" s="2">
        <v>134</v>
      </c>
      <c r="C140" s="3" t="str">
        <f>IF('DATA ENTRY'!CV139="","",IF('DATA ENTRY'!B139="","",IF($D$4="All Post",'DATA ENTRY'!B139,IF(AND($D$4='DATA ENTRY'!CV139),'DATA ENTRY'!B139,""))))</f>
        <v/>
      </c>
      <c r="D140" s="3" t="str">
        <f>IF('DATA ENTRY'!CV139="","",IF('DATA ENTRY'!C139="","",IF($D$4="All Post",'DATA ENTRY'!C139,IF(AND($D$4='DATA ENTRY'!CV139),'DATA ENTRY'!C139,""))))</f>
        <v/>
      </c>
      <c r="E140" s="4" t="str">
        <f>IF('DATA ENTRY'!CV139="","",IF('DATA ENTRY'!I139="","",IF($D$4="All Post",'DATA ENTRY'!I139,IF(AND($D$4='DATA ENTRY'!CV139),'DATA ENTRY'!I139,""))))</f>
        <v/>
      </c>
      <c r="F140" s="4" t="str">
        <f>IF('DATA ENTRY'!CV139="","",IF('DATA ENTRY'!CV139="","",IF($D$4="All Post",'DATA ENTRY'!CV139,IF(AND($D$4='DATA ENTRY'!CV139),'DATA ENTRY'!CV139,""))))</f>
        <v/>
      </c>
      <c r="G140" s="3" t="str">
        <f>IF('DATA ENTRY'!CV139="","",IF('DATA ENTRY'!N139="","",IF($D$4="All Post",'DATA ENTRY'!N139,IF(AND($D$4='DATA ENTRY'!CV139),'DATA ENTRY'!N139,""))))</f>
        <v/>
      </c>
      <c r="H140" s="132" t="str">
        <f>IF('DATA ENTRY'!CV139="","",IF('DATA ENTRY'!O139="","",IF($D$4="All Post",'DATA ENTRY'!O139,IF(AND($D$4='DATA ENTRY'!CV139),'DATA ENTRY'!O139,""))))</f>
        <v/>
      </c>
      <c r="I140" s="3" t="str">
        <f>IF('DATA ENTRY'!CV139="","",IF('DATA ENTRY'!P139="","",IF($D$4="All Post",'DATA ENTRY'!P139,IF(AND($D$4='DATA ENTRY'!CV139),'DATA ENTRY'!P139,""))))</f>
        <v/>
      </c>
      <c r="J140" s="132" t="str">
        <f>IF('DATA ENTRY'!CV139="","",IF('DATA ENTRY'!Q139="","",IF($D$4="All Post",'DATA ENTRY'!Q139,IF(AND($D$4='DATA ENTRY'!CV139),'DATA ENTRY'!Q139,""))))</f>
        <v/>
      </c>
      <c r="K140" s="3" t="str">
        <f>IF('DATA ENTRY'!CV139="","",IF('DATA ENTRY'!R139="","",IF($D$4="All Post",'DATA ENTRY'!R139,IF(AND($D$4='DATA ENTRY'!CV139),'DATA ENTRY'!R139,""))))</f>
        <v/>
      </c>
      <c r="L140" s="3" t="str">
        <f>IF('DATA ENTRY'!CV139="","",IF('DATA ENTRY'!S139="","",IF($D$4="All Post",'DATA ENTRY'!S139,IF(AND($D$4='DATA ENTRY'!CV139),'DATA ENTRY'!S139,""))))</f>
        <v/>
      </c>
      <c r="M140" s="3" t="str">
        <f>IF('DATA ENTRY'!CV139="","",IF('DATA ENTRY'!E139="","",IF($D$4="All Post",'DATA ENTRY'!E139,IF(AND($D$4='DATA ENTRY'!CV139),'DATA ENTRY'!E139,""))))</f>
        <v/>
      </c>
      <c r="N140" s="3" t="str">
        <f>IF('DATA ENTRY'!CV139="","",IF('DATA ENTRY'!W139="","",IF($D$4="All Post",'DATA ENTRY'!W139,IF(AND($D$4='DATA ENTRY'!CV139),'DATA ENTRY'!W139,""))))</f>
        <v/>
      </c>
      <c r="O140" s="3" t="str">
        <f>IF('DATA ENTRY'!CV139="","",IF('DATA ENTRY'!X139="","",IF($D$4="All Post",'DATA ENTRY'!X139,IF(AND($D$4='DATA ENTRY'!CV139),'DATA ENTRY'!X139,""))))</f>
        <v/>
      </c>
      <c r="P140" s="3" t="str">
        <f>IF('DATA ENTRY'!CV139="","",IF('DATA ENTRY'!G139="","",IF($D$4="All Post",'DATA ENTRY'!G139,IF(AND($D$4='DATA ENTRY'!CV139),'DATA ENTRY'!G139,""))))</f>
        <v/>
      </c>
      <c r="S140">
        <f t="shared" si="27"/>
        <v>0</v>
      </c>
      <c r="T140" t="str">
        <f t="shared" si="28"/>
        <v/>
      </c>
      <c r="BZ140" t="str">
        <f t="shared" si="29"/>
        <v/>
      </c>
      <c r="CA140" t="str">
        <f>IF(CW140=0,"",1+(MAX($CA$7:CA139)))</f>
        <v/>
      </c>
      <c r="CB140" s="141">
        <v>134</v>
      </c>
      <c r="CC140" s="3" t="str">
        <f>IF('DATA ENTRY'!CV139="","",IF('DATA ENTRY'!B139="","",IF(AND($CD$4='DATA ENTRY'!CV139),'DATA ENTRY'!B139,"")))</f>
        <v/>
      </c>
      <c r="CD140" s="3" t="str">
        <f>IF('DATA ENTRY'!CV139="","",IF('DATA ENTRY'!C139="","",IF(AND($CD$4='DATA ENTRY'!CV139),'DATA ENTRY'!C139,"")))</f>
        <v/>
      </c>
      <c r="CE140" s="4" t="str">
        <f>IF('DATA ENTRY'!CV139="","",IF('DATA ENTRY'!I139="","",IF(AND($CD$4='DATA ENTRY'!CV139),'DATA ENTRY'!I139,"")))</f>
        <v/>
      </c>
      <c r="CF140" s="4" t="str">
        <f>IF('DATA ENTRY'!CV139="","",IF('DATA ENTRY'!CV139="","",IF(AND($CD$4='DATA ENTRY'!CV139),'DATA ENTRY'!CV139,"")))</f>
        <v/>
      </c>
      <c r="CG140" s="3" t="str">
        <f>IF('DATA ENTRY'!CV139="","",IF('DATA ENTRY'!N139="","",IF(AND($CD$4='DATA ENTRY'!CV139),'DATA ENTRY'!N139,"")))</f>
        <v/>
      </c>
      <c r="CH140" s="132" t="str">
        <f>IF('DATA ENTRY'!CV139="","",IF('DATA ENTRY'!O139="","",IF(AND($CD$4='DATA ENTRY'!CV139),'DATA ENTRY'!O139,"")))</f>
        <v/>
      </c>
      <c r="CI140" s="3" t="str">
        <f>IF('DATA ENTRY'!CV139="","",IF('DATA ENTRY'!P139="","",IF(AND($CD$4='DATA ENTRY'!CV139),'DATA ENTRY'!P139,"")))</f>
        <v/>
      </c>
      <c r="CJ140" s="132" t="str">
        <f>IF('DATA ENTRY'!CV139="","",IF('DATA ENTRY'!Q139="","",IF(AND($CD$4='DATA ENTRY'!CV139),'DATA ENTRY'!Q139,"")))</f>
        <v/>
      </c>
      <c r="CK140" s="3" t="str">
        <f>IF('DATA ENTRY'!CV139="","",IF('DATA ENTRY'!R139="","",IF(AND($CD$4='DATA ENTRY'!CV139),'DATA ENTRY'!R139,"")))</f>
        <v/>
      </c>
      <c r="CL140" s="3" t="str">
        <f>IF('DATA ENTRY'!CV139="","",IF('DATA ENTRY'!S139="","",IF(AND($CD$4='DATA ENTRY'!CV139),'DATA ENTRY'!S139,"")))</f>
        <v/>
      </c>
      <c r="CM140" s="3" t="str">
        <f>IF('DATA ENTRY'!CV139="","",IF('DATA ENTRY'!E139="","",IF(AND($CD$4='DATA ENTRY'!CV139),'DATA ENTRY'!E139,"")))</f>
        <v/>
      </c>
      <c r="CN140" s="3" t="str">
        <f>IF('DATA ENTRY'!CV139="","",IF('DATA ENTRY'!W139="","",IF(AND($CD$4='DATA ENTRY'!CV139),'DATA ENTRY'!W139,"")))</f>
        <v/>
      </c>
      <c r="CO140" s="3" t="str">
        <f>IF('DATA ENTRY'!CV139="","",IF('DATA ENTRY'!X139="","",IF(AND($CD$4='DATA ENTRY'!CV139),'DATA ENTRY'!X139,"")))</f>
        <v/>
      </c>
      <c r="CP140" s="133" t="str">
        <f t="shared" si="30"/>
        <v/>
      </c>
      <c r="CQ140" s="133" t="str">
        <f>IF('DATA ENTRY'!CV139="","",IF('DATA ENTRY'!G139="","",IF(AND($CD$4='DATA ENTRY'!CV139),'DATA ENTRY'!G139,"")))</f>
        <v/>
      </c>
      <c r="CR140">
        <f t="shared" si="31"/>
        <v>0</v>
      </c>
      <c r="CS140">
        <f t="shared" si="32"/>
        <v>0</v>
      </c>
      <c r="CW140">
        <f t="shared" si="39"/>
        <v>0</v>
      </c>
      <c r="DA140" t="str">
        <f t="shared" si="33"/>
        <v/>
      </c>
      <c r="DB140" t="str">
        <f>IF(DX140=0,"",1+(MAX($DB$7:DB139)))</f>
        <v/>
      </c>
      <c r="DC140" s="170">
        <v>134</v>
      </c>
      <c r="DD140" s="3" t="str">
        <f>IF('DATA ENTRY'!CV139="","",IF('DATA ENTRY'!B139="","",IF(AND($DE$4='DATA ENTRY'!D139),'DATA ENTRY'!B139,"")))</f>
        <v/>
      </c>
      <c r="DE140" s="3" t="str">
        <f>IF('DATA ENTRY'!CV139="","",IF('DATA ENTRY'!C139="","",IF(AND($DE$4='DATA ENTRY'!D139),'DATA ENTRY'!C139,"")))</f>
        <v/>
      </c>
      <c r="DF140" s="4" t="str">
        <f>IF('DATA ENTRY'!CV139="","",IF('DATA ENTRY'!I139="","",IF(AND($DE$4='DATA ENTRY'!D139),'DATA ENTRY'!I139,"")))</f>
        <v/>
      </c>
      <c r="DG140" s="4" t="str">
        <f>IF('DATA ENTRY'!CV139="","",IF('DATA ENTRY'!CV139="","",IF(AND($DE$4='DATA ENTRY'!D139),'DATA ENTRY'!CV139,"")))</f>
        <v/>
      </c>
      <c r="DH140" s="3" t="str">
        <f>IF('DATA ENTRY'!CV139="","",IF('DATA ENTRY'!N139="","",IF(AND($DE$4='DATA ENTRY'!D139),'DATA ENTRY'!N139,"")))</f>
        <v/>
      </c>
      <c r="DI140" s="132" t="str">
        <f>IF('DATA ENTRY'!CV139="","",IF('DATA ENTRY'!O139="","",IF(AND($DE$4='DATA ENTRY'!D139),'DATA ENTRY'!O139,"")))</f>
        <v/>
      </c>
      <c r="DJ140" s="3" t="str">
        <f>IF('DATA ENTRY'!CV139="","",IF('DATA ENTRY'!P139="","",IF(AND($DE$4='DATA ENTRY'!D139),'DATA ENTRY'!P139,"")))</f>
        <v/>
      </c>
      <c r="DK140" s="132" t="str">
        <f>IF('DATA ENTRY'!CV139="","",IF('DATA ENTRY'!Q139="","",IF(AND($DE$4='DATA ENTRY'!D139),'DATA ENTRY'!Q139,"")))</f>
        <v/>
      </c>
      <c r="DL140" s="3" t="str">
        <f>IF('DATA ENTRY'!CV139="","",IF('DATA ENTRY'!R139="","",IF(AND($DE$4='DATA ENTRY'!D139),'DATA ENTRY'!R139,"")))</f>
        <v/>
      </c>
      <c r="DM140" s="132" t="str">
        <f>IF('DATA ENTRY'!CV139="","",IF('DATA ENTRY'!S139="","",IF(AND($DE$4='DATA ENTRY'!D139),'DATA ENTRY'!S139,"")))</f>
        <v/>
      </c>
      <c r="DN140" s="3" t="str">
        <f>IF('DATA ENTRY'!CV139="","",IF('DATA ENTRY'!E139="","",IF(AND($DE$4='DATA ENTRY'!D139),'DATA ENTRY'!E139,"")))</f>
        <v/>
      </c>
      <c r="DO140" s="3" t="str">
        <f>IF('DATA ENTRY'!CV139="","",IF('DATA ENTRY'!D139="","",IF(AND($DE$4='DATA ENTRY'!D139),'DATA ENTRY'!D139,"")))</f>
        <v/>
      </c>
      <c r="DP140" s="3" t="str">
        <f>IF('DATA ENTRY'!CV139="","",IF('DATA ENTRY'!W139="","",IF(AND($DE$4='DATA ENTRY'!D139),'DATA ENTRY'!W139,"")))</f>
        <v/>
      </c>
      <c r="DQ140" s="3" t="str">
        <f>IF('DATA ENTRY'!CV139="","",IF('DATA ENTRY'!X139="","",IF(AND($DE$4='DATA ENTRY'!D139),'DATA ENTRY'!X139,"")))</f>
        <v/>
      </c>
      <c r="DR140" s="133" t="str">
        <f t="shared" si="34"/>
        <v/>
      </c>
      <c r="DS140" s="133" t="str">
        <f>IF('DATA ENTRY'!CV139="","",IF('DATA ENTRY'!D139="","",IF(AND($DE$4='DATA ENTRY'!D139),'DATA ENTRY'!G139,"")))</f>
        <v/>
      </c>
      <c r="DX140">
        <f t="shared" si="35"/>
        <v>0</v>
      </c>
      <c r="EA140" t="str">
        <f t="shared" si="36"/>
        <v/>
      </c>
      <c r="EB140" t="str">
        <f>IF(EX140=0,"",1+(MAX($EB$7:EB139)))</f>
        <v/>
      </c>
      <c r="EC140" s="192">
        <v>134</v>
      </c>
      <c r="ED140" s="3" t="str">
        <f>IF('DATA ENTRY'!CV139="","",IF('DATA ENTRY'!B139="","",IF(AND($EE$4='DATA ENTRY'!G139,$EG$4='DATA ENTRY'!F139),'DATA ENTRY'!B139,"")))</f>
        <v/>
      </c>
      <c r="EE140" s="3" t="str">
        <f>IF('DATA ENTRY'!CV139="","",IF('DATA ENTRY'!C139="","",IF(AND($EE$4='DATA ENTRY'!G139,$EG$4='DATA ENTRY'!F139),'DATA ENTRY'!C139,"")))</f>
        <v/>
      </c>
      <c r="EF140" s="4" t="str">
        <f>IF('DATA ENTRY'!CV139="","",IF('DATA ENTRY'!I139="","",IF(AND($EE$4='DATA ENTRY'!G139,$EG$4='DATA ENTRY'!F139),'DATA ENTRY'!I139,"")))</f>
        <v/>
      </c>
      <c r="EG140" s="4" t="str">
        <f>IF('DATA ENTRY'!CV139="","",IF('DATA ENTRY'!CV139="","",IF(AND($EE$4='DATA ENTRY'!G139,$EG$4='DATA ENTRY'!F139),'DATA ENTRY'!CV139,"")))</f>
        <v/>
      </c>
      <c r="EH140" s="3" t="str">
        <f>IF('DATA ENTRY'!CV139="","",IF('DATA ENTRY'!N139="","",IF(AND($EE$4='DATA ENTRY'!G139,$EG$4='DATA ENTRY'!F139),'DATA ENTRY'!N139,"")))</f>
        <v/>
      </c>
      <c r="EI140" s="132" t="str">
        <f>IF('DATA ENTRY'!CV139="","",IF('DATA ENTRY'!O139="","",IF(AND($EE$4='DATA ENTRY'!G139,$EG$4='DATA ENTRY'!F139),'DATA ENTRY'!O139,"")))</f>
        <v/>
      </c>
      <c r="EJ140" s="3" t="str">
        <f>IF('DATA ENTRY'!CV139="","",IF('DATA ENTRY'!P139="","",IF(AND($EE$4='DATA ENTRY'!G139,$EG$4='DATA ENTRY'!F139),'DATA ENTRY'!P139,"")))</f>
        <v/>
      </c>
      <c r="EK140" s="132" t="str">
        <f>IF('DATA ENTRY'!CV139="","",IF('DATA ENTRY'!Q139="","",IF(AND($EE$4='DATA ENTRY'!G139,$EG$4='DATA ENTRY'!F139),'DATA ENTRY'!Q139,"")))</f>
        <v/>
      </c>
      <c r="EL140" s="3" t="str">
        <f>IF('DATA ENTRY'!CV139="","",IF('DATA ENTRY'!R139="","",IF(AND($EE$4='DATA ENTRY'!G139,$EG$4='DATA ENTRY'!F139),'DATA ENTRY'!R139,"")))</f>
        <v/>
      </c>
      <c r="EM140" s="132" t="str">
        <f>IF('DATA ENTRY'!CV139="","",IF('DATA ENTRY'!S139="","",IF(AND($EE$4='DATA ENTRY'!G139,$EG$4='DATA ENTRY'!F139),'DATA ENTRY'!S139,"")))</f>
        <v/>
      </c>
      <c r="EN140" s="3" t="str">
        <f>IF('DATA ENTRY'!CV139="","",IF('DATA ENTRY'!E139="","",IF(AND($EE$4='DATA ENTRY'!G139,$EG$4='DATA ENTRY'!F139),'DATA ENTRY'!E139,"")))</f>
        <v/>
      </c>
      <c r="EO140" s="3" t="str">
        <f>IF('DATA ENTRY'!CV139="","",IF('DATA ENTRY'!D6="","",IF(AND($EE$4='DATA ENTRY'!G139,$EG$4='DATA ENTRY'!F139),'DATA ENTRY'!D6,"")))</f>
        <v/>
      </c>
      <c r="EP140" s="3" t="str">
        <f>IF('DATA ENTRY'!CV139="","",IF('DATA ENTRY'!W139="","",IF(AND($EE$4='DATA ENTRY'!G139,$EG$4='DATA ENTRY'!F139),'DATA ENTRY'!W139,"")))</f>
        <v/>
      </c>
      <c r="EQ140" s="3" t="str">
        <f>IF('DATA ENTRY'!CV139="","",IF('DATA ENTRY'!X139="","",IF(AND($EE$4='DATA ENTRY'!G139,$EG$4='DATA ENTRY'!F139),'DATA ENTRY'!X139,"")))</f>
        <v/>
      </c>
      <c r="ER140" s="133" t="str">
        <f t="shared" si="37"/>
        <v/>
      </c>
      <c r="ES140" s="133" t="str">
        <f>IF('DATA ENTRY'!CV139="","",IF('DATA ENTRY'!D6="","",IF(AND($EE$4='DATA ENTRY'!G139,$EG$4='DATA ENTRY'!F139),'DATA ENTRY'!G139,"")))</f>
        <v/>
      </c>
      <c r="EX140">
        <f t="shared" si="38"/>
        <v>0</v>
      </c>
    </row>
    <row r="141" spans="1:154">
      <c r="A141" t="str">
        <f>IF(S141=0,"",1+(MAX($A$7:A140)))</f>
        <v/>
      </c>
      <c r="B141" s="2">
        <v>135</v>
      </c>
      <c r="C141" s="3" t="str">
        <f>IF('DATA ENTRY'!CV140="","",IF('DATA ENTRY'!B140="","",IF($D$4="All Post",'DATA ENTRY'!B140,IF(AND($D$4='DATA ENTRY'!CV140),'DATA ENTRY'!B140,""))))</f>
        <v/>
      </c>
      <c r="D141" s="3" t="str">
        <f>IF('DATA ENTRY'!CV140="","",IF('DATA ENTRY'!C140="","",IF($D$4="All Post",'DATA ENTRY'!C140,IF(AND($D$4='DATA ENTRY'!CV140),'DATA ENTRY'!C140,""))))</f>
        <v/>
      </c>
      <c r="E141" s="4" t="str">
        <f>IF('DATA ENTRY'!CV140="","",IF('DATA ENTRY'!I140="","",IF($D$4="All Post",'DATA ENTRY'!I140,IF(AND($D$4='DATA ENTRY'!CV140),'DATA ENTRY'!I140,""))))</f>
        <v/>
      </c>
      <c r="F141" s="4" t="str">
        <f>IF('DATA ENTRY'!CV140="","",IF('DATA ENTRY'!CV140="","",IF($D$4="All Post",'DATA ENTRY'!CV140,IF(AND($D$4='DATA ENTRY'!CV140),'DATA ENTRY'!CV140,""))))</f>
        <v/>
      </c>
      <c r="G141" s="3" t="str">
        <f>IF('DATA ENTRY'!CV140="","",IF('DATA ENTRY'!N140="","",IF($D$4="All Post",'DATA ENTRY'!N140,IF(AND($D$4='DATA ENTRY'!CV140),'DATA ENTRY'!N140,""))))</f>
        <v/>
      </c>
      <c r="H141" s="132" t="str">
        <f>IF('DATA ENTRY'!CV140="","",IF('DATA ENTRY'!O140="","",IF($D$4="All Post",'DATA ENTRY'!O140,IF(AND($D$4='DATA ENTRY'!CV140),'DATA ENTRY'!O140,""))))</f>
        <v/>
      </c>
      <c r="I141" s="3" t="str">
        <f>IF('DATA ENTRY'!CV140="","",IF('DATA ENTRY'!P140="","",IF($D$4="All Post",'DATA ENTRY'!P140,IF(AND($D$4='DATA ENTRY'!CV140),'DATA ENTRY'!P140,""))))</f>
        <v/>
      </c>
      <c r="J141" s="132" t="str">
        <f>IF('DATA ENTRY'!CV140="","",IF('DATA ENTRY'!Q140="","",IF($D$4="All Post",'DATA ENTRY'!Q140,IF(AND($D$4='DATA ENTRY'!CV140),'DATA ENTRY'!Q140,""))))</f>
        <v/>
      </c>
      <c r="K141" s="3" t="str">
        <f>IF('DATA ENTRY'!CV140="","",IF('DATA ENTRY'!R140="","",IF($D$4="All Post",'DATA ENTRY'!R140,IF(AND($D$4='DATA ENTRY'!CV140),'DATA ENTRY'!R140,""))))</f>
        <v/>
      </c>
      <c r="L141" s="3" t="str">
        <f>IF('DATA ENTRY'!CV140="","",IF('DATA ENTRY'!S140="","",IF($D$4="All Post",'DATA ENTRY'!S140,IF(AND($D$4='DATA ENTRY'!CV140),'DATA ENTRY'!S140,""))))</f>
        <v/>
      </c>
      <c r="M141" s="3" t="str">
        <f>IF('DATA ENTRY'!CV140="","",IF('DATA ENTRY'!E140="","",IF($D$4="All Post",'DATA ENTRY'!E140,IF(AND($D$4='DATA ENTRY'!CV140),'DATA ENTRY'!E140,""))))</f>
        <v/>
      </c>
      <c r="N141" s="3" t="str">
        <f>IF('DATA ENTRY'!CV140="","",IF('DATA ENTRY'!W140="","",IF($D$4="All Post",'DATA ENTRY'!W140,IF(AND($D$4='DATA ENTRY'!CV140),'DATA ENTRY'!W140,""))))</f>
        <v/>
      </c>
      <c r="O141" s="3" t="str">
        <f>IF('DATA ENTRY'!CV140="","",IF('DATA ENTRY'!X140="","",IF($D$4="All Post",'DATA ENTRY'!X140,IF(AND($D$4='DATA ENTRY'!CV140),'DATA ENTRY'!X140,""))))</f>
        <v/>
      </c>
      <c r="P141" s="3" t="str">
        <f>IF('DATA ENTRY'!CV140="","",IF('DATA ENTRY'!G140="","",IF($D$4="All Post",'DATA ENTRY'!G140,IF(AND($D$4='DATA ENTRY'!CV140),'DATA ENTRY'!G140,""))))</f>
        <v/>
      </c>
      <c r="S141">
        <f t="shared" si="27"/>
        <v>0</v>
      </c>
      <c r="T141" t="str">
        <f t="shared" si="28"/>
        <v/>
      </c>
      <c r="BZ141" t="str">
        <f t="shared" si="29"/>
        <v/>
      </c>
      <c r="CA141" t="str">
        <f>IF(CW141=0,"",1+(MAX($CA$7:CA140)))</f>
        <v/>
      </c>
      <c r="CB141" s="141">
        <v>135</v>
      </c>
      <c r="CC141" s="3" t="str">
        <f>IF('DATA ENTRY'!CV140="","",IF('DATA ENTRY'!B140="","",IF(AND($CD$4='DATA ENTRY'!CV140),'DATA ENTRY'!B140,"")))</f>
        <v/>
      </c>
      <c r="CD141" s="3" t="str">
        <f>IF('DATA ENTRY'!CV140="","",IF('DATA ENTRY'!C140="","",IF(AND($CD$4='DATA ENTRY'!CV140),'DATA ENTRY'!C140,"")))</f>
        <v/>
      </c>
      <c r="CE141" s="4" t="str">
        <f>IF('DATA ENTRY'!CV140="","",IF('DATA ENTRY'!I140="","",IF(AND($CD$4='DATA ENTRY'!CV140),'DATA ENTRY'!I140,"")))</f>
        <v/>
      </c>
      <c r="CF141" s="4" t="str">
        <f>IF('DATA ENTRY'!CV140="","",IF('DATA ENTRY'!CV140="","",IF(AND($CD$4='DATA ENTRY'!CV140),'DATA ENTRY'!CV140,"")))</f>
        <v/>
      </c>
      <c r="CG141" s="3" t="str">
        <f>IF('DATA ENTRY'!CV140="","",IF('DATA ENTRY'!N140="","",IF(AND($CD$4='DATA ENTRY'!CV140),'DATA ENTRY'!N140,"")))</f>
        <v/>
      </c>
      <c r="CH141" s="132" t="str">
        <f>IF('DATA ENTRY'!CV140="","",IF('DATA ENTRY'!O140="","",IF(AND($CD$4='DATA ENTRY'!CV140),'DATA ENTRY'!O140,"")))</f>
        <v/>
      </c>
      <c r="CI141" s="3" t="str">
        <f>IF('DATA ENTRY'!CV140="","",IF('DATA ENTRY'!P140="","",IF(AND($CD$4='DATA ENTRY'!CV140),'DATA ENTRY'!P140,"")))</f>
        <v/>
      </c>
      <c r="CJ141" s="132" t="str">
        <f>IF('DATA ENTRY'!CV140="","",IF('DATA ENTRY'!Q140="","",IF(AND($CD$4='DATA ENTRY'!CV140),'DATA ENTRY'!Q140,"")))</f>
        <v/>
      </c>
      <c r="CK141" s="3" t="str">
        <f>IF('DATA ENTRY'!CV140="","",IF('DATA ENTRY'!R140="","",IF(AND($CD$4='DATA ENTRY'!CV140),'DATA ENTRY'!R140,"")))</f>
        <v/>
      </c>
      <c r="CL141" s="3" t="str">
        <f>IF('DATA ENTRY'!CV140="","",IF('DATA ENTRY'!S140="","",IF(AND($CD$4='DATA ENTRY'!CV140),'DATA ENTRY'!S140,"")))</f>
        <v/>
      </c>
      <c r="CM141" s="3" t="str">
        <f>IF('DATA ENTRY'!CV140="","",IF('DATA ENTRY'!E140="","",IF(AND($CD$4='DATA ENTRY'!CV140),'DATA ENTRY'!E140,"")))</f>
        <v/>
      </c>
      <c r="CN141" s="3" t="str">
        <f>IF('DATA ENTRY'!CV140="","",IF('DATA ENTRY'!W140="","",IF(AND($CD$4='DATA ENTRY'!CV140),'DATA ENTRY'!W140,"")))</f>
        <v/>
      </c>
      <c r="CO141" s="3" t="str">
        <f>IF('DATA ENTRY'!CV140="","",IF('DATA ENTRY'!X140="","",IF(AND($CD$4='DATA ENTRY'!CV140),'DATA ENTRY'!X140,"")))</f>
        <v/>
      </c>
      <c r="CP141" s="133" t="str">
        <f t="shared" si="30"/>
        <v/>
      </c>
      <c r="CQ141" s="133" t="str">
        <f>IF('DATA ENTRY'!CV140="","",IF('DATA ENTRY'!G140="","",IF(AND($CD$4='DATA ENTRY'!CV140),'DATA ENTRY'!G140,"")))</f>
        <v/>
      </c>
      <c r="CR141">
        <f t="shared" si="31"/>
        <v>0</v>
      </c>
      <c r="CS141">
        <f t="shared" si="32"/>
        <v>0</v>
      </c>
      <c r="CW141">
        <f t="shared" si="39"/>
        <v>0</v>
      </c>
      <c r="DA141" t="str">
        <f t="shared" si="33"/>
        <v/>
      </c>
      <c r="DB141" t="str">
        <f>IF(DX141=0,"",1+(MAX($DB$7:DB140)))</f>
        <v/>
      </c>
      <c r="DC141" s="170">
        <v>135</v>
      </c>
      <c r="DD141" s="3" t="str">
        <f>IF('DATA ENTRY'!CV140="","",IF('DATA ENTRY'!B140="","",IF(AND($DE$4='DATA ENTRY'!D140),'DATA ENTRY'!B140,"")))</f>
        <v/>
      </c>
      <c r="DE141" s="3" t="str">
        <f>IF('DATA ENTRY'!CV140="","",IF('DATA ENTRY'!C140="","",IF(AND($DE$4='DATA ENTRY'!D140),'DATA ENTRY'!C140,"")))</f>
        <v/>
      </c>
      <c r="DF141" s="4" t="str">
        <f>IF('DATA ENTRY'!CV140="","",IF('DATA ENTRY'!I140="","",IF(AND($DE$4='DATA ENTRY'!D140),'DATA ENTRY'!I140,"")))</f>
        <v/>
      </c>
      <c r="DG141" s="4" t="str">
        <f>IF('DATA ENTRY'!CV140="","",IF('DATA ENTRY'!CV140="","",IF(AND($DE$4='DATA ENTRY'!D140),'DATA ENTRY'!CV140,"")))</f>
        <v/>
      </c>
      <c r="DH141" s="3" t="str">
        <f>IF('DATA ENTRY'!CV140="","",IF('DATA ENTRY'!N140="","",IF(AND($DE$4='DATA ENTRY'!D140),'DATA ENTRY'!N140,"")))</f>
        <v/>
      </c>
      <c r="DI141" s="132" t="str">
        <f>IF('DATA ENTRY'!CV140="","",IF('DATA ENTRY'!O140="","",IF(AND($DE$4='DATA ENTRY'!D140),'DATA ENTRY'!O140,"")))</f>
        <v/>
      </c>
      <c r="DJ141" s="3" t="str">
        <f>IF('DATA ENTRY'!CV140="","",IF('DATA ENTRY'!P140="","",IF(AND($DE$4='DATA ENTRY'!D140),'DATA ENTRY'!P140,"")))</f>
        <v/>
      </c>
      <c r="DK141" s="132" t="str">
        <f>IF('DATA ENTRY'!CV140="","",IF('DATA ENTRY'!Q140="","",IF(AND($DE$4='DATA ENTRY'!D140),'DATA ENTRY'!Q140,"")))</f>
        <v/>
      </c>
      <c r="DL141" s="3" t="str">
        <f>IF('DATA ENTRY'!CV140="","",IF('DATA ENTRY'!R140="","",IF(AND($DE$4='DATA ENTRY'!D140),'DATA ENTRY'!R140,"")))</f>
        <v/>
      </c>
      <c r="DM141" s="132" t="str">
        <f>IF('DATA ENTRY'!CV140="","",IF('DATA ENTRY'!S140="","",IF(AND($DE$4='DATA ENTRY'!D140),'DATA ENTRY'!S140,"")))</f>
        <v/>
      </c>
      <c r="DN141" s="3" t="str">
        <f>IF('DATA ENTRY'!CV140="","",IF('DATA ENTRY'!E140="","",IF(AND($DE$4='DATA ENTRY'!D140),'DATA ENTRY'!E140,"")))</f>
        <v/>
      </c>
      <c r="DO141" s="3" t="str">
        <f>IF('DATA ENTRY'!CV140="","",IF('DATA ENTRY'!D140="","",IF(AND($DE$4='DATA ENTRY'!D140),'DATA ENTRY'!D140,"")))</f>
        <v/>
      </c>
      <c r="DP141" s="3" t="str">
        <f>IF('DATA ENTRY'!CV140="","",IF('DATA ENTRY'!W140="","",IF(AND($DE$4='DATA ENTRY'!D140),'DATA ENTRY'!W140,"")))</f>
        <v/>
      </c>
      <c r="DQ141" s="3" t="str">
        <f>IF('DATA ENTRY'!CV140="","",IF('DATA ENTRY'!X140="","",IF(AND($DE$4='DATA ENTRY'!D140),'DATA ENTRY'!X140,"")))</f>
        <v/>
      </c>
      <c r="DR141" s="133" t="str">
        <f t="shared" si="34"/>
        <v/>
      </c>
      <c r="DS141" s="133" t="str">
        <f>IF('DATA ENTRY'!CV140="","",IF('DATA ENTRY'!D140="","",IF(AND($DE$4='DATA ENTRY'!D140),'DATA ENTRY'!G140,"")))</f>
        <v/>
      </c>
      <c r="DX141">
        <f t="shared" si="35"/>
        <v>0</v>
      </c>
      <c r="EA141" t="str">
        <f t="shared" si="36"/>
        <v/>
      </c>
      <c r="EB141" t="str">
        <f>IF(EX141=0,"",1+(MAX($EB$7:EB140)))</f>
        <v/>
      </c>
      <c r="EC141" s="192">
        <v>135</v>
      </c>
      <c r="ED141" s="3" t="str">
        <f>IF('DATA ENTRY'!CV140="","",IF('DATA ENTRY'!B140="","",IF(AND($EE$4='DATA ENTRY'!G140,$EG$4='DATA ENTRY'!F140),'DATA ENTRY'!B140,"")))</f>
        <v/>
      </c>
      <c r="EE141" s="3" t="str">
        <f>IF('DATA ENTRY'!CV140="","",IF('DATA ENTRY'!C140="","",IF(AND($EE$4='DATA ENTRY'!G140,$EG$4='DATA ENTRY'!F140),'DATA ENTRY'!C140,"")))</f>
        <v/>
      </c>
      <c r="EF141" s="4" t="str">
        <f>IF('DATA ENTRY'!CV140="","",IF('DATA ENTRY'!I140="","",IF(AND($EE$4='DATA ENTRY'!G140,$EG$4='DATA ENTRY'!F140),'DATA ENTRY'!I140,"")))</f>
        <v/>
      </c>
      <c r="EG141" s="4" t="str">
        <f>IF('DATA ENTRY'!CV140="","",IF('DATA ENTRY'!CV140="","",IF(AND($EE$4='DATA ENTRY'!G140,$EG$4='DATA ENTRY'!F140),'DATA ENTRY'!CV140,"")))</f>
        <v/>
      </c>
      <c r="EH141" s="3" t="str">
        <f>IF('DATA ENTRY'!CV140="","",IF('DATA ENTRY'!N140="","",IF(AND($EE$4='DATA ENTRY'!G140,$EG$4='DATA ENTRY'!F140),'DATA ENTRY'!N140,"")))</f>
        <v/>
      </c>
      <c r="EI141" s="132" t="str">
        <f>IF('DATA ENTRY'!CV140="","",IF('DATA ENTRY'!O140="","",IF(AND($EE$4='DATA ENTRY'!G140,$EG$4='DATA ENTRY'!F140),'DATA ENTRY'!O140,"")))</f>
        <v/>
      </c>
      <c r="EJ141" s="3" t="str">
        <f>IF('DATA ENTRY'!CV140="","",IF('DATA ENTRY'!P140="","",IF(AND($EE$4='DATA ENTRY'!G140,$EG$4='DATA ENTRY'!F140),'DATA ENTRY'!P140,"")))</f>
        <v/>
      </c>
      <c r="EK141" s="132" t="str">
        <f>IF('DATA ENTRY'!CV140="","",IF('DATA ENTRY'!Q140="","",IF(AND($EE$4='DATA ENTRY'!G140,$EG$4='DATA ENTRY'!F140),'DATA ENTRY'!Q140,"")))</f>
        <v/>
      </c>
      <c r="EL141" s="3" t="str">
        <f>IF('DATA ENTRY'!CV140="","",IF('DATA ENTRY'!R140="","",IF(AND($EE$4='DATA ENTRY'!G140,$EG$4='DATA ENTRY'!F140),'DATA ENTRY'!R140,"")))</f>
        <v/>
      </c>
      <c r="EM141" s="132" t="str">
        <f>IF('DATA ENTRY'!CV140="","",IF('DATA ENTRY'!S140="","",IF(AND($EE$4='DATA ENTRY'!G140,$EG$4='DATA ENTRY'!F140),'DATA ENTRY'!S140,"")))</f>
        <v/>
      </c>
      <c r="EN141" s="3" t="str">
        <f>IF('DATA ENTRY'!CV140="","",IF('DATA ENTRY'!E140="","",IF(AND($EE$4='DATA ENTRY'!G140,$EG$4='DATA ENTRY'!F140),'DATA ENTRY'!E140,"")))</f>
        <v/>
      </c>
      <c r="EO141" s="3" t="str">
        <f>IF('DATA ENTRY'!CV140="","",IF('DATA ENTRY'!D6="","",IF(AND($EE$4='DATA ENTRY'!G140,$EG$4='DATA ENTRY'!F140),'DATA ENTRY'!D6,"")))</f>
        <v/>
      </c>
      <c r="EP141" s="3" t="str">
        <f>IF('DATA ENTRY'!CV140="","",IF('DATA ENTRY'!W140="","",IF(AND($EE$4='DATA ENTRY'!G140,$EG$4='DATA ENTRY'!F140),'DATA ENTRY'!W140,"")))</f>
        <v/>
      </c>
      <c r="EQ141" s="3" t="str">
        <f>IF('DATA ENTRY'!CV140="","",IF('DATA ENTRY'!X140="","",IF(AND($EE$4='DATA ENTRY'!G140,$EG$4='DATA ENTRY'!F140),'DATA ENTRY'!X140,"")))</f>
        <v/>
      </c>
      <c r="ER141" s="133" t="str">
        <f t="shared" si="37"/>
        <v/>
      </c>
      <c r="ES141" s="133" t="str">
        <f>IF('DATA ENTRY'!CV140="","",IF('DATA ENTRY'!D6="","",IF(AND($EE$4='DATA ENTRY'!G140,$EG$4='DATA ENTRY'!F140),'DATA ENTRY'!G140,"")))</f>
        <v/>
      </c>
      <c r="EX141">
        <f t="shared" si="38"/>
        <v>0</v>
      </c>
    </row>
    <row r="142" spans="1:154">
      <c r="A142" t="str">
        <f>IF(S142=0,"",1+(MAX($A$7:A141)))</f>
        <v/>
      </c>
      <c r="B142" s="2">
        <v>136</v>
      </c>
      <c r="C142" s="3" t="str">
        <f>IF('DATA ENTRY'!CV141="","",IF('DATA ENTRY'!B141="","",IF($D$4="All Post",'DATA ENTRY'!B141,IF(AND($D$4='DATA ENTRY'!CV141),'DATA ENTRY'!B141,""))))</f>
        <v/>
      </c>
      <c r="D142" s="3" t="str">
        <f>IF('DATA ENTRY'!CV141="","",IF('DATA ENTRY'!C141="","",IF($D$4="All Post",'DATA ENTRY'!C141,IF(AND($D$4='DATA ENTRY'!CV141),'DATA ENTRY'!C141,""))))</f>
        <v/>
      </c>
      <c r="E142" s="4" t="str">
        <f>IF('DATA ENTRY'!CV141="","",IF('DATA ENTRY'!I141="","",IF($D$4="All Post",'DATA ENTRY'!I141,IF(AND($D$4='DATA ENTRY'!CV141),'DATA ENTRY'!I141,""))))</f>
        <v/>
      </c>
      <c r="F142" s="4" t="str">
        <f>IF('DATA ENTRY'!CV141="","",IF('DATA ENTRY'!CV141="","",IF($D$4="All Post",'DATA ENTRY'!CV141,IF(AND($D$4='DATA ENTRY'!CV141),'DATA ENTRY'!CV141,""))))</f>
        <v/>
      </c>
      <c r="G142" s="3" t="str">
        <f>IF('DATA ENTRY'!CV141="","",IF('DATA ENTRY'!N141="","",IF($D$4="All Post",'DATA ENTRY'!N141,IF(AND($D$4='DATA ENTRY'!CV141),'DATA ENTRY'!N141,""))))</f>
        <v/>
      </c>
      <c r="H142" s="132" t="str">
        <f>IF('DATA ENTRY'!CV141="","",IF('DATA ENTRY'!O141="","",IF($D$4="All Post",'DATA ENTRY'!O141,IF(AND($D$4='DATA ENTRY'!CV141),'DATA ENTRY'!O141,""))))</f>
        <v/>
      </c>
      <c r="I142" s="3" t="str">
        <f>IF('DATA ENTRY'!CV141="","",IF('DATA ENTRY'!P141="","",IF($D$4="All Post",'DATA ENTRY'!P141,IF(AND($D$4='DATA ENTRY'!CV141),'DATA ENTRY'!P141,""))))</f>
        <v/>
      </c>
      <c r="J142" s="132" t="str">
        <f>IF('DATA ENTRY'!CV141="","",IF('DATA ENTRY'!Q141="","",IF($D$4="All Post",'DATA ENTRY'!Q141,IF(AND($D$4='DATA ENTRY'!CV141),'DATA ENTRY'!Q141,""))))</f>
        <v/>
      </c>
      <c r="K142" s="3" t="str">
        <f>IF('DATA ENTRY'!CV141="","",IF('DATA ENTRY'!R141="","",IF($D$4="All Post",'DATA ENTRY'!R141,IF(AND($D$4='DATA ENTRY'!CV141),'DATA ENTRY'!R141,""))))</f>
        <v/>
      </c>
      <c r="L142" s="3" t="str">
        <f>IF('DATA ENTRY'!CV141="","",IF('DATA ENTRY'!S141="","",IF($D$4="All Post",'DATA ENTRY'!S141,IF(AND($D$4='DATA ENTRY'!CV141),'DATA ENTRY'!S141,""))))</f>
        <v/>
      </c>
      <c r="M142" s="3" t="str">
        <f>IF('DATA ENTRY'!CV141="","",IF('DATA ENTRY'!E141="","",IF($D$4="All Post",'DATA ENTRY'!E141,IF(AND($D$4='DATA ENTRY'!CV141),'DATA ENTRY'!E141,""))))</f>
        <v/>
      </c>
      <c r="N142" s="3" t="str">
        <f>IF('DATA ENTRY'!CV141="","",IF('DATA ENTRY'!W141="","",IF($D$4="All Post",'DATA ENTRY'!W141,IF(AND($D$4='DATA ENTRY'!CV141),'DATA ENTRY'!W141,""))))</f>
        <v/>
      </c>
      <c r="O142" s="3" t="str">
        <f>IF('DATA ENTRY'!CV141="","",IF('DATA ENTRY'!X141="","",IF($D$4="All Post",'DATA ENTRY'!X141,IF(AND($D$4='DATA ENTRY'!CV141),'DATA ENTRY'!X141,""))))</f>
        <v/>
      </c>
      <c r="P142" s="3" t="str">
        <f>IF('DATA ENTRY'!CV141="","",IF('DATA ENTRY'!G141="","",IF($D$4="All Post",'DATA ENTRY'!G141,IF(AND($D$4='DATA ENTRY'!CV141),'DATA ENTRY'!G141,""))))</f>
        <v/>
      </c>
      <c r="S142">
        <f t="shared" si="27"/>
        <v>0</v>
      </c>
      <c r="T142" t="str">
        <f t="shared" si="28"/>
        <v/>
      </c>
      <c r="BZ142" t="str">
        <f t="shared" si="29"/>
        <v/>
      </c>
      <c r="CA142" t="str">
        <f>IF(CW142=0,"",1+(MAX($CA$7:CA141)))</f>
        <v/>
      </c>
      <c r="CB142" s="141">
        <v>136</v>
      </c>
      <c r="CC142" s="3" t="str">
        <f>IF('DATA ENTRY'!CV141="","",IF('DATA ENTRY'!B141="","",IF(AND($CD$4='DATA ENTRY'!CV141),'DATA ENTRY'!B141,"")))</f>
        <v/>
      </c>
      <c r="CD142" s="3" t="str">
        <f>IF('DATA ENTRY'!CV141="","",IF('DATA ENTRY'!C141="","",IF(AND($CD$4='DATA ENTRY'!CV141),'DATA ENTRY'!C141,"")))</f>
        <v/>
      </c>
      <c r="CE142" s="4" t="str">
        <f>IF('DATA ENTRY'!CV141="","",IF('DATA ENTRY'!I141="","",IF(AND($CD$4='DATA ENTRY'!CV141),'DATA ENTRY'!I141,"")))</f>
        <v/>
      </c>
      <c r="CF142" s="4" t="str">
        <f>IF('DATA ENTRY'!CV141="","",IF('DATA ENTRY'!CV141="","",IF(AND($CD$4='DATA ENTRY'!CV141),'DATA ENTRY'!CV141,"")))</f>
        <v/>
      </c>
      <c r="CG142" s="3" t="str">
        <f>IF('DATA ENTRY'!CV141="","",IF('DATA ENTRY'!N141="","",IF(AND($CD$4='DATA ENTRY'!CV141),'DATA ENTRY'!N141,"")))</f>
        <v/>
      </c>
      <c r="CH142" s="132" t="str">
        <f>IF('DATA ENTRY'!CV141="","",IF('DATA ENTRY'!O141="","",IF(AND($CD$4='DATA ENTRY'!CV141),'DATA ENTRY'!O141,"")))</f>
        <v/>
      </c>
      <c r="CI142" s="3" t="str">
        <f>IF('DATA ENTRY'!CV141="","",IF('DATA ENTRY'!P141="","",IF(AND($CD$4='DATA ENTRY'!CV141),'DATA ENTRY'!P141,"")))</f>
        <v/>
      </c>
      <c r="CJ142" s="132" t="str">
        <f>IF('DATA ENTRY'!CV141="","",IF('DATA ENTRY'!Q141="","",IF(AND($CD$4='DATA ENTRY'!CV141),'DATA ENTRY'!Q141,"")))</f>
        <v/>
      </c>
      <c r="CK142" s="3" t="str">
        <f>IF('DATA ENTRY'!CV141="","",IF('DATA ENTRY'!R141="","",IF(AND($CD$4='DATA ENTRY'!CV141),'DATA ENTRY'!R141,"")))</f>
        <v/>
      </c>
      <c r="CL142" s="3" t="str">
        <f>IF('DATA ENTRY'!CV141="","",IF('DATA ENTRY'!S141="","",IF(AND($CD$4='DATA ENTRY'!CV141),'DATA ENTRY'!S141,"")))</f>
        <v/>
      </c>
      <c r="CM142" s="3" t="str">
        <f>IF('DATA ENTRY'!CV141="","",IF('DATA ENTRY'!E141="","",IF(AND($CD$4='DATA ENTRY'!CV141),'DATA ENTRY'!E141,"")))</f>
        <v/>
      </c>
      <c r="CN142" s="3" t="str">
        <f>IF('DATA ENTRY'!CV141="","",IF('DATA ENTRY'!W141="","",IF(AND($CD$4='DATA ENTRY'!CV141),'DATA ENTRY'!W141,"")))</f>
        <v/>
      </c>
      <c r="CO142" s="3" t="str">
        <f>IF('DATA ENTRY'!CV141="","",IF('DATA ENTRY'!X141="","",IF(AND($CD$4='DATA ENTRY'!CV141),'DATA ENTRY'!X141,"")))</f>
        <v/>
      </c>
      <c r="CP142" s="133" t="str">
        <f t="shared" si="30"/>
        <v/>
      </c>
      <c r="CQ142" s="133" t="str">
        <f>IF('DATA ENTRY'!CV141="","",IF('DATA ENTRY'!G141="","",IF(AND($CD$4='DATA ENTRY'!CV141),'DATA ENTRY'!G141,"")))</f>
        <v/>
      </c>
      <c r="CR142">
        <f t="shared" si="31"/>
        <v>0</v>
      </c>
      <c r="CS142">
        <f t="shared" si="32"/>
        <v>0</v>
      </c>
      <c r="CW142">
        <f t="shared" si="39"/>
        <v>0</v>
      </c>
      <c r="DA142" t="str">
        <f t="shared" si="33"/>
        <v/>
      </c>
      <c r="DB142" t="str">
        <f>IF(DX142=0,"",1+(MAX($DB$7:DB141)))</f>
        <v/>
      </c>
      <c r="DC142" s="170">
        <v>136</v>
      </c>
      <c r="DD142" s="3" t="str">
        <f>IF('DATA ENTRY'!CV141="","",IF('DATA ENTRY'!B141="","",IF(AND($DE$4='DATA ENTRY'!D141),'DATA ENTRY'!B141,"")))</f>
        <v/>
      </c>
      <c r="DE142" s="3" t="str">
        <f>IF('DATA ENTRY'!CV141="","",IF('DATA ENTRY'!C141="","",IF(AND($DE$4='DATA ENTRY'!D141),'DATA ENTRY'!C141,"")))</f>
        <v/>
      </c>
      <c r="DF142" s="4" t="str">
        <f>IF('DATA ENTRY'!CV141="","",IF('DATA ENTRY'!I141="","",IF(AND($DE$4='DATA ENTRY'!D141),'DATA ENTRY'!I141,"")))</f>
        <v/>
      </c>
      <c r="DG142" s="4" t="str">
        <f>IF('DATA ENTRY'!CV141="","",IF('DATA ENTRY'!CV141="","",IF(AND($DE$4='DATA ENTRY'!D141),'DATA ENTRY'!CV141,"")))</f>
        <v/>
      </c>
      <c r="DH142" s="3" t="str">
        <f>IF('DATA ENTRY'!CV141="","",IF('DATA ENTRY'!N141="","",IF(AND($DE$4='DATA ENTRY'!D141),'DATA ENTRY'!N141,"")))</f>
        <v/>
      </c>
      <c r="DI142" s="132" t="str">
        <f>IF('DATA ENTRY'!CV141="","",IF('DATA ENTRY'!O141="","",IF(AND($DE$4='DATA ENTRY'!D141),'DATA ENTRY'!O141,"")))</f>
        <v/>
      </c>
      <c r="DJ142" s="3" t="str">
        <f>IF('DATA ENTRY'!CV141="","",IF('DATA ENTRY'!P141="","",IF(AND($DE$4='DATA ENTRY'!D141),'DATA ENTRY'!P141,"")))</f>
        <v/>
      </c>
      <c r="DK142" s="132" t="str">
        <f>IF('DATA ENTRY'!CV141="","",IF('DATA ENTRY'!Q141="","",IF(AND($DE$4='DATA ENTRY'!D141),'DATA ENTRY'!Q141,"")))</f>
        <v/>
      </c>
      <c r="DL142" s="3" t="str">
        <f>IF('DATA ENTRY'!CV141="","",IF('DATA ENTRY'!R141="","",IF(AND($DE$4='DATA ENTRY'!D141),'DATA ENTRY'!R141,"")))</f>
        <v/>
      </c>
      <c r="DM142" s="132" t="str">
        <f>IF('DATA ENTRY'!CV141="","",IF('DATA ENTRY'!S141="","",IF(AND($DE$4='DATA ENTRY'!D141),'DATA ENTRY'!S141,"")))</f>
        <v/>
      </c>
      <c r="DN142" s="3" t="str">
        <f>IF('DATA ENTRY'!CV141="","",IF('DATA ENTRY'!E141="","",IF(AND($DE$4='DATA ENTRY'!D141),'DATA ENTRY'!E141,"")))</f>
        <v/>
      </c>
      <c r="DO142" s="3" t="str">
        <f>IF('DATA ENTRY'!CV141="","",IF('DATA ENTRY'!D141="","",IF(AND($DE$4='DATA ENTRY'!D141),'DATA ENTRY'!D141,"")))</f>
        <v/>
      </c>
      <c r="DP142" s="3" t="str">
        <f>IF('DATA ENTRY'!CV141="","",IF('DATA ENTRY'!W141="","",IF(AND($DE$4='DATA ENTRY'!D141),'DATA ENTRY'!W141,"")))</f>
        <v/>
      </c>
      <c r="DQ142" s="3" t="str">
        <f>IF('DATA ENTRY'!CV141="","",IF('DATA ENTRY'!X141="","",IF(AND($DE$4='DATA ENTRY'!D141),'DATA ENTRY'!X141,"")))</f>
        <v/>
      </c>
      <c r="DR142" s="133" t="str">
        <f t="shared" si="34"/>
        <v/>
      </c>
      <c r="DS142" s="133" t="str">
        <f>IF('DATA ENTRY'!CV141="","",IF('DATA ENTRY'!D141="","",IF(AND($DE$4='DATA ENTRY'!D141),'DATA ENTRY'!G141,"")))</f>
        <v/>
      </c>
      <c r="DX142">
        <f t="shared" si="35"/>
        <v>0</v>
      </c>
      <c r="EA142" t="str">
        <f t="shared" si="36"/>
        <v/>
      </c>
      <c r="EB142" t="str">
        <f>IF(EX142=0,"",1+(MAX($EB$7:EB141)))</f>
        <v/>
      </c>
      <c r="EC142" s="192">
        <v>136</v>
      </c>
      <c r="ED142" s="3" t="str">
        <f>IF('DATA ENTRY'!CV141="","",IF('DATA ENTRY'!B141="","",IF(AND($EE$4='DATA ENTRY'!G141,$EG$4='DATA ENTRY'!F141),'DATA ENTRY'!B141,"")))</f>
        <v/>
      </c>
      <c r="EE142" s="3" t="str">
        <f>IF('DATA ENTRY'!CV141="","",IF('DATA ENTRY'!C141="","",IF(AND($EE$4='DATA ENTRY'!G141,$EG$4='DATA ENTRY'!F141),'DATA ENTRY'!C141,"")))</f>
        <v/>
      </c>
      <c r="EF142" s="4" t="str">
        <f>IF('DATA ENTRY'!CV141="","",IF('DATA ENTRY'!I141="","",IF(AND($EE$4='DATA ENTRY'!G141,$EG$4='DATA ENTRY'!F141),'DATA ENTRY'!I141,"")))</f>
        <v/>
      </c>
      <c r="EG142" s="4" t="str">
        <f>IF('DATA ENTRY'!CV141="","",IF('DATA ENTRY'!CV141="","",IF(AND($EE$4='DATA ENTRY'!G141,$EG$4='DATA ENTRY'!F141),'DATA ENTRY'!CV141,"")))</f>
        <v/>
      </c>
      <c r="EH142" s="3" t="str">
        <f>IF('DATA ENTRY'!CV141="","",IF('DATA ENTRY'!N141="","",IF(AND($EE$4='DATA ENTRY'!G141,$EG$4='DATA ENTRY'!F141),'DATA ENTRY'!N141,"")))</f>
        <v/>
      </c>
      <c r="EI142" s="132" t="str">
        <f>IF('DATA ENTRY'!CV141="","",IF('DATA ENTRY'!O141="","",IF(AND($EE$4='DATA ENTRY'!G141,$EG$4='DATA ENTRY'!F141),'DATA ENTRY'!O141,"")))</f>
        <v/>
      </c>
      <c r="EJ142" s="3" t="str">
        <f>IF('DATA ENTRY'!CV141="","",IF('DATA ENTRY'!P141="","",IF(AND($EE$4='DATA ENTRY'!G141,$EG$4='DATA ENTRY'!F141),'DATA ENTRY'!P141,"")))</f>
        <v/>
      </c>
      <c r="EK142" s="132" t="str">
        <f>IF('DATA ENTRY'!CV141="","",IF('DATA ENTRY'!Q141="","",IF(AND($EE$4='DATA ENTRY'!G141,$EG$4='DATA ENTRY'!F141),'DATA ENTRY'!Q141,"")))</f>
        <v/>
      </c>
      <c r="EL142" s="3" t="str">
        <f>IF('DATA ENTRY'!CV141="","",IF('DATA ENTRY'!R141="","",IF(AND($EE$4='DATA ENTRY'!G141,$EG$4='DATA ENTRY'!F141),'DATA ENTRY'!R141,"")))</f>
        <v/>
      </c>
      <c r="EM142" s="132" t="str">
        <f>IF('DATA ENTRY'!CV141="","",IF('DATA ENTRY'!S141="","",IF(AND($EE$4='DATA ENTRY'!G141,$EG$4='DATA ENTRY'!F141),'DATA ENTRY'!S141,"")))</f>
        <v/>
      </c>
      <c r="EN142" s="3" t="str">
        <f>IF('DATA ENTRY'!CV141="","",IF('DATA ENTRY'!E141="","",IF(AND($EE$4='DATA ENTRY'!G141,$EG$4='DATA ENTRY'!F141),'DATA ENTRY'!E141,"")))</f>
        <v/>
      </c>
      <c r="EO142" s="3" t="str">
        <f>IF('DATA ENTRY'!CV141="","",IF('DATA ENTRY'!D6="","",IF(AND($EE$4='DATA ENTRY'!G141,$EG$4='DATA ENTRY'!F141),'DATA ENTRY'!D6,"")))</f>
        <v/>
      </c>
      <c r="EP142" s="3" t="str">
        <f>IF('DATA ENTRY'!CV141="","",IF('DATA ENTRY'!W141="","",IF(AND($EE$4='DATA ENTRY'!G141,$EG$4='DATA ENTRY'!F141),'DATA ENTRY'!W141,"")))</f>
        <v/>
      </c>
      <c r="EQ142" s="3" t="str">
        <f>IF('DATA ENTRY'!CV141="","",IF('DATA ENTRY'!X141="","",IF(AND($EE$4='DATA ENTRY'!G141,$EG$4='DATA ENTRY'!F141),'DATA ENTRY'!X141,"")))</f>
        <v/>
      </c>
      <c r="ER142" s="133" t="str">
        <f t="shared" si="37"/>
        <v/>
      </c>
      <c r="ES142" s="133" t="str">
        <f>IF('DATA ENTRY'!CV141="","",IF('DATA ENTRY'!D6="","",IF(AND($EE$4='DATA ENTRY'!G141,$EG$4='DATA ENTRY'!F141),'DATA ENTRY'!G141,"")))</f>
        <v/>
      </c>
      <c r="EX142">
        <f t="shared" si="38"/>
        <v>0</v>
      </c>
    </row>
    <row r="143" spans="1:154">
      <c r="A143" t="str">
        <f>IF(S143=0,"",1+(MAX($A$7:A142)))</f>
        <v/>
      </c>
      <c r="B143" s="2">
        <v>137</v>
      </c>
      <c r="C143" s="3" t="str">
        <f>IF('DATA ENTRY'!CV142="","",IF('DATA ENTRY'!B142="","",IF($D$4="All Post",'DATA ENTRY'!B142,IF(AND($D$4='DATA ENTRY'!CV142),'DATA ENTRY'!B142,""))))</f>
        <v/>
      </c>
      <c r="D143" s="3" t="str">
        <f>IF('DATA ENTRY'!CV142="","",IF('DATA ENTRY'!C142="","",IF($D$4="All Post",'DATA ENTRY'!C142,IF(AND($D$4='DATA ENTRY'!CV142),'DATA ENTRY'!C142,""))))</f>
        <v/>
      </c>
      <c r="E143" s="4" t="str">
        <f>IF('DATA ENTRY'!CV142="","",IF('DATA ENTRY'!I142="","",IF($D$4="All Post",'DATA ENTRY'!I142,IF(AND($D$4='DATA ENTRY'!CV142),'DATA ENTRY'!I142,""))))</f>
        <v/>
      </c>
      <c r="F143" s="4" t="str">
        <f>IF('DATA ENTRY'!CV142="","",IF('DATA ENTRY'!CV142="","",IF($D$4="All Post",'DATA ENTRY'!CV142,IF(AND($D$4='DATA ENTRY'!CV142),'DATA ENTRY'!CV142,""))))</f>
        <v/>
      </c>
      <c r="G143" s="3" t="str">
        <f>IF('DATA ENTRY'!CV142="","",IF('DATA ENTRY'!N142="","",IF($D$4="All Post",'DATA ENTRY'!N142,IF(AND($D$4='DATA ENTRY'!CV142),'DATA ENTRY'!N142,""))))</f>
        <v/>
      </c>
      <c r="H143" s="132" t="str">
        <f>IF('DATA ENTRY'!CV142="","",IF('DATA ENTRY'!O142="","",IF($D$4="All Post",'DATA ENTRY'!O142,IF(AND($D$4='DATA ENTRY'!CV142),'DATA ENTRY'!O142,""))))</f>
        <v/>
      </c>
      <c r="I143" s="3" t="str">
        <f>IF('DATA ENTRY'!CV142="","",IF('DATA ENTRY'!P142="","",IF($D$4="All Post",'DATA ENTRY'!P142,IF(AND($D$4='DATA ENTRY'!CV142),'DATA ENTRY'!P142,""))))</f>
        <v/>
      </c>
      <c r="J143" s="132" t="str">
        <f>IF('DATA ENTRY'!CV142="","",IF('DATA ENTRY'!Q142="","",IF($D$4="All Post",'DATA ENTRY'!Q142,IF(AND($D$4='DATA ENTRY'!CV142),'DATA ENTRY'!Q142,""))))</f>
        <v/>
      </c>
      <c r="K143" s="3" t="str">
        <f>IF('DATA ENTRY'!CV142="","",IF('DATA ENTRY'!R142="","",IF($D$4="All Post",'DATA ENTRY'!R142,IF(AND($D$4='DATA ENTRY'!CV142),'DATA ENTRY'!R142,""))))</f>
        <v/>
      </c>
      <c r="L143" s="3" t="str">
        <f>IF('DATA ENTRY'!CV142="","",IF('DATA ENTRY'!S142="","",IF($D$4="All Post",'DATA ENTRY'!S142,IF(AND($D$4='DATA ENTRY'!CV142),'DATA ENTRY'!S142,""))))</f>
        <v/>
      </c>
      <c r="M143" s="3" t="str">
        <f>IF('DATA ENTRY'!CV142="","",IF('DATA ENTRY'!E142="","",IF($D$4="All Post",'DATA ENTRY'!E142,IF(AND($D$4='DATA ENTRY'!CV142),'DATA ENTRY'!E142,""))))</f>
        <v/>
      </c>
      <c r="N143" s="3" t="str">
        <f>IF('DATA ENTRY'!CV142="","",IF('DATA ENTRY'!W142="","",IF($D$4="All Post",'DATA ENTRY'!W142,IF(AND($D$4='DATA ENTRY'!CV142),'DATA ENTRY'!W142,""))))</f>
        <v/>
      </c>
      <c r="O143" s="3" t="str">
        <f>IF('DATA ENTRY'!CV142="","",IF('DATA ENTRY'!X142="","",IF($D$4="All Post",'DATA ENTRY'!X142,IF(AND($D$4='DATA ENTRY'!CV142),'DATA ENTRY'!X142,""))))</f>
        <v/>
      </c>
      <c r="P143" s="3" t="str">
        <f>IF('DATA ENTRY'!CV142="","",IF('DATA ENTRY'!G142="","",IF($D$4="All Post",'DATA ENTRY'!G142,IF(AND($D$4='DATA ENTRY'!CV142),'DATA ENTRY'!G142,""))))</f>
        <v/>
      </c>
      <c r="S143">
        <f t="shared" si="27"/>
        <v>0</v>
      </c>
      <c r="T143" t="str">
        <f t="shared" si="28"/>
        <v/>
      </c>
      <c r="BZ143" t="str">
        <f t="shared" si="29"/>
        <v/>
      </c>
      <c r="CA143" t="str">
        <f>IF(CW143=0,"",1+(MAX($CA$7:CA142)))</f>
        <v/>
      </c>
      <c r="CB143" s="141">
        <v>137</v>
      </c>
      <c r="CC143" s="3" t="str">
        <f>IF('DATA ENTRY'!CV142="","",IF('DATA ENTRY'!B142="","",IF(AND($CD$4='DATA ENTRY'!CV142),'DATA ENTRY'!B142,"")))</f>
        <v/>
      </c>
      <c r="CD143" s="3" t="str">
        <f>IF('DATA ENTRY'!CV142="","",IF('DATA ENTRY'!C142="","",IF(AND($CD$4='DATA ENTRY'!CV142),'DATA ENTRY'!C142,"")))</f>
        <v/>
      </c>
      <c r="CE143" s="4" t="str">
        <f>IF('DATA ENTRY'!CV142="","",IF('DATA ENTRY'!I142="","",IF(AND($CD$4='DATA ENTRY'!CV142),'DATA ENTRY'!I142,"")))</f>
        <v/>
      </c>
      <c r="CF143" s="4" t="str">
        <f>IF('DATA ENTRY'!CV142="","",IF('DATA ENTRY'!CV142="","",IF(AND($CD$4='DATA ENTRY'!CV142),'DATA ENTRY'!CV142,"")))</f>
        <v/>
      </c>
      <c r="CG143" s="3" t="str">
        <f>IF('DATA ENTRY'!CV142="","",IF('DATA ENTRY'!N142="","",IF(AND($CD$4='DATA ENTRY'!CV142),'DATA ENTRY'!N142,"")))</f>
        <v/>
      </c>
      <c r="CH143" s="132" t="str">
        <f>IF('DATA ENTRY'!CV142="","",IF('DATA ENTRY'!O142="","",IF(AND($CD$4='DATA ENTRY'!CV142),'DATA ENTRY'!O142,"")))</f>
        <v/>
      </c>
      <c r="CI143" s="3" t="str">
        <f>IF('DATA ENTRY'!CV142="","",IF('DATA ENTRY'!P142="","",IF(AND($CD$4='DATA ENTRY'!CV142),'DATA ENTRY'!P142,"")))</f>
        <v/>
      </c>
      <c r="CJ143" s="132" t="str">
        <f>IF('DATA ENTRY'!CV142="","",IF('DATA ENTRY'!Q142="","",IF(AND($CD$4='DATA ENTRY'!CV142),'DATA ENTRY'!Q142,"")))</f>
        <v/>
      </c>
      <c r="CK143" s="3" t="str">
        <f>IF('DATA ENTRY'!CV142="","",IF('DATA ENTRY'!R142="","",IF(AND($CD$4='DATA ENTRY'!CV142),'DATA ENTRY'!R142,"")))</f>
        <v/>
      </c>
      <c r="CL143" s="3" t="str">
        <f>IF('DATA ENTRY'!CV142="","",IF('DATA ENTRY'!S142="","",IF(AND($CD$4='DATA ENTRY'!CV142),'DATA ENTRY'!S142,"")))</f>
        <v/>
      </c>
      <c r="CM143" s="3" t="str">
        <f>IF('DATA ENTRY'!CV142="","",IF('DATA ENTRY'!E142="","",IF(AND($CD$4='DATA ENTRY'!CV142),'DATA ENTRY'!E142,"")))</f>
        <v/>
      </c>
      <c r="CN143" s="3" t="str">
        <f>IF('DATA ENTRY'!CV142="","",IF('DATA ENTRY'!W142="","",IF(AND($CD$4='DATA ENTRY'!CV142),'DATA ENTRY'!W142,"")))</f>
        <v/>
      </c>
      <c r="CO143" s="3" t="str">
        <f>IF('DATA ENTRY'!CV142="","",IF('DATA ENTRY'!X142="","",IF(AND($CD$4='DATA ENTRY'!CV142),'DATA ENTRY'!X142,"")))</f>
        <v/>
      </c>
      <c r="CP143" s="133" t="str">
        <f t="shared" si="30"/>
        <v/>
      </c>
      <c r="CQ143" s="133" t="str">
        <f>IF('DATA ENTRY'!CV142="","",IF('DATA ENTRY'!G142="","",IF(AND($CD$4='DATA ENTRY'!CV142),'DATA ENTRY'!G142,"")))</f>
        <v/>
      </c>
      <c r="CR143">
        <f t="shared" si="31"/>
        <v>0</v>
      </c>
      <c r="CS143">
        <f t="shared" si="32"/>
        <v>0</v>
      </c>
      <c r="CW143">
        <f t="shared" si="39"/>
        <v>0</v>
      </c>
      <c r="DA143" t="str">
        <f t="shared" si="33"/>
        <v/>
      </c>
      <c r="DB143" t="str">
        <f>IF(DX143=0,"",1+(MAX($DB$7:DB142)))</f>
        <v/>
      </c>
      <c r="DC143" s="170">
        <v>137</v>
      </c>
      <c r="DD143" s="3" t="str">
        <f>IF('DATA ENTRY'!CV142="","",IF('DATA ENTRY'!B142="","",IF(AND($DE$4='DATA ENTRY'!D142),'DATA ENTRY'!B142,"")))</f>
        <v/>
      </c>
      <c r="DE143" s="3" t="str">
        <f>IF('DATA ENTRY'!CV142="","",IF('DATA ENTRY'!C142="","",IF(AND($DE$4='DATA ENTRY'!D142),'DATA ENTRY'!C142,"")))</f>
        <v/>
      </c>
      <c r="DF143" s="4" t="str">
        <f>IF('DATA ENTRY'!CV142="","",IF('DATA ENTRY'!I142="","",IF(AND($DE$4='DATA ENTRY'!D142),'DATA ENTRY'!I142,"")))</f>
        <v/>
      </c>
      <c r="DG143" s="4" t="str">
        <f>IF('DATA ENTRY'!CV142="","",IF('DATA ENTRY'!CV142="","",IF(AND($DE$4='DATA ENTRY'!D142),'DATA ENTRY'!CV142,"")))</f>
        <v/>
      </c>
      <c r="DH143" s="3" t="str">
        <f>IF('DATA ENTRY'!CV142="","",IF('DATA ENTRY'!N142="","",IF(AND($DE$4='DATA ENTRY'!D142),'DATA ENTRY'!N142,"")))</f>
        <v/>
      </c>
      <c r="DI143" s="132" t="str">
        <f>IF('DATA ENTRY'!CV142="","",IF('DATA ENTRY'!O142="","",IF(AND($DE$4='DATA ENTRY'!D142),'DATA ENTRY'!O142,"")))</f>
        <v/>
      </c>
      <c r="DJ143" s="3" t="str">
        <f>IF('DATA ENTRY'!CV142="","",IF('DATA ENTRY'!P142="","",IF(AND($DE$4='DATA ENTRY'!D142),'DATA ENTRY'!P142,"")))</f>
        <v/>
      </c>
      <c r="DK143" s="132" t="str">
        <f>IF('DATA ENTRY'!CV142="","",IF('DATA ENTRY'!Q142="","",IF(AND($DE$4='DATA ENTRY'!D142),'DATA ENTRY'!Q142,"")))</f>
        <v/>
      </c>
      <c r="DL143" s="3" t="str">
        <f>IF('DATA ENTRY'!CV142="","",IF('DATA ENTRY'!R142="","",IF(AND($DE$4='DATA ENTRY'!D142),'DATA ENTRY'!R142,"")))</f>
        <v/>
      </c>
      <c r="DM143" s="132" t="str">
        <f>IF('DATA ENTRY'!CV142="","",IF('DATA ENTRY'!S142="","",IF(AND($DE$4='DATA ENTRY'!D142),'DATA ENTRY'!S142,"")))</f>
        <v/>
      </c>
      <c r="DN143" s="3" t="str">
        <f>IF('DATA ENTRY'!CV142="","",IF('DATA ENTRY'!E142="","",IF(AND($DE$4='DATA ENTRY'!D142),'DATA ENTRY'!E142,"")))</f>
        <v/>
      </c>
      <c r="DO143" s="3" t="str">
        <f>IF('DATA ENTRY'!CV142="","",IF('DATA ENTRY'!D142="","",IF(AND($DE$4='DATA ENTRY'!D142),'DATA ENTRY'!D142,"")))</f>
        <v/>
      </c>
      <c r="DP143" s="3" t="str">
        <f>IF('DATA ENTRY'!CV142="","",IF('DATA ENTRY'!W142="","",IF(AND($DE$4='DATA ENTRY'!D142),'DATA ENTRY'!W142,"")))</f>
        <v/>
      </c>
      <c r="DQ143" s="3" t="str">
        <f>IF('DATA ENTRY'!CV142="","",IF('DATA ENTRY'!X142="","",IF(AND($DE$4='DATA ENTRY'!D142),'DATA ENTRY'!X142,"")))</f>
        <v/>
      </c>
      <c r="DR143" s="133" t="str">
        <f t="shared" si="34"/>
        <v/>
      </c>
      <c r="DS143" s="133" t="str">
        <f>IF('DATA ENTRY'!CV142="","",IF('DATA ENTRY'!D142="","",IF(AND($DE$4='DATA ENTRY'!D142),'DATA ENTRY'!G142,"")))</f>
        <v/>
      </c>
      <c r="DX143">
        <f t="shared" si="35"/>
        <v>0</v>
      </c>
      <c r="EA143" t="str">
        <f t="shared" si="36"/>
        <v/>
      </c>
      <c r="EB143" t="str">
        <f>IF(EX143=0,"",1+(MAX($EB$7:EB142)))</f>
        <v/>
      </c>
      <c r="EC143" s="192">
        <v>137</v>
      </c>
      <c r="ED143" s="3" t="str">
        <f>IF('DATA ENTRY'!CV142="","",IF('DATA ENTRY'!B142="","",IF(AND($EE$4='DATA ENTRY'!G142,$EG$4='DATA ENTRY'!F142),'DATA ENTRY'!B142,"")))</f>
        <v/>
      </c>
      <c r="EE143" s="3" t="str">
        <f>IF('DATA ENTRY'!CV142="","",IF('DATA ENTRY'!C142="","",IF(AND($EE$4='DATA ENTRY'!G142,$EG$4='DATA ENTRY'!F142),'DATA ENTRY'!C142,"")))</f>
        <v/>
      </c>
      <c r="EF143" s="4" t="str">
        <f>IF('DATA ENTRY'!CV142="","",IF('DATA ENTRY'!I142="","",IF(AND($EE$4='DATA ENTRY'!G142,$EG$4='DATA ENTRY'!F142),'DATA ENTRY'!I142,"")))</f>
        <v/>
      </c>
      <c r="EG143" s="4" t="str">
        <f>IF('DATA ENTRY'!CV142="","",IF('DATA ENTRY'!CV142="","",IF(AND($EE$4='DATA ENTRY'!G142,$EG$4='DATA ENTRY'!F142),'DATA ENTRY'!CV142,"")))</f>
        <v/>
      </c>
      <c r="EH143" s="3" t="str">
        <f>IF('DATA ENTRY'!CV142="","",IF('DATA ENTRY'!N142="","",IF(AND($EE$4='DATA ENTRY'!G142,$EG$4='DATA ENTRY'!F142),'DATA ENTRY'!N142,"")))</f>
        <v/>
      </c>
      <c r="EI143" s="132" t="str">
        <f>IF('DATA ENTRY'!CV142="","",IF('DATA ENTRY'!O142="","",IF(AND($EE$4='DATA ENTRY'!G142,$EG$4='DATA ENTRY'!F142),'DATA ENTRY'!O142,"")))</f>
        <v/>
      </c>
      <c r="EJ143" s="3" t="str">
        <f>IF('DATA ENTRY'!CV142="","",IF('DATA ENTRY'!P142="","",IF(AND($EE$4='DATA ENTRY'!G142,$EG$4='DATA ENTRY'!F142),'DATA ENTRY'!P142,"")))</f>
        <v/>
      </c>
      <c r="EK143" s="132" t="str">
        <f>IF('DATA ENTRY'!CV142="","",IF('DATA ENTRY'!Q142="","",IF(AND($EE$4='DATA ENTRY'!G142,$EG$4='DATA ENTRY'!F142),'DATA ENTRY'!Q142,"")))</f>
        <v/>
      </c>
      <c r="EL143" s="3" t="str">
        <f>IF('DATA ENTRY'!CV142="","",IF('DATA ENTRY'!R142="","",IF(AND($EE$4='DATA ENTRY'!G142,$EG$4='DATA ENTRY'!F142),'DATA ENTRY'!R142,"")))</f>
        <v/>
      </c>
      <c r="EM143" s="132" t="str">
        <f>IF('DATA ENTRY'!CV142="","",IF('DATA ENTRY'!S142="","",IF(AND($EE$4='DATA ENTRY'!G142,$EG$4='DATA ENTRY'!F142),'DATA ENTRY'!S142,"")))</f>
        <v/>
      </c>
      <c r="EN143" s="3" t="str">
        <f>IF('DATA ENTRY'!CV142="","",IF('DATA ENTRY'!E142="","",IF(AND($EE$4='DATA ENTRY'!G142,$EG$4='DATA ENTRY'!F142),'DATA ENTRY'!E142,"")))</f>
        <v/>
      </c>
      <c r="EO143" s="3" t="str">
        <f>IF('DATA ENTRY'!CV142="","",IF('DATA ENTRY'!D6="","",IF(AND($EE$4='DATA ENTRY'!G142,$EG$4='DATA ENTRY'!F142),'DATA ENTRY'!D6,"")))</f>
        <v/>
      </c>
      <c r="EP143" s="3" t="str">
        <f>IF('DATA ENTRY'!CV142="","",IF('DATA ENTRY'!W142="","",IF(AND($EE$4='DATA ENTRY'!G142,$EG$4='DATA ENTRY'!F142),'DATA ENTRY'!W142,"")))</f>
        <v/>
      </c>
      <c r="EQ143" s="3" t="str">
        <f>IF('DATA ENTRY'!CV142="","",IF('DATA ENTRY'!X142="","",IF(AND($EE$4='DATA ENTRY'!G142,$EG$4='DATA ENTRY'!F142),'DATA ENTRY'!X142,"")))</f>
        <v/>
      </c>
      <c r="ER143" s="133" t="str">
        <f t="shared" si="37"/>
        <v/>
      </c>
      <c r="ES143" s="133" t="str">
        <f>IF('DATA ENTRY'!CV142="","",IF('DATA ENTRY'!D6="","",IF(AND($EE$4='DATA ENTRY'!G142,$EG$4='DATA ENTRY'!F142),'DATA ENTRY'!G142,"")))</f>
        <v/>
      </c>
      <c r="EX143">
        <f t="shared" si="38"/>
        <v>0</v>
      </c>
    </row>
    <row r="144" spans="1:154">
      <c r="A144" t="str">
        <f>IF(S144=0,"",1+(MAX($A$7:A143)))</f>
        <v/>
      </c>
      <c r="B144" s="2">
        <v>138</v>
      </c>
      <c r="C144" s="3" t="str">
        <f>IF('DATA ENTRY'!CV143="","",IF('DATA ENTRY'!B143="","",IF($D$4="All Post",'DATA ENTRY'!B143,IF(AND($D$4='DATA ENTRY'!CV143),'DATA ENTRY'!B143,""))))</f>
        <v/>
      </c>
      <c r="D144" s="3" t="str">
        <f>IF('DATA ENTRY'!CV143="","",IF('DATA ENTRY'!C143="","",IF($D$4="All Post",'DATA ENTRY'!C143,IF(AND($D$4='DATA ENTRY'!CV143),'DATA ENTRY'!C143,""))))</f>
        <v/>
      </c>
      <c r="E144" s="4" t="str">
        <f>IF('DATA ENTRY'!CV143="","",IF('DATA ENTRY'!I143="","",IF($D$4="All Post",'DATA ENTRY'!I143,IF(AND($D$4='DATA ENTRY'!CV143),'DATA ENTRY'!I143,""))))</f>
        <v/>
      </c>
      <c r="F144" s="4" t="str">
        <f>IF('DATA ENTRY'!CV143="","",IF('DATA ENTRY'!CV143="","",IF($D$4="All Post",'DATA ENTRY'!CV143,IF(AND($D$4='DATA ENTRY'!CV143),'DATA ENTRY'!CV143,""))))</f>
        <v/>
      </c>
      <c r="G144" s="3" t="str">
        <f>IF('DATA ENTRY'!CV143="","",IF('DATA ENTRY'!N143="","",IF($D$4="All Post",'DATA ENTRY'!N143,IF(AND($D$4='DATA ENTRY'!CV143),'DATA ENTRY'!N143,""))))</f>
        <v/>
      </c>
      <c r="H144" s="132" t="str">
        <f>IF('DATA ENTRY'!CV143="","",IF('DATA ENTRY'!O143="","",IF($D$4="All Post",'DATA ENTRY'!O143,IF(AND($D$4='DATA ENTRY'!CV143),'DATA ENTRY'!O143,""))))</f>
        <v/>
      </c>
      <c r="I144" s="3" t="str">
        <f>IF('DATA ENTRY'!CV143="","",IF('DATA ENTRY'!P143="","",IF($D$4="All Post",'DATA ENTRY'!P143,IF(AND($D$4='DATA ENTRY'!CV143),'DATA ENTRY'!P143,""))))</f>
        <v/>
      </c>
      <c r="J144" s="132" t="str">
        <f>IF('DATA ENTRY'!CV143="","",IF('DATA ENTRY'!Q143="","",IF($D$4="All Post",'DATA ENTRY'!Q143,IF(AND($D$4='DATA ENTRY'!CV143),'DATA ENTRY'!Q143,""))))</f>
        <v/>
      </c>
      <c r="K144" s="3" t="str">
        <f>IF('DATA ENTRY'!CV143="","",IF('DATA ENTRY'!R143="","",IF($D$4="All Post",'DATA ENTRY'!R143,IF(AND($D$4='DATA ENTRY'!CV143),'DATA ENTRY'!R143,""))))</f>
        <v/>
      </c>
      <c r="L144" s="3" t="str">
        <f>IF('DATA ENTRY'!CV143="","",IF('DATA ENTRY'!S143="","",IF($D$4="All Post",'DATA ENTRY'!S143,IF(AND($D$4='DATA ENTRY'!CV143),'DATA ENTRY'!S143,""))))</f>
        <v/>
      </c>
      <c r="M144" s="3" t="str">
        <f>IF('DATA ENTRY'!CV143="","",IF('DATA ENTRY'!E143="","",IF($D$4="All Post",'DATA ENTRY'!E143,IF(AND($D$4='DATA ENTRY'!CV143),'DATA ENTRY'!E143,""))))</f>
        <v/>
      </c>
      <c r="N144" s="3" t="str">
        <f>IF('DATA ENTRY'!CV143="","",IF('DATA ENTRY'!W143="","",IF($D$4="All Post",'DATA ENTRY'!W143,IF(AND($D$4='DATA ENTRY'!CV143),'DATA ENTRY'!W143,""))))</f>
        <v/>
      </c>
      <c r="O144" s="3" t="str">
        <f>IF('DATA ENTRY'!CV143="","",IF('DATA ENTRY'!X143="","",IF($D$4="All Post",'DATA ENTRY'!X143,IF(AND($D$4='DATA ENTRY'!CV143),'DATA ENTRY'!X143,""))))</f>
        <v/>
      </c>
      <c r="P144" s="3" t="str">
        <f>IF('DATA ENTRY'!CV143="","",IF('DATA ENTRY'!G143="","",IF($D$4="All Post",'DATA ENTRY'!G143,IF(AND($D$4='DATA ENTRY'!CV143),'DATA ENTRY'!G143,""))))</f>
        <v/>
      </c>
      <c r="S144">
        <f t="shared" si="27"/>
        <v>0</v>
      </c>
      <c r="T144" t="str">
        <f t="shared" si="28"/>
        <v/>
      </c>
      <c r="BZ144" t="str">
        <f t="shared" si="29"/>
        <v/>
      </c>
      <c r="CA144" t="str">
        <f>IF(CW144=0,"",1+(MAX($CA$7:CA143)))</f>
        <v/>
      </c>
      <c r="CB144" s="141">
        <v>138</v>
      </c>
      <c r="CC144" s="3" t="str">
        <f>IF('DATA ENTRY'!CV143="","",IF('DATA ENTRY'!B143="","",IF(AND($CD$4='DATA ENTRY'!CV143),'DATA ENTRY'!B143,"")))</f>
        <v/>
      </c>
      <c r="CD144" s="3" t="str">
        <f>IF('DATA ENTRY'!CV143="","",IF('DATA ENTRY'!C143="","",IF(AND($CD$4='DATA ENTRY'!CV143),'DATA ENTRY'!C143,"")))</f>
        <v/>
      </c>
      <c r="CE144" s="4" t="str">
        <f>IF('DATA ENTRY'!CV143="","",IF('DATA ENTRY'!I143="","",IF(AND($CD$4='DATA ENTRY'!CV143),'DATA ENTRY'!I143,"")))</f>
        <v/>
      </c>
      <c r="CF144" s="4" t="str">
        <f>IF('DATA ENTRY'!CV143="","",IF('DATA ENTRY'!CV143="","",IF(AND($CD$4='DATA ENTRY'!CV143),'DATA ENTRY'!CV143,"")))</f>
        <v/>
      </c>
      <c r="CG144" s="3" t="str">
        <f>IF('DATA ENTRY'!CV143="","",IF('DATA ENTRY'!N143="","",IF(AND($CD$4='DATA ENTRY'!CV143),'DATA ENTRY'!N143,"")))</f>
        <v/>
      </c>
      <c r="CH144" s="132" t="str">
        <f>IF('DATA ENTRY'!CV143="","",IF('DATA ENTRY'!O143="","",IF(AND($CD$4='DATA ENTRY'!CV143),'DATA ENTRY'!O143,"")))</f>
        <v/>
      </c>
      <c r="CI144" s="3" t="str">
        <f>IF('DATA ENTRY'!CV143="","",IF('DATA ENTRY'!P143="","",IF(AND($CD$4='DATA ENTRY'!CV143),'DATA ENTRY'!P143,"")))</f>
        <v/>
      </c>
      <c r="CJ144" s="132" t="str">
        <f>IF('DATA ENTRY'!CV143="","",IF('DATA ENTRY'!Q143="","",IF(AND($CD$4='DATA ENTRY'!CV143),'DATA ENTRY'!Q143,"")))</f>
        <v/>
      </c>
      <c r="CK144" s="3" t="str">
        <f>IF('DATA ENTRY'!CV143="","",IF('DATA ENTRY'!R143="","",IF(AND($CD$4='DATA ENTRY'!CV143),'DATA ENTRY'!R143,"")))</f>
        <v/>
      </c>
      <c r="CL144" s="3" t="str">
        <f>IF('DATA ENTRY'!CV143="","",IF('DATA ENTRY'!S143="","",IF(AND($CD$4='DATA ENTRY'!CV143),'DATA ENTRY'!S143,"")))</f>
        <v/>
      </c>
      <c r="CM144" s="3" t="str">
        <f>IF('DATA ENTRY'!CV143="","",IF('DATA ENTRY'!E143="","",IF(AND($CD$4='DATA ENTRY'!CV143),'DATA ENTRY'!E143,"")))</f>
        <v/>
      </c>
      <c r="CN144" s="3" t="str">
        <f>IF('DATA ENTRY'!CV143="","",IF('DATA ENTRY'!W143="","",IF(AND($CD$4='DATA ENTRY'!CV143),'DATA ENTRY'!W143,"")))</f>
        <v/>
      </c>
      <c r="CO144" s="3" t="str">
        <f>IF('DATA ENTRY'!CV143="","",IF('DATA ENTRY'!X143="","",IF(AND($CD$4='DATA ENTRY'!CV143),'DATA ENTRY'!X143,"")))</f>
        <v/>
      </c>
      <c r="CP144" s="133" t="str">
        <f t="shared" si="30"/>
        <v/>
      </c>
      <c r="CQ144" s="133" t="str">
        <f>IF('DATA ENTRY'!CV143="","",IF('DATA ENTRY'!G143="","",IF(AND($CD$4='DATA ENTRY'!CV143),'DATA ENTRY'!G143,"")))</f>
        <v/>
      </c>
      <c r="CR144">
        <f t="shared" si="31"/>
        <v>0</v>
      </c>
      <c r="CS144">
        <f t="shared" si="32"/>
        <v>0</v>
      </c>
      <c r="CW144">
        <f t="shared" si="39"/>
        <v>0</v>
      </c>
      <c r="DA144" t="str">
        <f t="shared" si="33"/>
        <v/>
      </c>
      <c r="DB144" t="str">
        <f>IF(DX144=0,"",1+(MAX($DB$7:DB143)))</f>
        <v/>
      </c>
      <c r="DC144" s="170">
        <v>138</v>
      </c>
      <c r="DD144" s="3" t="str">
        <f>IF('DATA ENTRY'!CV143="","",IF('DATA ENTRY'!B143="","",IF(AND($DE$4='DATA ENTRY'!D143),'DATA ENTRY'!B143,"")))</f>
        <v/>
      </c>
      <c r="DE144" s="3" t="str">
        <f>IF('DATA ENTRY'!CV143="","",IF('DATA ENTRY'!C143="","",IF(AND($DE$4='DATA ENTRY'!D143),'DATA ENTRY'!C143,"")))</f>
        <v/>
      </c>
      <c r="DF144" s="4" t="str">
        <f>IF('DATA ENTRY'!CV143="","",IF('DATA ENTRY'!I143="","",IF(AND($DE$4='DATA ENTRY'!D143),'DATA ENTRY'!I143,"")))</f>
        <v/>
      </c>
      <c r="DG144" s="4" t="str">
        <f>IF('DATA ENTRY'!CV143="","",IF('DATA ENTRY'!CV143="","",IF(AND($DE$4='DATA ENTRY'!D143),'DATA ENTRY'!CV143,"")))</f>
        <v/>
      </c>
      <c r="DH144" s="3" t="str">
        <f>IF('DATA ENTRY'!CV143="","",IF('DATA ENTRY'!N143="","",IF(AND($DE$4='DATA ENTRY'!D143),'DATA ENTRY'!N143,"")))</f>
        <v/>
      </c>
      <c r="DI144" s="132" t="str">
        <f>IF('DATA ENTRY'!CV143="","",IF('DATA ENTRY'!O143="","",IF(AND($DE$4='DATA ENTRY'!D143),'DATA ENTRY'!O143,"")))</f>
        <v/>
      </c>
      <c r="DJ144" s="3" t="str">
        <f>IF('DATA ENTRY'!CV143="","",IF('DATA ENTRY'!P143="","",IF(AND($DE$4='DATA ENTRY'!D143),'DATA ENTRY'!P143,"")))</f>
        <v/>
      </c>
      <c r="DK144" s="132" t="str">
        <f>IF('DATA ENTRY'!CV143="","",IF('DATA ENTRY'!Q143="","",IF(AND($DE$4='DATA ENTRY'!D143),'DATA ENTRY'!Q143,"")))</f>
        <v/>
      </c>
      <c r="DL144" s="3" t="str">
        <f>IF('DATA ENTRY'!CV143="","",IF('DATA ENTRY'!R143="","",IF(AND($DE$4='DATA ENTRY'!D143),'DATA ENTRY'!R143,"")))</f>
        <v/>
      </c>
      <c r="DM144" s="132" t="str">
        <f>IF('DATA ENTRY'!CV143="","",IF('DATA ENTRY'!S143="","",IF(AND($DE$4='DATA ENTRY'!D143),'DATA ENTRY'!S143,"")))</f>
        <v/>
      </c>
      <c r="DN144" s="3" t="str">
        <f>IF('DATA ENTRY'!CV143="","",IF('DATA ENTRY'!E143="","",IF(AND($DE$4='DATA ENTRY'!D143),'DATA ENTRY'!E143,"")))</f>
        <v/>
      </c>
      <c r="DO144" s="3" t="str">
        <f>IF('DATA ENTRY'!CV143="","",IF('DATA ENTRY'!D143="","",IF(AND($DE$4='DATA ENTRY'!D143),'DATA ENTRY'!D143,"")))</f>
        <v/>
      </c>
      <c r="DP144" s="3" t="str">
        <f>IF('DATA ENTRY'!CV143="","",IF('DATA ENTRY'!W143="","",IF(AND($DE$4='DATA ENTRY'!D143),'DATA ENTRY'!W143,"")))</f>
        <v/>
      </c>
      <c r="DQ144" s="3" t="str">
        <f>IF('DATA ENTRY'!CV143="","",IF('DATA ENTRY'!X143="","",IF(AND($DE$4='DATA ENTRY'!D143),'DATA ENTRY'!X143,"")))</f>
        <v/>
      </c>
      <c r="DR144" s="133" t="str">
        <f t="shared" si="34"/>
        <v/>
      </c>
      <c r="DS144" s="133" t="str">
        <f>IF('DATA ENTRY'!CV143="","",IF('DATA ENTRY'!D143="","",IF(AND($DE$4='DATA ENTRY'!D143),'DATA ENTRY'!G143,"")))</f>
        <v/>
      </c>
      <c r="DX144">
        <f t="shared" si="35"/>
        <v>0</v>
      </c>
      <c r="EA144" t="str">
        <f t="shared" si="36"/>
        <v/>
      </c>
      <c r="EB144" t="str">
        <f>IF(EX144=0,"",1+(MAX($EB$7:EB143)))</f>
        <v/>
      </c>
      <c r="EC144" s="192">
        <v>138</v>
      </c>
      <c r="ED144" s="3" t="str">
        <f>IF('DATA ENTRY'!CV143="","",IF('DATA ENTRY'!B143="","",IF(AND($EE$4='DATA ENTRY'!G143,$EG$4='DATA ENTRY'!F143),'DATA ENTRY'!B143,"")))</f>
        <v/>
      </c>
      <c r="EE144" s="3" t="str">
        <f>IF('DATA ENTRY'!CV143="","",IF('DATA ENTRY'!C143="","",IF(AND($EE$4='DATA ENTRY'!G143,$EG$4='DATA ENTRY'!F143),'DATA ENTRY'!C143,"")))</f>
        <v/>
      </c>
      <c r="EF144" s="4" t="str">
        <f>IF('DATA ENTRY'!CV143="","",IF('DATA ENTRY'!I143="","",IF(AND($EE$4='DATA ENTRY'!G143,$EG$4='DATA ENTRY'!F143),'DATA ENTRY'!I143,"")))</f>
        <v/>
      </c>
      <c r="EG144" s="4" t="str">
        <f>IF('DATA ENTRY'!CV143="","",IF('DATA ENTRY'!CV143="","",IF(AND($EE$4='DATA ENTRY'!G143,$EG$4='DATA ENTRY'!F143),'DATA ENTRY'!CV143,"")))</f>
        <v/>
      </c>
      <c r="EH144" s="3" t="str">
        <f>IF('DATA ENTRY'!CV143="","",IF('DATA ENTRY'!N143="","",IF(AND($EE$4='DATA ENTRY'!G143,$EG$4='DATA ENTRY'!F143),'DATA ENTRY'!N143,"")))</f>
        <v/>
      </c>
      <c r="EI144" s="132" t="str">
        <f>IF('DATA ENTRY'!CV143="","",IF('DATA ENTRY'!O143="","",IF(AND($EE$4='DATA ENTRY'!G143,$EG$4='DATA ENTRY'!F143),'DATA ENTRY'!O143,"")))</f>
        <v/>
      </c>
      <c r="EJ144" s="3" t="str">
        <f>IF('DATA ENTRY'!CV143="","",IF('DATA ENTRY'!P143="","",IF(AND($EE$4='DATA ENTRY'!G143,$EG$4='DATA ENTRY'!F143),'DATA ENTRY'!P143,"")))</f>
        <v/>
      </c>
      <c r="EK144" s="132" t="str">
        <f>IF('DATA ENTRY'!CV143="","",IF('DATA ENTRY'!Q143="","",IF(AND($EE$4='DATA ENTRY'!G143,$EG$4='DATA ENTRY'!F143),'DATA ENTRY'!Q143,"")))</f>
        <v/>
      </c>
      <c r="EL144" s="3" t="str">
        <f>IF('DATA ENTRY'!CV143="","",IF('DATA ENTRY'!R143="","",IF(AND($EE$4='DATA ENTRY'!G143,$EG$4='DATA ENTRY'!F143),'DATA ENTRY'!R143,"")))</f>
        <v/>
      </c>
      <c r="EM144" s="132" t="str">
        <f>IF('DATA ENTRY'!CV143="","",IF('DATA ENTRY'!S143="","",IF(AND($EE$4='DATA ENTRY'!G143,$EG$4='DATA ENTRY'!F143),'DATA ENTRY'!S143,"")))</f>
        <v/>
      </c>
      <c r="EN144" s="3" t="str">
        <f>IF('DATA ENTRY'!CV143="","",IF('DATA ENTRY'!E143="","",IF(AND($EE$4='DATA ENTRY'!G143,$EG$4='DATA ENTRY'!F143),'DATA ENTRY'!E143,"")))</f>
        <v/>
      </c>
      <c r="EO144" s="3" t="str">
        <f>IF('DATA ENTRY'!CV143="","",IF('DATA ENTRY'!D6="","",IF(AND($EE$4='DATA ENTRY'!G143,$EG$4='DATA ENTRY'!F143),'DATA ENTRY'!D6,"")))</f>
        <v/>
      </c>
      <c r="EP144" s="3" t="str">
        <f>IF('DATA ENTRY'!CV143="","",IF('DATA ENTRY'!W143="","",IF(AND($EE$4='DATA ENTRY'!G143,$EG$4='DATA ENTRY'!F143),'DATA ENTRY'!W143,"")))</f>
        <v/>
      </c>
      <c r="EQ144" s="3" t="str">
        <f>IF('DATA ENTRY'!CV143="","",IF('DATA ENTRY'!X143="","",IF(AND($EE$4='DATA ENTRY'!G143,$EG$4='DATA ENTRY'!F143),'DATA ENTRY'!X143,"")))</f>
        <v/>
      </c>
      <c r="ER144" s="133" t="str">
        <f t="shared" si="37"/>
        <v/>
      </c>
      <c r="ES144" s="133" t="str">
        <f>IF('DATA ENTRY'!CV143="","",IF('DATA ENTRY'!D6="","",IF(AND($EE$4='DATA ENTRY'!G143,$EG$4='DATA ENTRY'!F143),'DATA ENTRY'!G143,"")))</f>
        <v/>
      </c>
      <c r="EX144">
        <f t="shared" si="38"/>
        <v>0</v>
      </c>
    </row>
    <row r="145" spans="1:154">
      <c r="A145" t="str">
        <f>IF(S145=0,"",1+(MAX($A$7:A144)))</f>
        <v/>
      </c>
      <c r="B145" s="2">
        <v>139</v>
      </c>
      <c r="C145" s="3" t="str">
        <f>IF('DATA ENTRY'!CV144="","",IF('DATA ENTRY'!B144="","",IF($D$4="All Post",'DATA ENTRY'!B144,IF(AND($D$4='DATA ENTRY'!CV144),'DATA ENTRY'!B144,""))))</f>
        <v/>
      </c>
      <c r="D145" s="3" t="str">
        <f>IF('DATA ENTRY'!CV144="","",IF('DATA ENTRY'!C144="","",IF($D$4="All Post",'DATA ENTRY'!C144,IF(AND($D$4='DATA ENTRY'!CV144),'DATA ENTRY'!C144,""))))</f>
        <v/>
      </c>
      <c r="E145" s="4" t="str">
        <f>IF('DATA ENTRY'!CV144="","",IF('DATA ENTRY'!I144="","",IF($D$4="All Post",'DATA ENTRY'!I144,IF(AND($D$4='DATA ENTRY'!CV144),'DATA ENTRY'!I144,""))))</f>
        <v/>
      </c>
      <c r="F145" s="4" t="str">
        <f>IF('DATA ENTRY'!CV144="","",IF('DATA ENTRY'!CV144="","",IF($D$4="All Post",'DATA ENTRY'!CV144,IF(AND($D$4='DATA ENTRY'!CV144),'DATA ENTRY'!CV144,""))))</f>
        <v/>
      </c>
      <c r="G145" s="3" t="str">
        <f>IF('DATA ENTRY'!CV144="","",IF('DATA ENTRY'!N144="","",IF($D$4="All Post",'DATA ENTRY'!N144,IF(AND($D$4='DATA ENTRY'!CV144),'DATA ENTRY'!N144,""))))</f>
        <v/>
      </c>
      <c r="H145" s="132" t="str">
        <f>IF('DATA ENTRY'!CV144="","",IF('DATA ENTRY'!O144="","",IF($D$4="All Post",'DATA ENTRY'!O144,IF(AND($D$4='DATA ENTRY'!CV144),'DATA ENTRY'!O144,""))))</f>
        <v/>
      </c>
      <c r="I145" s="3" t="str">
        <f>IF('DATA ENTRY'!CV144="","",IF('DATA ENTRY'!P144="","",IF($D$4="All Post",'DATA ENTRY'!P144,IF(AND($D$4='DATA ENTRY'!CV144),'DATA ENTRY'!P144,""))))</f>
        <v/>
      </c>
      <c r="J145" s="132" t="str">
        <f>IF('DATA ENTRY'!CV144="","",IF('DATA ENTRY'!Q144="","",IF($D$4="All Post",'DATA ENTRY'!Q144,IF(AND($D$4='DATA ENTRY'!CV144),'DATA ENTRY'!Q144,""))))</f>
        <v/>
      </c>
      <c r="K145" s="3" t="str">
        <f>IF('DATA ENTRY'!CV144="","",IF('DATA ENTRY'!R144="","",IF($D$4="All Post",'DATA ENTRY'!R144,IF(AND($D$4='DATA ENTRY'!CV144),'DATA ENTRY'!R144,""))))</f>
        <v/>
      </c>
      <c r="L145" s="3" t="str">
        <f>IF('DATA ENTRY'!CV144="","",IF('DATA ENTRY'!S144="","",IF($D$4="All Post",'DATA ENTRY'!S144,IF(AND($D$4='DATA ENTRY'!CV144),'DATA ENTRY'!S144,""))))</f>
        <v/>
      </c>
      <c r="M145" s="3" t="str">
        <f>IF('DATA ENTRY'!CV144="","",IF('DATA ENTRY'!E144="","",IF($D$4="All Post",'DATA ENTRY'!E144,IF(AND($D$4='DATA ENTRY'!CV144),'DATA ENTRY'!E144,""))))</f>
        <v/>
      </c>
      <c r="N145" s="3" t="str">
        <f>IF('DATA ENTRY'!CV144="","",IF('DATA ENTRY'!W144="","",IF($D$4="All Post",'DATA ENTRY'!W144,IF(AND($D$4='DATA ENTRY'!CV144),'DATA ENTRY'!W144,""))))</f>
        <v/>
      </c>
      <c r="O145" s="3" t="str">
        <f>IF('DATA ENTRY'!CV144="","",IF('DATA ENTRY'!X144="","",IF($D$4="All Post",'DATA ENTRY'!X144,IF(AND($D$4='DATA ENTRY'!CV144),'DATA ENTRY'!X144,""))))</f>
        <v/>
      </c>
      <c r="P145" s="3" t="str">
        <f>IF('DATA ENTRY'!CV144="","",IF('DATA ENTRY'!G144="","",IF($D$4="All Post",'DATA ENTRY'!G144,IF(AND($D$4='DATA ENTRY'!CV144),'DATA ENTRY'!G144,""))))</f>
        <v/>
      </c>
      <c r="S145">
        <f t="shared" si="27"/>
        <v>0</v>
      </c>
      <c r="T145" t="str">
        <f t="shared" si="28"/>
        <v/>
      </c>
      <c r="BZ145" t="str">
        <f t="shared" si="29"/>
        <v/>
      </c>
      <c r="CA145" t="str">
        <f>IF(CW145=0,"",1+(MAX($CA$7:CA144)))</f>
        <v/>
      </c>
      <c r="CB145" s="141">
        <v>139</v>
      </c>
      <c r="CC145" s="3" t="str">
        <f>IF('DATA ENTRY'!CV144="","",IF('DATA ENTRY'!B144="","",IF(AND($CD$4='DATA ENTRY'!CV144),'DATA ENTRY'!B144,"")))</f>
        <v/>
      </c>
      <c r="CD145" s="3" t="str">
        <f>IF('DATA ENTRY'!CV144="","",IF('DATA ENTRY'!C144="","",IF(AND($CD$4='DATA ENTRY'!CV144),'DATA ENTRY'!C144,"")))</f>
        <v/>
      </c>
      <c r="CE145" s="4" t="str">
        <f>IF('DATA ENTRY'!CV144="","",IF('DATA ENTRY'!I144="","",IF(AND($CD$4='DATA ENTRY'!CV144),'DATA ENTRY'!I144,"")))</f>
        <v/>
      </c>
      <c r="CF145" s="4" t="str">
        <f>IF('DATA ENTRY'!CV144="","",IF('DATA ENTRY'!CV144="","",IF(AND($CD$4='DATA ENTRY'!CV144),'DATA ENTRY'!CV144,"")))</f>
        <v/>
      </c>
      <c r="CG145" s="3" t="str">
        <f>IF('DATA ENTRY'!CV144="","",IF('DATA ENTRY'!N144="","",IF(AND($CD$4='DATA ENTRY'!CV144),'DATA ENTRY'!N144,"")))</f>
        <v/>
      </c>
      <c r="CH145" s="132" t="str">
        <f>IF('DATA ENTRY'!CV144="","",IF('DATA ENTRY'!O144="","",IF(AND($CD$4='DATA ENTRY'!CV144),'DATA ENTRY'!O144,"")))</f>
        <v/>
      </c>
      <c r="CI145" s="3" t="str">
        <f>IF('DATA ENTRY'!CV144="","",IF('DATA ENTRY'!P144="","",IF(AND($CD$4='DATA ENTRY'!CV144),'DATA ENTRY'!P144,"")))</f>
        <v/>
      </c>
      <c r="CJ145" s="132" t="str">
        <f>IF('DATA ENTRY'!CV144="","",IF('DATA ENTRY'!Q144="","",IF(AND($CD$4='DATA ENTRY'!CV144),'DATA ENTRY'!Q144,"")))</f>
        <v/>
      </c>
      <c r="CK145" s="3" t="str">
        <f>IF('DATA ENTRY'!CV144="","",IF('DATA ENTRY'!R144="","",IF(AND($CD$4='DATA ENTRY'!CV144),'DATA ENTRY'!R144,"")))</f>
        <v/>
      </c>
      <c r="CL145" s="3" t="str">
        <f>IF('DATA ENTRY'!CV144="","",IF('DATA ENTRY'!S144="","",IF(AND($CD$4='DATA ENTRY'!CV144),'DATA ENTRY'!S144,"")))</f>
        <v/>
      </c>
      <c r="CM145" s="3" t="str">
        <f>IF('DATA ENTRY'!CV144="","",IF('DATA ENTRY'!E144="","",IF(AND($CD$4='DATA ENTRY'!CV144),'DATA ENTRY'!E144,"")))</f>
        <v/>
      </c>
      <c r="CN145" s="3" t="str">
        <f>IF('DATA ENTRY'!CV144="","",IF('DATA ENTRY'!W144="","",IF(AND($CD$4='DATA ENTRY'!CV144),'DATA ENTRY'!W144,"")))</f>
        <v/>
      </c>
      <c r="CO145" s="3" t="str">
        <f>IF('DATA ENTRY'!CV144="","",IF('DATA ENTRY'!X144="","",IF(AND($CD$4='DATA ENTRY'!CV144),'DATA ENTRY'!X144,"")))</f>
        <v/>
      </c>
      <c r="CP145" s="133" t="str">
        <f t="shared" si="30"/>
        <v/>
      </c>
      <c r="CQ145" s="133" t="str">
        <f>IF('DATA ENTRY'!CV144="","",IF('DATA ENTRY'!G144="","",IF(AND($CD$4='DATA ENTRY'!CV144),'DATA ENTRY'!G144,"")))</f>
        <v/>
      </c>
      <c r="CR145">
        <f t="shared" si="31"/>
        <v>0</v>
      </c>
      <c r="CS145">
        <f t="shared" si="32"/>
        <v>0</v>
      </c>
      <c r="CW145">
        <f t="shared" si="39"/>
        <v>0</v>
      </c>
      <c r="DA145" t="str">
        <f t="shared" si="33"/>
        <v/>
      </c>
      <c r="DB145" t="str">
        <f>IF(DX145=0,"",1+(MAX($DB$7:DB144)))</f>
        <v/>
      </c>
      <c r="DC145" s="170">
        <v>139</v>
      </c>
      <c r="DD145" s="3" t="str">
        <f>IF('DATA ENTRY'!CV144="","",IF('DATA ENTRY'!B144="","",IF(AND($DE$4='DATA ENTRY'!D144),'DATA ENTRY'!B144,"")))</f>
        <v/>
      </c>
      <c r="DE145" s="3" t="str">
        <f>IF('DATA ENTRY'!CV144="","",IF('DATA ENTRY'!C144="","",IF(AND($DE$4='DATA ENTRY'!D144),'DATA ENTRY'!C144,"")))</f>
        <v/>
      </c>
      <c r="DF145" s="4" t="str">
        <f>IF('DATA ENTRY'!CV144="","",IF('DATA ENTRY'!I144="","",IF(AND($DE$4='DATA ENTRY'!D144),'DATA ENTRY'!I144,"")))</f>
        <v/>
      </c>
      <c r="DG145" s="4" t="str">
        <f>IF('DATA ENTRY'!CV144="","",IF('DATA ENTRY'!CV144="","",IF(AND($DE$4='DATA ENTRY'!D144),'DATA ENTRY'!CV144,"")))</f>
        <v/>
      </c>
      <c r="DH145" s="3" t="str">
        <f>IF('DATA ENTRY'!CV144="","",IF('DATA ENTRY'!N144="","",IF(AND($DE$4='DATA ENTRY'!D144),'DATA ENTRY'!N144,"")))</f>
        <v/>
      </c>
      <c r="DI145" s="132" t="str">
        <f>IF('DATA ENTRY'!CV144="","",IF('DATA ENTRY'!O144="","",IF(AND($DE$4='DATA ENTRY'!D144),'DATA ENTRY'!O144,"")))</f>
        <v/>
      </c>
      <c r="DJ145" s="3" t="str">
        <f>IF('DATA ENTRY'!CV144="","",IF('DATA ENTRY'!P144="","",IF(AND($DE$4='DATA ENTRY'!D144),'DATA ENTRY'!P144,"")))</f>
        <v/>
      </c>
      <c r="DK145" s="132" t="str">
        <f>IF('DATA ENTRY'!CV144="","",IF('DATA ENTRY'!Q144="","",IF(AND($DE$4='DATA ENTRY'!D144),'DATA ENTRY'!Q144,"")))</f>
        <v/>
      </c>
      <c r="DL145" s="3" t="str">
        <f>IF('DATA ENTRY'!CV144="","",IF('DATA ENTRY'!R144="","",IF(AND($DE$4='DATA ENTRY'!D144),'DATA ENTRY'!R144,"")))</f>
        <v/>
      </c>
      <c r="DM145" s="132" t="str">
        <f>IF('DATA ENTRY'!CV144="","",IF('DATA ENTRY'!S144="","",IF(AND($DE$4='DATA ENTRY'!D144),'DATA ENTRY'!S144,"")))</f>
        <v/>
      </c>
      <c r="DN145" s="3" t="str">
        <f>IF('DATA ENTRY'!CV144="","",IF('DATA ENTRY'!E144="","",IF(AND($DE$4='DATA ENTRY'!D144),'DATA ENTRY'!E144,"")))</f>
        <v/>
      </c>
      <c r="DO145" s="3" t="str">
        <f>IF('DATA ENTRY'!CV144="","",IF('DATA ENTRY'!D144="","",IF(AND($DE$4='DATA ENTRY'!D144),'DATA ENTRY'!D144,"")))</f>
        <v/>
      </c>
      <c r="DP145" s="3" t="str">
        <f>IF('DATA ENTRY'!CV144="","",IF('DATA ENTRY'!W144="","",IF(AND($DE$4='DATA ENTRY'!D144),'DATA ENTRY'!W144,"")))</f>
        <v/>
      </c>
      <c r="DQ145" s="3" t="str">
        <f>IF('DATA ENTRY'!CV144="","",IF('DATA ENTRY'!X144="","",IF(AND($DE$4='DATA ENTRY'!D144),'DATA ENTRY'!X144,"")))</f>
        <v/>
      </c>
      <c r="DR145" s="133" t="str">
        <f t="shared" si="34"/>
        <v/>
      </c>
      <c r="DS145" s="133" t="str">
        <f>IF('DATA ENTRY'!CV144="","",IF('DATA ENTRY'!D144="","",IF(AND($DE$4='DATA ENTRY'!D144),'DATA ENTRY'!G144,"")))</f>
        <v/>
      </c>
      <c r="DX145">
        <f t="shared" si="35"/>
        <v>0</v>
      </c>
      <c r="EA145" t="str">
        <f t="shared" si="36"/>
        <v/>
      </c>
      <c r="EB145" t="str">
        <f>IF(EX145=0,"",1+(MAX($EB$7:EB144)))</f>
        <v/>
      </c>
      <c r="EC145" s="192">
        <v>139</v>
      </c>
      <c r="ED145" s="3" t="str">
        <f>IF('DATA ENTRY'!CV144="","",IF('DATA ENTRY'!B144="","",IF(AND($EE$4='DATA ENTRY'!G144,$EG$4='DATA ENTRY'!F144),'DATA ENTRY'!B144,"")))</f>
        <v/>
      </c>
      <c r="EE145" s="3" t="str">
        <f>IF('DATA ENTRY'!CV144="","",IF('DATA ENTRY'!C144="","",IF(AND($EE$4='DATA ENTRY'!G144,$EG$4='DATA ENTRY'!F144),'DATA ENTRY'!C144,"")))</f>
        <v/>
      </c>
      <c r="EF145" s="4" t="str">
        <f>IF('DATA ENTRY'!CV144="","",IF('DATA ENTRY'!I144="","",IF(AND($EE$4='DATA ENTRY'!G144,$EG$4='DATA ENTRY'!F144),'DATA ENTRY'!I144,"")))</f>
        <v/>
      </c>
      <c r="EG145" s="4" t="str">
        <f>IF('DATA ENTRY'!CV144="","",IF('DATA ENTRY'!CV144="","",IF(AND($EE$4='DATA ENTRY'!G144,$EG$4='DATA ENTRY'!F144),'DATA ENTRY'!CV144,"")))</f>
        <v/>
      </c>
      <c r="EH145" s="3" t="str">
        <f>IF('DATA ENTRY'!CV144="","",IF('DATA ENTRY'!N144="","",IF(AND($EE$4='DATA ENTRY'!G144,$EG$4='DATA ENTRY'!F144),'DATA ENTRY'!N144,"")))</f>
        <v/>
      </c>
      <c r="EI145" s="132" t="str">
        <f>IF('DATA ENTRY'!CV144="","",IF('DATA ENTRY'!O144="","",IF(AND($EE$4='DATA ENTRY'!G144,$EG$4='DATA ENTRY'!F144),'DATA ENTRY'!O144,"")))</f>
        <v/>
      </c>
      <c r="EJ145" s="3" t="str">
        <f>IF('DATA ENTRY'!CV144="","",IF('DATA ENTRY'!P144="","",IF(AND($EE$4='DATA ENTRY'!G144,$EG$4='DATA ENTRY'!F144),'DATA ENTRY'!P144,"")))</f>
        <v/>
      </c>
      <c r="EK145" s="132" t="str">
        <f>IF('DATA ENTRY'!CV144="","",IF('DATA ENTRY'!Q144="","",IF(AND($EE$4='DATA ENTRY'!G144,$EG$4='DATA ENTRY'!F144),'DATA ENTRY'!Q144,"")))</f>
        <v/>
      </c>
      <c r="EL145" s="3" t="str">
        <f>IF('DATA ENTRY'!CV144="","",IF('DATA ENTRY'!R144="","",IF(AND($EE$4='DATA ENTRY'!G144,$EG$4='DATA ENTRY'!F144),'DATA ENTRY'!R144,"")))</f>
        <v/>
      </c>
      <c r="EM145" s="132" t="str">
        <f>IF('DATA ENTRY'!CV144="","",IF('DATA ENTRY'!S144="","",IF(AND($EE$4='DATA ENTRY'!G144,$EG$4='DATA ENTRY'!F144),'DATA ENTRY'!S144,"")))</f>
        <v/>
      </c>
      <c r="EN145" s="3" t="str">
        <f>IF('DATA ENTRY'!CV144="","",IF('DATA ENTRY'!E144="","",IF(AND($EE$4='DATA ENTRY'!G144,$EG$4='DATA ENTRY'!F144),'DATA ENTRY'!E144,"")))</f>
        <v/>
      </c>
      <c r="EO145" s="3" t="str">
        <f>IF('DATA ENTRY'!CV144="","",IF('DATA ENTRY'!D6="","",IF(AND($EE$4='DATA ENTRY'!G144,$EG$4='DATA ENTRY'!F144),'DATA ENTRY'!D6,"")))</f>
        <v/>
      </c>
      <c r="EP145" s="3" t="str">
        <f>IF('DATA ENTRY'!CV144="","",IF('DATA ENTRY'!W144="","",IF(AND($EE$4='DATA ENTRY'!G144,$EG$4='DATA ENTRY'!F144),'DATA ENTRY'!W144,"")))</f>
        <v/>
      </c>
      <c r="EQ145" s="3" t="str">
        <f>IF('DATA ENTRY'!CV144="","",IF('DATA ENTRY'!X144="","",IF(AND($EE$4='DATA ENTRY'!G144,$EG$4='DATA ENTRY'!F144),'DATA ENTRY'!X144,"")))</f>
        <v/>
      </c>
      <c r="ER145" s="133" t="str">
        <f t="shared" si="37"/>
        <v/>
      </c>
      <c r="ES145" s="133" t="str">
        <f>IF('DATA ENTRY'!CV144="","",IF('DATA ENTRY'!D6="","",IF(AND($EE$4='DATA ENTRY'!G144,$EG$4='DATA ENTRY'!F144),'DATA ENTRY'!G144,"")))</f>
        <v/>
      </c>
      <c r="EX145">
        <f t="shared" si="38"/>
        <v>0</v>
      </c>
    </row>
    <row r="146" spans="1:154">
      <c r="A146" t="str">
        <f>IF(S146=0,"",1+(MAX($A$7:A145)))</f>
        <v/>
      </c>
      <c r="B146" s="2">
        <v>140</v>
      </c>
      <c r="C146" s="3" t="str">
        <f>IF('DATA ENTRY'!CV145="","",IF('DATA ENTRY'!B145="","",IF($D$4="All Post",'DATA ENTRY'!B145,IF(AND($D$4='DATA ENTRY'!CV145),'DATA ENTRY'!B145,""))))</f>
        <v/>
      </c>
      <c r="D146" s="3" t="str">
        <f>IF('DATA ENTRY'!CV145="","",IF('DATA ENTRY'!C145="","",IF($D$4="All Post",'DATA ENTRY'!C145,IF(AND($D$4='DATA ENTRY'!CV145),'DATA ENTRY'!C145,""))))</f>
        <v/>
      </c>
      <c r="E146" s="4" t="str">
        <f>IF('DATA ENTRY'!CV145="","",IF('DATA ENTRY'!I145="","",IF($D$4="All Post",'DATA ENTRY'!I145,IF(AND($D$4='DATA ENTRY'!CV145),'DATA ENTRY'!I145,""))))</f>
        <v/>
      </c>
      <c r="F146" s="4" t="str">
        <f>IF('DATA ENTRY'!CV145="","",IF('DATA ENTRY'!CV145="","",IF($D$4="All Post",'DATA ENTRY'!CV145,IF(AND($D$4='DATA ENTRY'!CV145),'DATA ENTRY'!CV145,""))))</f>
        <v/>
      </c>
      <c r="G146" s="3" t="str">
        <f>IF('DATA ENTRY'!CV145="","",IF('DATA ENTRY'!N145="","",IF($D$4="All Post",'DATA ENTRY'!N145,IF(AND($D$4='DATA ENTRY'!CV145),'DATA ENTRY'!N145,""))))</f>
        <v/>
      </c>
      <c r="H146" s="132" t="str">
        <f>IF('DATA ENTRY'!CV145="","",IF('DATA ENTRY'!O145="","",IF($D$4="All Post",'DATA ENTRY'!O145,IF(AND($D$4='DATA ENTRY'!CV145),'DATA ENTRY'!O145,""))))</f>
        <v/>
      </c>
      <c r="I146" s="3" t="str">
        <f>IF('DATA ENTRY'!CV145="","",IF('DATA ENTRY'!P145="","",IF($D$4="All Post",'DATA ENTRY'!P145,IF(AND($D$4='DATA ENTRY'!CV145),'DATA ENTRY'!P145,""))))</f>
        <v/>
      </c>
      <c r="J146" s="132" t="str">
        <f>IF('DATA ENTRY'!CV145="","",IF('DATA ENTRY'!Q145="","",IF($D$4="All Post",'DATA ENTRY'!Q145,IF(AND($D$4='DATA ENTRY'!CV145),'DATA ENTRY'!Q145,""))))</f>
        <v/>
      </c>
      <c r="K146" s="3" t="str">
        <f>IF('DATA ENTRY'!CV145="","",IF('DATA ENTRY'!R145="","",IF($D$4="All Post",'DATA ENTRY'!R145,IF(AND($D$4='DATA ENTRY'!CV145),'DATA ENTRY'!R145,""))))</f>
        <v/>
      </c>
      <c r="L146" s="3" t="str">
        <f>IF('DATA ENTRY'!CV145="","",IF('DATA ENTRY'!S145="","",IF($D$4="All Post",'DATA ENTRY'!S145,IF(AND($D$4='DATA ENTRY'!CV145),'DATA ENTRY'!S145,""))))</f>
        <v/>
      </c>
      <c r="M146" s="3" t="str">
        <f>IF('DATA ENTRY'!CV145="","",IF('DATA ENTRY'!E145="","",IF($D$4="All Post",'DATA ENTRY'!E145,IF(AND($D$4='DATA ENTRY'!CV145),'DATA ENTRY'!E145,""))))</f>
        <v/>
      </c>
      <c r="N146" s="3" t="str">
        <f>IF('DATA ENTRY'!CV145="","",IF('DATA ENTRY'!W145="","",IF($D$4="All Post",'DATA ENTRY'!W145,IF(AND($D$4='DATA ENTRY'!CV145),'DATA ENTRY'!W145,""))))</f>
        <v/>
      </c>
      <c r="O146" s="3" t="str">
        <f>IF('DATA ENTRY'!CV145="","",IF('DATA ENTRY'!X145="","",IF($D$4="All Post",'DATA ENTRY'!X145,IF(AND($D$4='DATA ENTRY'!CV145),'DATA ENTRY'!X145,""))))</f>
        <v/>
      </c>
      <c r="P146" s="3" t="str">
        <f>IF('DATA ENTRY'!CV145="","",IF('DATA ENTRY'!G145="","",IF($D$4="All Post",'DATA ENTRY'!G145,IF(AND($D$4='DATA ENTRY'!CV145),'DATA ENTRY'!G145,""))))</f>
        <v/>
      </c>
      <c r="S146">
        <f t="shared" si="27"/>
        <v>0</v>
      </c>
      <c r="T146" t="str">
        <f t="shared" si="28"/>
        <v/>
      </c>
      <c r="BZ146" t="str">
        <f t="shared" si="29"/>
        <v/>
      </c>
      <c r="CA146" t="str">
        <f>IF(CW146=0,"",1+(MAX($CA$7:CA145)))</f>
        <v/>
      </c>
      <c r="CB146" s="141">
        <v>140</v>
      </c>
      <c r="CC146" s="3" t="str">
        <f>IF('DATA ENTRY'!CV145="","",IF('DATA ENTRY'!B145="","",IF(AND($CD$4='DATA ENTRY'!CV145),'DATA ENTRY'!B145,"")))</f>
        <v/>
      </c>
      <c r="CD146" s="3" t="str">
        <f>IF('DATA ENTRY'!CV145="","",IF('DATA ENTRY'!C145="","",IF(AND($CD$4='DATA ENTRY'!CV145),'DATA ENTRY'!C145,"")))</f>
        <v/>
      </c>
      <c r="CE146" s="4" t="str">
        <f>IF('DATA ENTRY'!CV145="","",IF('DATA ENTRY'!I145="","",IF(AND($CD$4='DATA ENTRY'!CV145),'DATA ENTRY'!I145,"")))</f>
        <v/>
      </c>
      <c r="CF146" s="4" t="str">
        <f>IF('DATA ENTRY'!CV145="","",IF('DATA ENTRY'!CV145="","",IF(AND($CD$4='DATA ENTRY'!CV145),'DATA ENTRY'!CV145,"")))</f>
        <v/>
      </c>
      <c r="CG146" s="3" t="str">
        <f>IF('DATA ENTRY'!CV145="","",IF('DATA ENTRY'!N145="","",IF(AND($CD$4='DATA ENTRY'!CV145),'DATA ENTRY'!N145,"")))</f>
        <v/>
      </c>
      <c r="CH146" s="132" t="str">
        <f>IF('DATA ENTRY'!CV145="","",IF('DATA ENTRY'!O145="","",IF(AND($CD$4='DATA ENTRY'!CV145),'DATA ENTRY'!O145,"")))</f>
        <v/>
      </c>
      <c r="CI146" s="3" t="str">
        <f>IF('DATA ENTRY'!CV145="","",IF('DATA ENTRY'!P145="","",IF(AND($CD$4='DATA ENTRY'!CV145),'DATA ENTRY'!P145,"")))</f>
        <v/>
      </c>
      <c r="CJ146" s="132" t="str">
        <f>IF('DATA ENTRY'!CV145="","",IF('DATA ENTRY'!Q145="","",IF(AND($CD$4='DATA ENTRY'!CV145),'DATA ENTRY'!Q145,"")))</f>
        <v/>
      </c>
      <c r="CK146" s="3" t="str">
        <f>IF('DATA ENTRY'!CV145="","",IF('DATA ENTRY'!R145="","",IF(AND($CD$4='DATA ENTRY'!CV145),'DATA ENTRY'!R145,"")))</f>
        <v/>
      </c>
      <c r="CL146" s="3" t="str">
        <f>IF('DATA ENTRY'!CV145="","",IF('DATA ENTRY'!S145="","",IF(AND($CD$4='DATA ENTRY'!CV145),'DATA ENTRY'!S145,"")))</f>
        <v/>
      </c>
      <c r="CM146" s="3" t="str">
        <f>IF('DATA ENTRY'!CV145="","",IF('DATA ENTRY'!E145="","",IF(AND($CD$4='DATA ENTRY'!CV145),'DATA ENTRY'!E145,"")))</f>
        <v/>
      </c>
      <c r="CN146" s="3" t="str">
        <f>IF('DATA ENTRY'!CV145="","",IF('DATA ENTRY'!W145="","",IF(AND($CD$4='DATA ENTRY'!CV145),'DATA ENTRY'!W145,"")))</f>
        <v/>
      </c>
      <c r="CO146" s="3" t="str">
        <f>IF('DATA ENTRY'!CV145="","",IF('DATA ENTRY'!X145="","",IF(AND($CD$4='DATA ENTRY'!CV145),'DATA ENTRY'!X145,"")))</f>
        <v/>
      </c>
      <c r="CP146" s="133" t="str">
        <f t="shared" si="30"/>
        <v/>
      </c>
      <c r="CQ146" s="133" t="str">
        <f>IF('DATA ENTRY'!CV145="","",IF('DATA ENTRY'!G145="","",IF(AND($CD$4='DATA ENTRY'!CV145),'DATA ENTRY'!G145,"")))</f>
        <v/>
      </c>
      <c r="CR146">
        <f t="shared" si="31"/>
        <v>0</v>
      </c>
      <c r="CS146">
        <f t="shared" si="32"/>
        <v>0</v>
      </c>
      <c r="CW146">
        <f t="shared" si="39"/>
        <v>0</v>
      </c>
      <c r="DA146" t="str">
        <f t="shared" si="33"/>
        <v/>
      </c>
      <c r="DB146" t="str">
        <f>IF(DX146=0,"",1+(MAX($DB$7:DB145)))</f>
        <v/>
      </c>
      <c r="DC146" s="170">
        <v>140</v>
      </c>
      <c r="DD146" s="3" t="str">
        <f>IF('DATA ENTRY'!CV145="","",IF('DATA ENTRY'!B145="","",IF(AND($DE$4='DATA ENTRY'!D145),'DATA ENTRY'!B145,"")))</f>
        <v/>
      </c>
      <c r="DE146" s="3" t="str">
        <f>IF('DATA ENTRY'!CV145="","",IF('DATA ENTRY'!C145="","",IF(AND($DE$4='DATA ENTRY'!D145),'DATA ENTRY'!C145,"")))</f>
        <v/>
      </c>
      <c r="DF146" s="4" t="str">
        <f>IF('DATA ENTRY'!CV145="","",IF('DATA ENTRY'!I145="","",IF(AND($DE$4='DATA ENTRY'!D145),'DATA ENTRY'!I145,"")))</f>
        <v/>
      </c>
      <c r="DG146" s="4" t="str">
        <f>IF('DATA ENTRY'!CV145="","",IF('DATA ENTRY'!CV145="","",IF(AND($DE$4='DATA ENTRY'!D145),'DATA ENTRY'!CV145,"")))</f>
        <v/>
      </c>
      <c r="DH146" s="3" t="str">
        <f>IF('DATA ENTRY'!CV145="","",IF('DATA ENTRY'!N145="","",IF(AND($DE$4='DATA ENTRY'!D145),'DATA ENTRY'!N145,"")))</f>
        <v/>
      </c>
      <c r="DI146" s="132" t="str">
        <f>IF('DATA ENTRY'!CV145="","",IF('DATA ENTRY'!O145="","",IF(AND($DE$4='DATA ENTRY'!D145),'DATA ENTRY'!O145,"")))</f>
        <v/>
      </c>
      <c r="DJ146" s="3" t="str">
        <f>IF('DATA ENTRY'!CV145="","",IF('DATA ENTRY'!P145="","",IF(AND($DE$4='DATA ENTRY'!D145),'DATA ENTRY'!P145,"")))</f>
        <v/>
      </c>
      <c r="DK146" s="132" t="str">
        <f>IF('DATA ENTRY'!CV145="","",IF('DATA ENTRY'!Q145="","",IF(AND($DE$4='DATA ENTRY'!D145),'DATA ENTRY'!Q145,"")))</f>
        <v/>
      </c>
      <c r="DL146" s="3" t="str">
        <f>IF('DATA ENTRY'!CV145="","",IF('DATA ENTRY'!R145="","",IF(AND($DE$4='DATA ENTRY'!D145),'DATA ENTRY'!R145,"")))</f>
        <v/>
      </c>
      <c r="DM146" s="132" t="str">
        <f>IF('DATA ENTRY'!CV145="","",IF('DATA ENTRY'!S145="","",IF(AND($DE$4='DATA ENTRY'!D145),'DATA ENTRY'!S145,"")))</f>
        <v/>
      </c>
      <c r="DN146" s="3" t="str">
        <f>IF('DATA ENTRY'!CV145="","",IF('DATA ENTRY'!E145="","",IF(AND($DE$4='DATA ENTRY'!D145),'DATA ENTRY'!E145,"")))</f>
        <v/>
      </c>
      <c r="DO146" s="3" t="str">
        <f>IF('DATA ENTRY'!CV145="","",IF('DATA ENTRY'!D145="","",IF(AND($DE$4='DATA ENTRY'!D145),'DATA ENTRY'!D145,"")))</f>
        <v/>
      </c>
      <c r="DP146" s="3" t="str">
        <f>IF('DATA ENTRY'!CV145="","",IF('DATA ENTRY'!W145="","",IF(AND($DE$4='DATA ENTRY'!D145),'DATA ENTRY'!W145,"")))</f>
        <v/>
      </c>
      <c r="DQ146" s="3" t="str">
        <f>IF('DATA ENTRY'!CV145="","",IF('DATA ENTRY'!X145="","",IF(AND($DE$4='DATA ENTRY'!D145),'DATA ENTRY'!X145,"")))</f>
        <v/>
      </c>
      <c r="DR146" s="133" t="str">
        <f t="shared" si="34"/>
        <v/>
      </c>
      <c r="DS146" s="133" t="str">
        <f>IF('DATA ENTRY'!CV145="","",IF('DATA ENTRY'!D145="","",IF(AND($DE$4='DATA ENTRY'!D145),'DATA ENTRY'!G145,"")))</f>
        <v/>
      </c>
      <c r="DX146">
        <f t="shared" si="35"/>
        <v>0</v>
      </c>
      <c r="EA146" t="str">
        <f t="shared" si="36"/>
        <v/>
      </c>
      <c r="EB146" t="str">
        <f>IF(EX146=0,"",1+(MAX($EB$7:EB145)))</f>
        <v/>
      </c>
      <c r="EC146" s="192">
        <v>140</v>
      </c>
      <c r="ED146" s="3" t="str">
        <f>IF('DATA ENTRY'!CV145="","",IF('DATA ENTRY'!B145="","",IF(AND($EE$4='DATA ENTRY'!G145,$EG$4='DATA ENTRY'!F145),'DATA ENTRY'!B145,"")))</f>
        <v/>
      </c>
      <c r="EE146" s="3" t="str">
        <f>IF('DATA ENTRY'!CV145="","",IF('DATA ENTRY'!C145="","",IF(AND($EE$4='DATA ENTRY'!G145,$EG$4='DATA ENTRY'!F145),'DATA ENTRY'!C145,"")))</f>
        <v/>
      </c>
      <c r="EF146" s="4" t="str">
        <f>IF('DATA ENTRY'!CV145="","",IF('DATA ENTRY'!I145="","",IF(AND($EE$4='DATA ENTRY'!G145,$EG$4='DATA ENTRY'!F145),'DATA ENTRY'!I145,"")))</f>
        <v/>
      </c>
      <c r="EG146" s="4" t="str">
        <f>IF('DATA ENTRY'!CV145="","",IF('DATA ENTRY'!CV145="","",IF(AND($EE$4='DATA ENTRY'!G145,$EG$4='DATA ENTRY'!F145),'DATA ENTRY'!CV145,"")))</f>
        <v/>
      </c>
      <c r="EH146" s="3" t="str">
        <f>IF('DATA ENTRY'!CV145="","",IF('DATA ENTRY'!N145="","",IF(AND($EE$4='DATA ENTRY'!G145,$EG$4='DATA ENTRY'!F145),'DATA ENTRY'!N145,"")))</f>
        <v/>
      </c>
      <c r="EI146" s="132" t="str">
        <f>IF('DATA ENTRY'!CV145="","",IF('DATA ENTRY'!O145="","",IF(AND($EE$4='DATA ENTRY'!G145,$EG$4='DATA ENTRY'!F145),'DATA ENTRY'!O145,"")))</f>
        <v/>
      </c>
      <c r="EJ146" s="3" t="str">
        <f>IF('DATA ENTRY'!CV145="","",IF('DATA ENTRY'!P145="","",IF(AND($EE$4='DATA ENTRY'!G145,$EG$4='DATA ENTRY'!F145),'DATA ENTRY'!P145,"")))</f>
        <v/>
      </c>
      <c r="EK146" s="132" t="str">
        <f>IF('DATA ENTRY'!CV145="","",IF('DATA ENTRY'!Q145="","",IF(AND($EE$4='DATA ENTRY'!G145,$EG$4='DATA ENTRY'!F145),'DATA ENTRY'!Q145,"")))</f>
        <v/>
      </c>
      <c r="EL146" s="3" t="str">
        <f>IF('DATA ENTRY'!CV145="","",IF('DATA ENTRY'!R145="","",IF(AND($EE$4='DATA ENTRY'!G145,$EG$4='DATA ENTRY'!F145),'DATA ENTRY'!R145,"")))</f>
        <v/>
      </c>
      <c r="EM146" s="132" t="str">
        <f>IF('DATA ENTRY'!CV145="","",IF('DATA ENTRY'!S145="","",IF(AND($EE$4='DATA ENTRY'!G145,$EG$4='DATA ENTRY'!F145),'DATA ENTRY'!S145,"")))</f>
        <v/>
      </c>
      <c r="EN146" s="3" t="str">
        <f>IF('DATA ENTRY'!CV145="","",IF('DATA ENTRY'!E145="","",IF(AND($EE$4='DATA ENTRY'!G145,$EG$4='DATA ENTRY'!F145),'DATA ENTRY'!E145,"")))</f>
        <v/>
      </c>
      <c r="EO146" s="3" t="str">
        <f>IF('DATA ENTRY'!CV145="","",IF('DATA ENTRY'!D6="","",IF(AND($EE$4='DATA ENTRY'!G145,$EG$4='DATA ENTRY'!F145),'DATA ENTRY'!D6,"")))</f>
        <v/>
      </c>
      <c r="EP146" s="3" t="str">
        <f>IF('DATA ENTRY'!CV145="","",IF('DATA ENTRY'!W145="","",IF(AND($EE$4='DATA ENTRY'!G145,$EG$4='DATA ENTRY'!F145),'DATA ENTRY'!W145,"")))</f>
        <v/>
      </c>
      <c r="EQ146" s="3" t="str">
        <f>IF('DATA ENTRY'!CV145="","",IF('DATA ENTRY'!X145="","",IF(AND($EE$4='DATA ENTRY'!G145,$EG$4='DATA ENTRY'!F145),'DATA ENTRY'!X145,"")))</f>
        <v/>
      </c>
      <c r="ER146" s="133" t="str">
        <f t="shared" si="37"/>
        <v/>
      </c>
      <c r="ES146" s="133" t="str">
        <f>IF('DATA ENTRY'!CV145="","",IF('DATA ENTRY'!D6="","",IF(AND($EE$4='DATA ENTRY'!G145,$EG$4='DATA ENTRY'!F145),'DATA ENTRY'!G145,"")))</f>
        <v/>
      </c>
      <c r="EX146">
        <f t="shared" si="38"/>
        <v>0</v>
      </c>
    </row>
    <row r="147" spans="1:154">
      <c r="A147" t="str">
        <f>IF(S147=0,"",1+(MAX($A$7:A146)))</f>
        <v/>
      </c>
      <c r="B147" s="2">
        <v>141</v>
      </c>
      <c r="C147" s="3" t="str">
        <f>IF('DATA ENTRY'!CV146="","",IF('DATA ENTRY'!B146="","",IF($D$4="All Post",'DATA ENTRY'!B146,IF(AND($D$4='DATA ENTRY'!CV146),'DATA ENTRY'!B146,""))))</f>
        <v/>
      </c>
      <c r="D147" s="3" t="str">
        <f>IF('DATA ENTRY'!CV146="","",IF('DATA ENTRY'!C146="","",IF($D$4="All Post",'DATA ENTRY'!C146,IF(AND($D$4='DATA ENTRY'!CV146),'DATA ENTRY'!C146,""))))</f>
        <v/>
      </c>
      <c r="E147" s="4" t="str">
        <f>IF('DATA ENTRY'!CV146="","",IF('DATA ENTRY'!I146="","",IF($D$4="All Post",'DATA ENTRY'!I146,IF(AND($D$4='DATA ENTRY'!CV146),'DATA ENTRY'!I146,""))))</f>
        <v/>
      </c>
      <c r="F147" s="4" t="str">
        <f>IF('DATA ENTRY'!CV146="","",IF('DATA ENTRY'!CV146="","",IF($D$4="All Post",'DATA ENTRY'!CV146,IF(AND($D$4='DATA ENTRY'!CV146),'DATA ENTRY'!CV146,""))))</f>
        <v/>
      </c>
      <c r="G147" s="3" t="str">
        <f>IF('DATA ENTRY'!CV146="","",IF('DATA ENTRY'!N146="","",IF($D$4="All Post",'DATA ENTRY'!N146,IF(AND($D$4='DATA ENTRY'!CV146),'DATA ENTRY'!N146,""))))</f>
        <v/>
      </c>
      <c r="H147" s="132" t="str">
        <f>IF('DATA ENTRY'!CV146="","",IF('DATA ENTRY'!O146="","",IF($D$4="All Post",'DATA ENTRY'!O146,IF(AND($D$4='DATA ENTRY'!CV146),'DATA ENTRY'!O146,""))))</f>
        <v/>
      </c>
      <c r="I147" s="3" t="str">
        <f>IF('DATA ENTRY'!CV146="","",IF('DATA ENTRY'!P146="","",IF($D$4="All Post",'DATA ENTRY'!P146,IF(AND($D$4='DATA ENTRY'!CV146),'DATA ENTRY'!P146,""))))</f>
        <v/>
      </c>
      <c r="J147" s="132" t="str">
        <f>IF('DATA ENTRY'!CV146="","",IF('DATA ENTRY'!Q146="","",IF($D$4="All Post",'DATA ENTRY'!Q146,IF(AND($D$4='DATA ENTRY'!CV146),'DATA ENTRY'!Q146,""))))</f>
        <v/>
      </c>
      <c r="K147" s="3" t="str">
        <f>IF('DATA ENTRY'!CV146="","",IF('DATA ENTRY'!R146="","",IF($D$4="All Post",'DATA ENTRY'!R146,IF(AND($D$4='DATA ENTRY'!CV146),'DATA ENTRY'!R146,""))))</f>
        <v/>
      </c>
      <c r="L147" s="3" t="str">
        <f>IF('DATA ENTRY'!CV146="","",IF('DATA ENTRY'!S146="","",IF($D$4="All Post",'DATA ENTRY'!S146,IF(AND($D$4='DATA ENTRY'!CV146),'DATA ENTRY'!S146,""))))</f>
        <v/>
      </c>
      <c r="M147" s="3" t="str">
        <f>IF('DATA ENTRY'!CV146="","",IF('DATA ENTRY'!E146="","",IF($D$4="All Post",'DATA ENTRY'!E146,IF(AND($D$4='DATA ENTRY'!CV146),'DATA ENTRY'!E146,""))))</f>
        <v/>
      </c>
      <c r="N147" s="3" t="str">
        <f>IF('DATA ENTRY'!CV146="","",IF('DATA ENTRY'!W146="","",IF($D$4="All Post",'DATA ENTRY'!W146,IF(AND($D$4='DATA ENTRY'!CV146),'DATA ENTRY'!W146,""))))</f>
        <v/>
      </c>
      <c r="O147" s="3" t="str">
        <f>IF('DATA ENTRY'!CV146="","",IF('DATA ENTRY'!X146="","",IF($D$4="All Post",'DATA ENTRY'!X146,IF(AND($D$4='DATA ENTRY'!CV146),'DATA ENTRY'!X146,""))))</f>
        <v/>
      </c>
      <c r="P147" s="3" t="str">
        <f>IF('DATA ENTRY'!CV146="","",IF('DATA ENTRY'!G146="","",IF($D$4="All Post",'DATA ENTRY'!G146,IF(AND($D$4='DATA ENTRY'!CV146),'DATA ENTRY'!G146,""))))</f>
        <v/>
      </c>
      <c r="S147">
        <f t="shared" si="27"/>
        <v>0</v>
      </c>
      <c r="T147" t="str">
        <f t="shared" si="28"/>
        <v/>
      </c>
      <c r="BZ147" t="str">
        <f t="shared" si="29"/>
        <v/>
      </c>
      <c r="CA147" t="str">
        <f>IF(CW147=0,"",1+(MAX($CA$7:CA146)))</f>
        <v/>
      </c>
      <c r="CB147" s="141">
        <v>141</v>
      </c>
      <c r="CC147" s="3" t="str">
        <f>IF('DATA ENTRY'!CV146="","",IF('DATA ENTRY'!B146="","",IF(AND($CD$4='DATA ENTRY'!CV146),'DATA ENTRY'!B146,"")))</f>
        <v/>
      </c>
      <c r="CD147" s="3" t="str">
        <f>IF('DATA ENTRY'!CV146="","",IF('DATA ENTRY'!C146="","",IF(AND($CD$4='DATA ENTRY'!CV146),'DATA ENTRY'!C146,"")))</f>
        <v/>
      </c>
      <c r="CE147" s="4" t="str">
        <f>IF('DATA ENTRY'!CV146="","",IF('DATA ENTRY'!I146="","",IF(AND($CD$4='DATA ENTRY'!CV146),'DATA ENTRY'!I146,"")))</f>
        <v/>
      </c>
      <c r="CF147" s="4" t="str">
        <f>IF('DATA ENTRY'!CV146="","",IF('DATA ENTRY'!CV146="","",IF(AND($CD$4='DATA ENTRY'!CV146),'DATA ENTRY'!CV146,"")))</f>
        <v/>
      </c>
      <c r="CG147" s="3" t="str">
        <f>IF('DATA ENTRY'!CV146="","",IF('DATA ENTRY'!N146="","",IF(AND($CD$4='DATA ENTRY'!CV146),'DATA ENTRY'!N146,"")))</f>
        <v/>
      </c>
      <c r="CH147" s="132" t="str">
        <f>IF('DATA ENTRY'!CV146="","",IF('DATA ENTRY'!O146="","",IF(AND($CD$4='DATA ENTRY'!CV146),'DATA ENTRY'!O146,"")))</f>
        <v/>
      </c>
      <c r="CI147" s="3" t="str">
        <f>IF('DATA ENTRY'!CV146="","",IF('DATA ENTRY'!P146="","",IF(AND($CD$4='DATA ENTRY'!CV146),'DATA ENTRY'!P146,"")))</f>
        <v/>
      </c>
      <c r="CJ147" s="132" t="str">
        <f>IF('DATA ENTRY'!CV146="","",IF('DATA ENTRY'!Q146="","",IF(AND($CD$4='DATA ENTRY'!CV146),'DATA ENTRY'!Q146,"")))</f>
        <v/>
      </c>
      <c r="CK147" s="3" t="str">
        <f>IF('DATA ENTRY'!CV146="","",IF('DATA ENTRY'!R146="","",IF(AND($CD$4='DATA ENTRY'!CV146),'DATA ENTRY'!R146,"")))</f>
        <v/>
      </c>
      <c r="CL147" s="3" t="str">
        <f>IF('DATA ENTRY'!CV146="","",IF('DATA ENTRY'!S146="","",IF(AND($CD$4='DATA ENTRY'!CV146),'DATA ENTRY'!S146,"")))</f>
        <v/>
      </c>
      <c r="CM147" s="3" t="str">
        <f>IF('DATA ENTRY'!CV146="","",IF('DATA ENTRY'!E146="","",IF(AND($CD$4='DATA ENTRY'!CV146),'DATA ENTRY'!E146,"")))</f>
        <v/>
      </c>
      <c r="CN147" s="3" t="str">
        <f>IF('DATA ENTRY'!CV146="","",IF('DATA ENTRY'!W146="","",IF(AND($CD$4='DATA ENTRY'!CV146),'DATA ENTRY'!W146,"")))</f>
        <v/>
      </c>
      <c r="CO147" s="3" t="str">
        <f>IF('DATA ENTRY'!CV146="","",IF('DATA ENTRY'!X146="","",IF(AND($CD$4='DATA ENTRY'!CV146),'DATA ENTRY'!X146,"")))</f>
        <v/>
      </c>
      <c r="CP147" s="133" t="str">
        <f t="shared" si="30"/>
        <v/>
      </c>
      <c r="CQ147" s="133" t="str">
        <f>IF('DATA ENTRY'!CV146="","",IF('DATA ENTRY'!G146="","",IF(AND($CD$4='DATA ENTRY'!CV146),'DATA ENTRY'!G146,"")))</f>
        <v/>
      </c>
      <c r="CR147">
        <f t="shared" si="31"/>
        <v>0</v>
      </c>
      <c r="CS147">
        <f t="shared" si="32"/>
        <v>0</v>
      </c>
      <c r="CW147">
        <f t="shared" si="39"/>
        <v>0</v>
      </c>
      <c r="DA147" t="str">
        <f t="shared" si="33"/>
        <v/>
      </c>
      <c r="DB147" t="str">
        <f>IF(DX147=0,"",1+(MAX($DB$7:DB146)))</f>
        <v/>
      </c>
      <c r="DC147" s="170">
        <v>141</v>
      </c>
      <c r="DD147" s="3" t="str">
        <f>IF('DATA ENTRY'!CV146="","",IF('DATA ENTRY'!B146="","",IF(AND($DE$4='DATA ENTRY'!D146),'DATA ENTRY'!B146,"")))</f>
        <v/>
      </c>
      <c r="DE147" s="3" t="str">
        <f>IF('DATA ENTRY'!CV146="","",IF('DATA ENTRY'!C146="","",IF(AND($DE$4='DATA ENTRY'!D146),'DATA ENTRY'!C146,"")))</f>
        <v/>
      </c>
      <c r="DF147" s="4" t="str">
        <f>IF('DATA ENTRY'!CV146="","",IF('DATA ENTRY'!I146="","",IF(AND($DE$4='DATA ENTRY'!D146),'DATA ENTRY'!I146,"")))</f>
        <v/>
      </c>
      <c r="DG147" s="4" t="str">
        <f>IF('DATA ENTRY'!CV146="","",IF('DATA ENTRY'!CV146="","",IF(AND($DE$4='DATA ENTRY'!D146),'DATA ENTRY'!CV146,"")))</f>
        <v/>
      </c>
      <c r="DH147" s="3" t="str">
        <f>IF('DATA ENTRY'!CV146="","",IF('DATA ENTRY'!N146="","",IF(AND($DE$4='DATA ENTRY'!D146),'DATA ENTRY'!N146,"")))</f>
        <v/>
      </c>
      <c r="DI147" s="132" t="str">
        <f>IF('DATA ENTRY'!CV146="","",IF('DATA ENTRY'!O146="","",IF(AND($DE$4='DATA ENTRY'!D146),'DATA ENTRY'!O146,"")))</f>
        <v/>
      </c>
      <c r="DJ147" s="3" t="str">
        <f>IF('DATA ENTRY'!CV146="","",IF('DATA ENTRY'!P146="","",IF(AND($DE$4='DATA ENTRY'!D146),'DATA ENTRY'!P146,"")))</f>
        <v/>
      </c>
      <c r="DK147" s="132" t="str">
        <f>IF('DATA ENTRY'!CV146="","",IF('DATA ENTRY'!Q146="","",IF(AND($DE$4='DATA ENTRY'!D146),'DATA ENTRY'!Q146,"")))</f>
        <v/>
      </c>
      <c r="DL147" s="3" t="str">
        <f>IF('DATA ENTRY'!CV146="","",IF('DATA ENTRY'!R146="","",IF(AND($DE$4='DATA ENTRY'!D146),'DATA ENTRY'!R146,"")))</f>
        <v/>
      </c>
      <c r="DM147" s="132" t="str">
        <f>IF('DATA ENTRY'!CV146="","",IF('DATA ENTRY'!S146="","",IF(AND($DE$4='DATA ENTRY'!D146),'DATA ENTRY'!S146,"")))</f>
        <v/>
      </c>
      <c r="DN147" s="3" t="str">
        <f>IF('DATA ENTRY'!CV146="","",IF('DATA ENTRY'!E146="","",IF(AND($DE$4='DATA ENTRY'!D146),'DATA ENTRY'!E146,"")))</f>
        <v/>
      </c>
      <c r="DO147" s="3" t="str">
        <f>IF('DATA ENTRY'!CV146="","",IF('DATA ENTRY'!D146="","",IF(AND($DE$4='DATA ENTRY'!D146),'DATA ENTRY'!D146,"")))</f>
        <v/>
      </c>
      <c r="DP147" s="3" t="str">
        <f>IF('DATA ENTRY'!CV146="","",IF('DATA ENTRY'!W146="","",IF(AND($DE$4='DATA ENTRY'!D146),'DATA ENTRY'!W146,"")))</f>
        <v/>
      </c>
      <c r="DQ147" s="3" t="str">
        <f>IF('DATA ENTRY'!CV146="","",IF('DATA ENTRY'!X146="","",IF(AND($DE$4='DATA ENTRY'!D146),'DATA ENTRY'!X146,"")))</f>
        <v/>
      </c>
      <c r="DR147" s="133" t="str">
        <f t="shared" si="34"/>
        <v/>
      </c>
      <c r="DS147" s="133" t="str">
        <f>IF('DATA ENTRY'!CV146="","",IF('DATA ENTRY'!D146="","",IF(AND($DE$4='DATA ENTRY'!D146),'DATA ENTRY'!G146,"")))</f>
        <v/>
      </c>
      <c r="DX147">
        <f t="shared" si="35"/>
        <v>0</v>
      </c>
      <c r="EA147" t="str">
        <f t="shared" si="36"/>
        <v/>
      </c>
      <c r="EB147" t="str">
        <f>IF(EX147=0,"",1+(MAX($EB$7:EB146)))</f>
        <v/>
      </c>
      <c r="EC147" s="192">
        <v>141</v>
      </c>
      <c r="ED147" s="3" t="str">
        <f>IF('DATA ENTRY'!CV146="","",IF('DATA ENTRY'!B146="","",IF(AND($EE$4='DATA ENTRY'!G146,$EG$4='DATA ENTRY'!F146),'DATA ENTRY'!B146,"")))</f>
        <v/>
      </c>
      <c r="EE147" s="3" t="str">
        <f>IF('DATA ENTRY'!CV146="","",IF('DATA ENTRY'!C146="","",IF(AND($EE$4='DATA ENTRY'!G146,$EG$4='DATA ENTRY'!F146),'DATA ENTRY'!C146,"")))</f>
        <v/>
      </c>
      <c r="EF147" s="4" t="str">
        <f>IF('DATA ENTRY'!CV146="","",IF('DATA ENTRY'!I146="","",IF(AND($EE$4='DATA ENTRY'!G146,$EG$4='DATA ENTRY'!F146),'DATA ENTRY'!I146,"")))</f>
        <v/>
      </c>
      <c r="EG147" s="4" t="str">
        <f>IF('DATA ENTRY'!CV146="","",IF('DATA ENTRY'!CV146="","",IF(AND($EE$4='DATA ENTRY'!G146,$EG$4='DATA ENTRY'!F146),'DATA ENTRY'!CV146,"")))</f>
        <v/>
      </c>
      <c r="EH147" s="3" t="str">
        <f>IF('DATA ENTRY'!CV146="","",IF('DATA ENTRY'!N146="","",IF(AND($EE$4='DATA ENTRY'!G146,$EG$4='DATA ENTRY'!F146),'DATA ENTRY'!N146,"")))</f>
        <v/>
      </c>
      <c r="EI147" s="132" t="str">
        <f>IF('DATA ENTRY'!CV146="","",IF('DATA ENTRY'!O146="","",IF(AND($EE$4='DATA ENTRY'!G146,$EG$4='DATA ENTRY'!F146),'DATA ENTRY'!O146,"")))</f>
        <v/>
      </c>
      <c r="EJ147" s="3" t="str">
        <f>IF('DATA ENTRY'!CV146="","",IF('DATA ENTRY'!P146="","",IF(AND($EE$4='DATA ENTRY'!G146,$EG$4='DATA ENTRY'!F146),'DATA ENTRY'!P146,"")))</f>
        <v/>
      </c>
      <c r="EK147" s="132" t="str">
        <f>IF('DATA ENTRY'!CV146="","",IF('DATA ENTRY'!Q146="","",IF(AND($EE$4='DATA ENTRY'!G146,$EG$4='DATA ENTRY'!F146),'DATA ENTRY'!Q146,"")))</f>
        <v/>
      </c>
      <c r="EL147" s="3" t="str">
        <f>IF('DATA ENTRY'!CV146="","",IF('DATA ENTRY'!R146="","",IF(AND($EE$4='DATA ENTRY'!G146,$EG$4='DATA ENTRY'!F146),'DATA ENTRY'!R146,"")))</f>
        <v/>
      </c>
      <c r="EM147" s="132" t="str">
        <f>IF('DATA ENTRY'!CV146="","",IF('DATA ENTRY'!S146="","",IF(AND($EE$4='DATA ENTRY'!G146,$EG$4='DATA ENTRY'!F146),'DATA ENTRY'!S146,"")))</f>
        <v/>
      </c>
      <c r="EN147" s="3" t="str">
        <f>IF('DATA ENTRY'!CV146="","",IF('DATA ENTRY'!E146="","",IF(AND($EE$4='DATA ENTRY'!G146,$EG$4='DATA ENTRY'!F146),'DATA ENTRY'!E146,"")))</f>
        <v/>
      </c>
      <c r="EO147" s="3" t="str">
        <f>IF('DATA ENTRY'!CV146="","",IF('DATA ENTRY'!D6="","",IF(AND($EE$4='DATA ENTRY'!G146,$EG$4='DATA ENTRY'!F146),'DATA ENTRY'!D6,"")))</f>
        <v/>
      </c>
      <c r="EP147" s="3" t="str">
        <f>IF('DATA ENTRY'!CV146="","",IF('DATA ENTRY'!W146="","",IF(AND($EE$4='DATA ENTRY'!G146,$EG$4='DATA ENTRY'!F146),'DATA ENTRY'!W146,"")))</f>
        <v/>
      </c>
      <c r="EQ147" s="3" t="str">
        <f>IF('DATA ENTRY'!CV146="","",IF('DATA ENTRY'!X146="","",IF(AND($EE$4='DATA ENTRY'!G146,$EG$4='DATA ENTRY'!F146),'DATA ENTRY'!X146,"")))</f>
        <v/>
      </c>
      <c r="ER147" s="133" t="str">
        <f t="shared" si="37"/>
        <v/>
      </c>
      <c r="ES147" s="133" t="str">
        <f>IF('DATA ENTRY'!CV146="","",IF('DATA ENTRY'!D6="","",IF(AND($EE$4='DATA ENTRY'!G146,$EG$4='DATA ENTRY'!F146),'DATA ENTRY'!G146,"")))</f>
        <v/>
      </c>
      <c r="EX147">
        <f t="shared" si="38"/>
        <v>0</v>
      </c>
    </row>
    <row r="148" spans="1:154">
      <c r="A148" t="str">
        <f>IF(S148=0,"",1+(MAX($A$7:A147)))</f>
        <v/>
      </c>
      <c r="B148" s="2">
        <v>142</v>
      </c>
      <c r="C148" s="3" t="str">
        <f>IF('DATA ENTRY'!CV147="","",IF('DATA ENTRY'!B147="","",IF($D$4="All Post",'DATA ENTRY'!B147,IF(AND($D$4='DATA ENTRY'!CV147),'DATA ENTRY'!B147,""))))</f>
        <v/>
      </c>
      <c r="D148" s="3" t="str">
        <f>IF('DATA ENTRY'!CV147="","",IF('DATA ENTRY'!C147="","",IF($D$4="All Post",'DATA ENTRY'!C147,IF(AND($D$4='DATA ENTRY'!CV147),'DATA ENTRY'!C147,""))))</f>
        <v/>
      </c>
      <c r="E148" s="4" t="str">
        <f>IF('DATA ENTRY'!CV147="","",IF('DATA ENTRY'!I147="","",IF($D$4="All Post",'DATA ENTRY'!I147,IF(AND($D$4='DATA ENTRY'!CV147),'DATA ENTRY'!I147,""))))</f>
        <v/>
      </c>
      <c r="F148" s="4" t="str">
        <f>IF('DATA ENTRY'!CV147="","",IF('DATA ENTRY'!CV147="","",IF($D$4="All Post",'DATA ENTRY'!CV147,IF(AND($D$4='DATA ENTRY'!CV147),'DATA ENTRY'!CV147,""))))</f>
        <v/>
      </c>
      <c r="G148" s="3" t="str">
        <f>IF('DATA ENTRY'!CV147="","",IF('DATA ENTRY'!N147="","",IF($D$4="All Post",'DATA ENTRY'!N147,IF(AND($D$4='DATA ENTRY'!CV147),'DATA ENTRY'!N147,""))))</f>
        <v/>
      </c>
      <c r="H148" s="132" t="str">
        <f>IF('DATA ENTRY'!CV147="","",IF('DATA ENTRY'!O147="","",IF($D$4="All Post",'DATA ENTRY'!O147,IF(AND($D$4='DATA ENTRY'!CV147),'DATA ENTRY'!O147,""))))</f>
        <v/>
      </c>
      <c r="I148" s="3" t="str">
        <f>IF('DATA ENTRY'!CV147="","",IF('DATA ENTRY'!P147="","",IF($D$4="All Post",'DATA ENTRY'!P147,IF(AND($D$4='DATA ENTRY'!CV147),'DATA ENTRY'!P147,""))))</f>
        <v/>
      </c>
      <c r="J148" s="132" t="str">
        <f>IF('DATA ENTRY'!CV147="","",IF('DATA ENTRY'!Q147="","",IF($D$4="All Post",'DATA ENTRY'!Q147,IF(AND($D$4='DATA ENTRY'!CV147),'DATA ENTRY'!Q147,""))))</f>
        <v/>
      </c>
      <c r="K148" s="3" t="str">
        <f>IF('DATA ENTRY'!CV147="","",IF('DATA ENTRY'!R147="","",IF($D$4="All Post",'DATA ENTRY'!R147,IF(AND($D$4='DATA ENTRY'!CV147),'DATA ENTRY'!R147,""))))</f>
        <v/>
      </c>
      <c r="L148" s="3" t="str">
        <f>IF('DATA ENTRY'!CV147="","",IF('DATA ENTRY'!S147="","",IF($D$4="All Post",'DATA ENTRY'!S147,IF(AND($D$4='DATA ENTRY'!CV147),'DATA ENTRY'!S147,""))))</f>
        <v/>
      </c>
      <c r="M148" s="3" t="str">
        <f>IF('DATA ENTRY'!CV147="","",IF('DATA ENTRY'!E147="","",IF($D$4="All Post",'DATA ENTRY'!E147,IF(AND($D$4='DATA ENTRY'!CV147),'DATA ENTRY'!E147,""))))</f>
        <v/>
      </c>
      <c r="N148" s="3" t="str">
        <f>IF('DATA ENTRY'!CV147="","",IF('DATA ENTRY'!W147="","",IF($D$4="All Post",'DATA ENTRY'!W147,IF(AND($D$4='DATA ENTRY'!CV147),'DATA ENTRY'!W147,""))))</f>
        <v/>
      </c>
      <c r="O148" s="3" t="str">
        <f>IF('DATA ENTRY'!CV147="","",IF('DATA ENTRY'!X147="","",IF($D$4="All Post",'DATA ENTRY'!X147,IF(AND($D$4='DATA ENTRY'!CV147),'DATA ENTRY'!X147,""))))</f>
        <v/>
      </c>
      <c r="P148" s="3" t="str">
        <f>IF('DATA ENTRY'!CV147="","",IF('DATA ENTRY'!G147="","",IF($D$4="All Post",'DATA ENTRY'!G147,IF(AND($D$4='DATA ENTRY'!CV147),'DATA ENTRY'!G147,""))))</f>
        <v/>
      </c>
      <c r="S148">
        <f t="shared" si="27"/>
        <v>0</v>
      </c>
      <c r="T148" t="str">
        <f t="shared" si="28"/>
        <v/>
      </c>
      <c r="BZ148" t="str">
        <f t="shared" si="29"/>
        <v/>
      </c>
      <c r="CA148" t="str">
        <f>IF(CW148=0,"",1+(MAX($CA$7:CA147)))</f>
        <v/>
      </c>
      <c r="CB148" s="141">
        <v>142</v>
      </c>
      <c r="CC148" s="3" t="str">
        <f>IF('DATA ENTRY'!CV147="","",IF('DATA ENTRY'!B147="","",IF(AND($CD$4='DATA ENTRY'!CV147),'DATA ENTRY'!B147,"")))</f>
        <v/>
      </c>
      <c r="CD148" s="3" t="str">
        <f>IF('DATA ENTRY'!CV147="","",IF('DATA ENTRY'!C147="","",IF(AND($CD$4='DATA ENTRY'!CV147),'DATA ENTRY'!C147,"")))</f>
        <v/>
      </c>
      <c r="CE148" s="4" t="str">
        <f>IF('DATA ENTRY'!CV147="","",IF('DATA ENTRY'!I147="","",IF(AND($CD$4='DATA ENTRY'!CV147),'DATA ENTRY'!I147,"")))</f>
        <v/>
      </c>
      <c r="CF148" s="4" t="str">
        <f>IF('DATA ENTRY'!CV147="","",IF('DATA ENTRY'!CV147="","",IF(AND($CD$4='DATA ENTRY'!CV147),'DATA ENTRY'!CV147,"")))</f>
        <v/>
      </c>
      <c r="CG148" s="3" t="str">
        <f>IF('DATA ENTRY'!CV147="","",IF('DATA ENTRY'!N147="","",IF(AND($CD$4='DATA ENTRY'!CV147),'DATA ENTRY'!N147,"")))</f>
        <v/>
      </c>
      <c r="CH148" s="132" t="str">
        <f>IF('DATA ENTRY'!CV147="","",IF('DATA ENTRY'!O147="","",IF(AND($CD$4='DATA ENTRY'!CV147),'DATA ENTRY'!O147,"")))</f>
        <v/>
      </c>
      <c r="CI148" s="3" t="str">
        <f>IF('DATA ENTRY'!CV147="","",IF('DATA ENTRY'!P147="","",IF(AND($CD$4='DATA ENTRY'!CV147),'DATA ENTRY'!P147,"")))</f>
        <v/>
      </c>
      <c r="CJ148" s="132" t="str">
        <f>IF('DATA ENTRY'!CV147="","",IF('DATA ENTRY'!Q147="","",IF(AND($CD$4='DATA ENTRY'!CV147),'DATA ENTRY'!Q147,"")))</f>
        <v/>
      </c>
      <c r="CK148" s="3" t="str">
        <f>IF('DATA ENTRY'!CV147="","",IF('DATA ENTRY'!R147="","",IF(AND($CD$4='DATA ENTRY'!CV147),'DATA ENTRY'!R147,"")))</f>
        <v/>
      </c>
      <c r="CL148" s="3" t="str">
        <f>IF('DATA ENTRY'!CV147="","",IF('DATA ENTRY'!S147="","",IF(AND($CD$4='DATA ENTRY'!CV147),'DATA ENTRY'!S147,"")))</f>
        <v/>
      </c>
      <c r="CM148" s="3" t="str">
        <f>IF('DATA ENTRY'!CV147="","",IF('DATA ENTRY'!E147="","",IF(AND($CD$4='DATA ENTRY'!CV147),'DATA ENTRY'!E147,"")))</f>
        <v/>
      </c>
      <c r="CN148" s="3" t="str">
        <f>IF('DATA ENTRY'!CV147="","",IF('DATA ENTRY'!W147="","",IF(AND($CD$4='DATA ENTRY'!CV147),'DATA ENTRY'!W147,"")))</f>
        <v/>
      </c>
      <c r="CO148" s="3" t="str">
        <f>IF('DATA ENTRY'!CV147="","",IF('DATA ENTRY'!X147="","",IF(AND($CD$4='DATA ENTRY'!CV147),'DATA ENTRY'!X147,"")))</f>
        <v/>
      </c>
      <c r="CP148" s="133" t="str">
        <f t="shared" si="30"/>
        <v/>
      </c>
      <c r="CQ148" s="133" t="str">
        <f>IF('DATA ENTRY'!CV147="","",IF('DATA ENTRY'!G147="","",IF(AND($CD$4='DATA ENTRY'!CV147),'DATA ENTRY'!G147,"")))</f>
        <v/>
      </c>
      <c r="CR148">
        <f t="shared" si="31"/>
        <v>0</v>
      </c>
      <c r="CS148">
        <f t="shared" si="32"/>
        <v>0</v>
      </c>
      <c r="CW148">
        <f t="shared" si="39"/>
        <v>0</v>
      </c>
      <c r="DA148" t="str">
        <f t="shared" si="33"/>
        <v/>
      </c>
      <c r="DB148" t="str">
        <f>IF(DX148=0,"",1+(MAX($DB$7:DB147)))</f>
        <v/>
      </c>
      <c r="DC148" s="170">
        <v>142</v>
      </c>
      <c r="DD148" s="3" t="str">
        <f>IF('DATA ENTRY'!CV147="","",IF('DATA ENTRY'!B147="","",IF(AND($DE$4='DATA ENTRY'!D147),'DATA ENTRY'!B147,"")))</f>
        <v/>
      </c>
      <c r="DE148" s="3" t="str">
        <f>IF('DATA ENTRY'!CV147="","",IF('DATA ENTRY'!C147="","",IF(AND($DE$4='DATA ENTRY'!D147),'DATA ENTRY'!C147,"")))</f>
        <v/>
      </c>
      <c r="DF148" s="4" t="str">
        <f>IF('DATA ENTRY'!CV147="","",IF('DATA ENTRY'!I147="","",IF(AND($DE$4='DATA ENTRY'!D147),'DATA ENTRY'!I147,"")))</f>
        <v/>
      </c>
      <c r="DG148" s="4" t="str">
        <f>IF('DATA ENTRY'!CV147="","",IF('DATA ENTRY'!CV147="","",IF(AND($DE$4='DATA ENTRY'!D147),'DATA ENTRY'!CV147,"")))</f>
        <v/>
      </c>
      <c r="DH148" s="3" t="str">
        <f>IF('DATA ENTRY'!CV147="","",IF('DATA ENTRY'!N147="","",IF(AND($DE$4='DATA ENTRY'!D147),'DATA ENTRY'!N147,"")))</f>
        <v/>
      </c>
      <c r="DI148" s="132" t="str">
        <f>IF('DATA ENTRY'!CV147="","",IF('DATA ENTRY'!O147="","",IF(AND($DE$4='DATA ENTRY'!D147),'DATA ENTRY'!O147,"")))</f>
        <v/>
      </c>
      <c r="DJ148" s="3" t="str">
        <f>IF('DATA ENTRY'!CV147="","",IF('DATA ENTRY'!P147="","",IF(AND($DE$4='DATA ENTRY'!D147),'DATA ENTRY'!P147,"")))</f>
        <v/>
      </c>
      <c r="DK148" s="132" t="str">
        <f>IF('DATA ENTRY'!CV147="","",IF('DATA ENTRY'!Q147="","",IF(AND($DE$4='DATA ENTRY'!D147),'DATA ENTRY'!Q147,"")))</f>
        <v/>
      </c>
      <c r="DL148" s="3" t="str">
        <f>IF('DATA ENTRY'!CV147="","",IF('DATA ENTRY'!R147="","",IF(AND($DE$4='DATA ENTRY'!D147),'DATA ENTRY'!R147,"")))</f>
        <v/>
      </c>
      <c r="DM148" s="132" t="str">
        <f>IF('DATA ENTRY'!CV147="","",IF('DATA ENTRY'!S147="","",IF(AND($DE$4='DATA ENTRY'!D147),'DATA ENTRY'!S147,"")))</f>
        <v/>
      </c>
      <c r="DN148" s="3" t="str">
        <f>IF('DATA ENTRY'!CV147="","",IF('DATA ENTRY'!E147="","",IF(AND($DE$4='DATA ENTRY'!D147),'DATA ENTRY'!E147,"")))</f>
        <v/>
      </c>
      <c r="DO148" s="3" t="str">
        <f>IF('DATA ENTRY'!CV147="","",IF('DATA ENTRY'!D147="","",IF(AND($DE$4='DATA ENTRY'!D147),'DATA ENTRY'!D147,"")))</f>
        <v/>
      </c>
      <c r="DP148" s="3" t="str">
        <f>IF('DATA ENTRY'!CV147="","",IF('DATA ENTRY'!W147="","",IF(AND($DE$4='DATA ENTRY'!D147),'DATA ENTRY'!W147,"")))</f>
        <v/>
      </c>
      <c r="DQ148" s="3" t="str">
        <f>IF('DATA ENTRY'!CV147="","",IF('DATA ENTRY'!X147="","",IF(AND($DE$4='DATA ENTRY'!D147),'DATA ENTRY'!X147,"")))</f>
        <v/>
      </c>
      <c r="DR148" s="133" t="str">
        <f t="shared" si="34"/>
        <v/>
      </c>
      <c r="DS148" s="133" t="str">
        <f>IF('DATA ENTRY'!CV147="","",IF('DATA ENTRY'!D147="","",IF(AND($DE$4='DATA ENTRY'!D147),'DATA ENTRY'!G147,"")))</f>
        <v/>
      </c>
      <c r="DX148">
        <f t="shared" si="35"/>
        <v>0</v>
      </c>
      <c r="EA148" t="str">
        <f t="shared" si="36"/>
        <v/>
      </c>
      <c r="EB148" t="str">
        <f>IF(EX148=0,"",1+(MAX($EB$7:EB147)))</f>
        <v/>
      </c>
      <c r="EC148" s="192">
        <v>142</v>
      </c>
      <c r="ED148" s="3" t="str">
        <f>IF('DATA ENTRY'!CV147="","",IF('DATA ENTRY'!B147="","",IF(AND($EE$4='DATA ENTRY'!G147,$EG$4='DATA ENTRY'!F147),'DATA ENTRY'!B147,"")))</f>
        <v/>
      </c>
      <c r="EE148" s="3" t="str">
        <f>IF('DATA ENTRY'!CV147="","",IF('DATA ENTRY'!C147="","",IF(AND($EE$4='DATA ENTRY'!G147,$EG$4='DATA ENTRY'!F147),'DATA ENTRY'!C147,"")))</f>
        <v/>
      </c>
      <c r="EF148" s="4" t="str">
        <f>IF('DATA ENTRY'!CV147="","",IF('DATA ENTRY'!I147="","",IF(AND($EE$4='DATA ENTRY'!G147,$EG$4='DATA ENTRY'!F147),'DATA ENTRY'!I147,"")))</f>
        <v/>
      </c>
      <c r="EG148" s="4" t="str">
        <f>IF('DATA ENTRY'!CV147="","",IF('DATA ENTRY'!CV147="","",IF(AND($EE$4='DATA ENTRY'!G147,$EG$4='DATA ENTRY'!F147),'DATA ENTRY'!CV147,"")))</f>
        <v/>
      </c>
      <c r="EH148" s="3" t="str">
        <f>IF('DATA ENTRY'!CV147="","",IF('DATA ENTRY'!N147="","",IF(AND($EE$4='DATA ENTRY'!G147,$EG$4='DATA ENTRY'!F147),'DATA ENTRY'!N147,"")))</f>
        <v/>
      </c>
      <c r="EI148" s="132" t="str">
        <f>IF('DATA ENTRY'!CV147="","",IF('DATA ENTRY'!O147="","",IF(AND($EE$4='DATA ENTRY'!G147,$EG$4='DATA ENTRY'!F147),'DATA ENTRY'!O147,"")))</f>
        <v/>
      </c>
      <c r="EJ148" s="3" t="str">
        <f>IF('DATA ENTRY'!CV147="","",IF('DATA ENTRY'!P147="","",IF(AND($EE$4='DATA ENTRY'!G147,$EG$4='DATA ENTRY'!F147),'DATA ENTRY'!P147,"")))</f>
        <v/>
      </c>
      <c r="EK148" s="132" t="str">
        <f>IF('DATA ENTRY'!CV147="","",IF('DATA ENTRY'!Q147="","",IF(AND($EE$4='DATA ENTRY'!G147,$EG$4='DATA ENTRY'!F147),'DATA ENTRY'!Q147,"")))</f>
        <v/>
      </c>
      <c r="EL148" s="3" t="str">
        <f>IF('DATA ENTRY'!CV147="","",IF('DATA ENTRY'!R147="","",IF(AND($EE$4='DATA ENTRY'!G147,$EG$4='DATA ENTRY'!F147),'DATA ENTRY'!R147,"")))</f>
        <v/>
      </c>
      <c r="EM148" s="132" t="str">
        <f>IF('DATA ENTRY'!CV147="","",IF('DATA ENTRY'!S147="","",IF(AND($EE$4='DATA ENTRY'!G147,$EG$4='DATA ENTRY'!F147),'DATA ENTRY'!S147,"")))</f>
        <v/>
      </c>
      <c r="EN148" s="3" t="str">
        <f>IF('DATA ENTRY'!CV147="","",IF('DATA ENTRY'!E147="","",IF(AND($EE$4='DATA ENTRY'!G147,$EG$4='DATA ENTRY'!F147),'DATA ENTRY'!E147,"")))</f>
        <v/>
      </c>
      <c r="EO148" s="3" t="str">
        <f>IF('DATA ENTRY'!CV147="","",IF('DATA ENTRY'!D6="","",IF(AND($EE$4='DATA ENTRY'!G147,$EG$4='DATA ENTRY'!F147),'DATA ENTRY'!D6,"")))</f>
        <v/>
      </c>
      <c r="EP148" s="3" t="str">
        <f>IF('DATA ENTRY'!CV147="","",IF('DATA ENTRY'!W147="","",IF(AND($EE$4='DATA ENTRY'!G147,$EG$4='DATA ENTRY'!F147),'DATA ENTRY'!W147,"")))</f>
        <v/>
      </c>
      <c r="EQ148" s="3" t="str">
        <f>IF('DATA ENTRY'!CV147="","",IF('DATA ENTRY'!X147="","",IF(AND($EE$4='DATA ENTRY'!G147,$EG$4='DATA ENTRY'!F147),'DATA ENTRY'!X147,"")))</f>
        <v/>
      </c>
      <c r="ER148" s="133" t="str">
        <f t="shared" si="37"/>
        <v/>
      </c>
      <c r="ES148" s="133" t="str">
        <f>IF('DATA ENTRY'!CV147="","",IF('DATA ENTRY'!D6="","",IF(AND($EE$4='DATA ENTRY'!G147,$EG$4='DATA ENTRY'!F147),'DATA ENTRY'!G147,"")))</f>
        <v/>
      </c>
      <c r="EX148">
        <f t="shared" si="38"/>
        <v>0</v>
      </c>
    </row>
    <row r="149" spans="1:154">
      <c r="A149" t="str">
        <f>IF(S149=0,"",1+(MAX($A$7:A148)))</f>
        <v/>
      </c>
      <c r="B149" s="2">
        <v>143</v>
      </c>
      <c r="C149" s="3" t="str">
        <f>IF('DATA ENTRY'!CV148="","",IF('DATA ENTRY'!B148="","",IF($D$4="All Post",'DATA ENTRY'!B148,IF(AND($D$4='DATA ENTRY'!CV148),'DATA ENTRY'!B148,""))))</f>
        <v/>
      </c>
      <c r="D149" s="3" t="str">
        <f>IF('DATA ENTRY'!CV148="","",IF('DATA ENTRY'!C148="","",IF($D$4="All Post",'DATA ENTRY'!C148,IF(AND($D$4='DATA ENTRY'!CV148),'DATA ENTRY'!C148,""))))</f>
        <v/>
      </c>
      <c r="E149" s="4" t="str">
        <f>IF('DATA ENTRY'!CV148="","",IF('DATA ENTRY'!I148="","",IF($D$4="All Post",'DATA ENTRY'!I148,IF(AND($D$4='DATA ENTRY'!CV148),'DATA ENTRY'!I148,""))))</f>
        <v/>
      </c>
      <c r="F149" s="4" t="str">
        <f>IF('DATA ENTRY'!CV148="","",IF('DATA ENTRY'!CV148="","",IF($D$4="All Post",'DATA ENTRY'!CV148,IF(AND($D$4='DATA ENTRY'!CV148),'DATA ENTRY'!CV148,""))))</f>
        <v/>
      </c>
      <c r="G149" s="3" t="str">
        <f>IF('DATA ENTRY'!CV148="","",IF('DATA ENTRY'!N148="","",IF($D$4="All Post",'DATA ENTRY'!N148,IF(AND($D$4='DATA ENTRY'!CV148),'DATA ENTRY'!N148,""))))</f>
        <v/>
      </c>
      <c r="H149" s="132" t="str">
        <f>IF('DATA ENTRY'!CV148="","",IF('DATA ENTRY'!O148="","",IF($D$4="All Post",'DATA ENTRY'!O148,IF(AND($D$4='DATA ENTRY'!CV148),'DATA ENTRY'!O148,""))))</f>
        <v/>
      </c>
      <c r="I149" s="3" t="str">
        <f>IF('DATA ENTRY'!CV148="","",IF('DATA ENTRY'!P148="","",IF($D$4="All Post",'DATA ENTRY'!P148,IF(AND($D$4='DATA ENTRY'!CV148),'DATA ENTRY'!P148,""))))</f>
        <v/>
      </c>
      <c r="J149" s="132" t="str">
        <f>IF('DATA ENTRY'!CV148="","",IF('DATA ENTRY'!Q148="","",IF($D$4="All Post",'DATA ENTRY'!Q148,IF(AND($D$4='DATA ENTRY'!CV148),'DATA ENTRY'!Q148,""))))</f>
        <v/>
      </c>
      <c r="K149" s="3" t="str">
        <f>IF('DATA ENTRY'!CV148="","",IF('DATA ENTRY'!R148="","",IF($D$4="All Post",'DATA ENTRY'!R148,IF(AND($D$4='DATA ENTRY'!CV148),'DATA ENTRY'!R148,""))))</f>
        <v/>
      </c>
      <c r="L149" s="3" t="str">
        <f>IF('DATA ENTRY'!CV148="","",IF('DATA ENTRY'!S148="","",IF($D$4="All Post",'DATA ENTRY'!S148,IF(AND($D$4='DATA ENTRY'!CV148),'DATA ENTRY'!S148,""))))</f>
        <v/>
      </c>
      <c r="M149" s="3" t="str">
        <f>IF('DATA ENTRY'!CV148="","",IF('DATA ENTRY'!E148="","",IF($D$4="All Post",'DATA ENTRY'!E148,IF(AND($D$4='DATA ENTRY'!CV148),'DATA ENTRY'!E148,""))))</f>
        <v/>
      </c>
      <c r="N149" s="3" t="str">
        <f>IF('DATA ENTRY'!CV148="","",IF('DATA ENTRY'!W148="","",IF($D$4="All Post",'DATA ENTRY'!W148,IF(AND($D$4='DATA ENTRY'!CV148),'DATA ENTRY'!W148,""))))</f>
        <v/>
      </c>
      <c r="O149" s="3" t="str">
        <f>IF('DATA ENTRY'!CV148="","",IF('DATA ENTRY'!X148="","",IF($D$4="All Post",'DATA ENTRY'!X148,IF(AND($D$4='DATA ENTRY'!CV148),'DATA ENTRY'!X148,""))))</f>
        <v/>
      </c>
      <c r="P149" s="3" t="str">
        <f>IF('DATA ENTRY'!CV148="","",IF('DATA ENTRY'!G148="","",IF($D$4="All Post",'DATA ENTRY'!G148,IF(AND($D$4='DATA ENTRY'!CV148),'DATA ENTRY'!G148,""))))</f>
        <v/>
      </c>
      <c r="S149">
        <f t="shared" si="27"/>
        <v>0</v>
      </c>
      <c r="T149" t="str">
        <f t="shared" si="28"/>
        <v/>
      </c>
      <c r="BZ149" t="str">
        <f t="shared" si="29"/>
        <v/>
      </c>
      <c r="CA149" t="str">
        <f>IF(CW149=0,"",1+(MAX($CA$7:CA148)))</f>
        <v/>
      </c>
      <c r="CB149" s="141">
        <v>143</v>
      </c>
      <c r="CC149" s="3" t="str">
        <f>IF('DATA ENTRY'!CV148="","",IF('DATA ENTRY'!B148="","",IF(AND($CD$4='DATA ENTRY'!CV148),'DATA ENTRY'!B148,"")))</f>
        <v/>
      </c>
      <c r="CD149" s="3" t="str">
        <f>IF('DATA ENTRY'!CV148="","",IF('DATA ENTRY'!C148="","",IF(AND($CD$4='DATA ENTRY'!CV148),'DATA ENTRY'!C148,"")))</f>
        <v/>
      </c>
      <c r="CE149" s="4" t="str">
        <f>IF('DATA ENTRY'!CV148="","",IF('DATA ENTRY'!I148="","",IF(AND($CD$4='DATA ENTRY'!CV148),'DATA ENTRY'!I148,"")))</f>
        <v/>
      </c>
      <c r="CF149" s="4" t="str">
        <f>IF('DATA ENTRY'!CV148="","",IF('DATA ENTRY'!CV148="","",IF(AND($CD$4='DATA ENTRY'!CV148),'DATA ENTRY'!CV148,"")))</f>
        <v/>
      </c>
      <c r="CG149" s="3" t="str">
        <f>IF('DATA ENTRY'!CV148="","",IF('DATA ENTRY'!N148="","",IF(AND($CD$4='DATA ENTRY'!CV148),'DATA ENTRY'!N148,"")))</f>
        <v/>
      </c>
      <c r="CH149" s="132" t="str">
        <f>IF('DATA ENTRY'!CV148="","",IF('DATA ENTRY'!O148="","",IF(AND($CD$4='DATA ENTRY'!CV148),'DATA ENTRY'!O148,"")))</f>
        <v/>
      </c>
      <c r="CI149" s="3" t="str">
        <f>IF('DATA ENTRY'!CV148="","",IF('DATA ENTRY'!P148="","",IF(AND($CD$4='DATA ENTRY'!CV148),'DATA ENTRY'!P148,"")))</f>
        <v/>
      </c>
      <c r="CJ149" s="132" t="str">
        <f>IF('DATA ENTRY'!CV148="","",IF('DATA ENTRY'!Q148="","",IF(AND($CD$4='DATA ENTRY'!CV148),'DATA ENTRY'!Q148,"")))</f>
        <v/>
      </c>
      <c r="CK149" s="3" t="str">
        <f>IF('DATA ENTRY'!CV148="","",IF('DATA ENTRY'!R148="","",IF(AND($CD$4='DATA ENTRY'!CV148),'DATA ENTRY'!R148,"")))</f>
        <v/>
      </c>
      <c r="CL149" s="3" t="str">
        <f>IF('DATA ENTRY'!CV148="","",IF('DATA ENTRY'!S148="","",IF(AND($CD$4='DATA ENTRY'!CV148),'DATA ENTRY'!S148,"")))</f>
        <v/>
      </c>
      <c r="CM149" s="3" t="str">
        <f>IF('DATA ENTRY'!CV148="","",IF('DATA ENTRY'!E148="","",IF(AND($CD$4='DATA ENTRY'!CV148),'DATA ENTRY'!E148,"")))</f>
        <v/>
      </c>
      <c r="CN149" s="3" t="str">
        <f>IF('DATA ENTRY'!CV148="","",IF('DATA ENTRY'!W148="","",IF(AND($CD$4='DATA ENTRY'!CV148),'DATA ENTRY'!W148,"")))</f>
        <v/>
      </c>
      <c r="CO149" s="3" t="str">
        <f>IF('DATA ENTRY'!CV148="","",IF('DATA ENTRY'!X148="","",IF(AND($CD$4='DATA ENTRY'!CV148),'DATA ENTRY'!X148,"")))</f>
        <v/>
      </c>
      <c r="CP149" s="133" t="str">
        <f t="shared" si="30"/>
        <v/>
      </c>
      <c r="CQ149" s="133" t="str">
        <f>IF('DATA ENTRY'!CV148="","",IF('DATA ENTRY'!G148="","",IF(AND($CD$4='DATA ENTRY'!CV148),'DATA ENTRY'!G148,"")))</f>
        <v/>
      </c>
      <c r="CR149">
        <f t="shared" si="31"/>
        <v>0</v>
      </c>
      <c r="CS149">
        <f t="shared" si="32"/>
        <v>0</v>
      </c>
      <c r="CW149">
        <f t="shared" si="39"/>
        <v>0</v>
      </c>
      <c r="DA149" t="str">
        <f t="shared" si="33"/>
        <v/>
      </c>
      <c r="DB149" t="str">
        <f>IF(DX149=0,"",1+(MAX($DB$7:DB148)))</f>
        <v/>
      </c>
      <c r="DC149" s="170">
        <v>143</v>
      </c>
      <c r="DD149" s="3" t="str">
        <f>IF('DATA ENTRY'!CV148="","",IF('DATA ENTRY'!B148="","",IF(AND($DE$4='DATA ENTRY'!D148),'DATA ENTRY'!B148,"")))</f>
        <v/>
      </c>
      <c r="DE149" s="3" t="str">
        <f>IF('DATA ENTRY'!CV148="","",IF('DATA ENTRY'!C148="","",IF(AND($DE$4='DATA ENTRY'!D148),'DATA ENTRY'!C148,"")))</f>
        <v/>
      </c>
      <c r="DF149" s="4" t="str">
        <f>IF('DATA ENTRY'!CV148="","",IF('DATA ENTRY'!I148="","",IF(AND($DE$4='DATA ENTRY'!D148),'DATA ENTRY'!I148,"")))</f>
        <v/>
      </c>
      <c r="DG149" s="4" t="str">
        <f>IF('DATA ENTRY'!CV148="","",IF('DATA ENTRY'!CV148="","",IF(AND($DE$4='DATA ENTRY'!D148),'DATA ENTRY'!CV148,"")))</f>
        <v/>
      </c>
      <c r="DH149" s="3" t="str">
        <f>IF('DATA ENTRY'!CV148="","",IF('DATA ENTRY'!N148="","",IF(AND($DE$4='DATA ENTRY'!D148),'DATA ENTRY'!N148,"")))</f>
        <v/>
      </c>
      <c r="DI149" s="132" t="str">
        <f>IF('DATA ENTRY'!CV148="","",IF('DATA ENTRY'!O148="","",IF(AND($DE$4='DATA ENTRY'!D148),'DATA ENTRY'!O148,"")))</f>
        <v/>
      </c>
      <c r="DJ149" s="3" t="str">
        <f>IF('DATA ENTRY'!CV148="","",IF('DATA ENTRY'!P148="","",IF(AND($DE$4='DATA ENTRY'!D148),'DATA ENTRY'!P148,"")))</f>
        <v/>
      </c>
      <c r="DK149" s="132" t="str">
        <f>IF('DATA ENTRY'!CV148="","",IF('DATA ENTRY'!Q148="","",IF(AND($DE$4='DATA ENTRY'!D148),'DATA ENTRY'!Q148,"")))</f>
        <v/>
      </c>
      <c r="DL149" s="3" t="str">
        <f>IF('DATA ENTRY'!CV148="","",IF('DATA ENTRY'!R148="","",IF(AND($DE$4='DATA ENTRY'!D148),'DATA ENTRY'!R148,"")))</f>
        <v/>
      </c>
      <c r="DM149" s="132" t="str">
        <f>IF('DATA ENTRY'!CV148="","",IF('DATA ENTRY'!S148="","",IF(AND($DE$4='DATA ENTRY'!D148),'DATA ENTRY'!S148,"")))</f>
        <v/>
      </c>
      <c r="DN149" s="3" t="str">
        <f>IF('DATA ENTRY'!CV148="","",IF('DATA ENTRY'!E148="","",IF(AND($DE$4='DATA ENTRY'!D148),'DATA ENTRY'!E148,"")))</f>
        <v/>
      </c>
      <c r="DO149" s="3" t="str">
        <f>IF('DATA ENTRY'!CV148="","",IF('DATA ENTRY'!D148="","",IF(AND($DE$4='DATA ENTRY'!D148),'DATA ENTRY'!D148,"")))</f>
        <v/>
      </c>
      <c r="DP149" s="3" t="str">
        <f>IF('DATA ENTRY'!CV148="","",IF('DATA ENTRY'!W148="","",IF(AND($DE$4='DATA ENTRY'!D148),'DATA ENTRY'!W148,"")))</f>
        <v/>
      </c>
      <c r="DQ149" s="3" t="str">
        <f>IF('DATA ENTRY'!CV148="","",IF('DATA ENTRY'!X148="","",IF(AND($DE$4='DATA ENTRY'!D148),'DATA ENTRY'!X148,"")))</f>
        <v/>
      </c>
      <c r="DR149" s="133" t="str">
        <f t="shared" si="34"/>
        <v/>
      </c>
      <c r="DS149" s="133" t="str">
        <f>IF('DATA ENTRY'!CV148="","",IF('DATA ENTRY'!D148="","",IF(AND($DE$4='DATA ENTRY'!D148),'DATA ENTRY'!G148,"")))</f>
        <v/>
      </c>
      <c r="DX149">
        <f t="shared" si="35"/>
        <v>0</v>
      </c>
      <c r="EA149" t="str">
        <f t="shared" si="36"/>
        <v/>
      </c>
      <c r="EB149" t="str">
        <f>IF(EX149=0,"",1+(MAX($EB$7:EB148)))</f>
        <v/>
      </c>
      <c r="EC149" s="192">
        <v>143</v>
      </c>
      <c r="ED149" s="3" t="str">
        <f>IF('DATA ENTRY'!CV148="","",IF('DATA ENTRY'!B148="","",IF(AND($EE$4='DATA ENTRY'!G148,$EG$4='DATA ENTRY'!F148),'DATA ENTRY'!B148,"")))</f>
        <v/>
      </c>
      <c r="EE149" s="3" t="str">
        <f>IF('DATA ENTRY'!CV148="","",IF('DATA ENTRY'!C148="","",IF(AND($EE$4='DATA ENTRY'!G148,$EG$4='DATA ENTRY'!F148),'DATA ENTRY'!C148,"")))</f>
        <v/>
      </c>
      <c r="EF149" s="4" t="str">
        <f>IF('DATA ENTRY'!CV148="","",IF('DATA ENTRY'!I148="","",IF(AND($EE$4='DATA ENTRY'!G148,$EG$4='DATA ENTRY'!F148),'DATA ENTRY'!I148,"")))</f>
        <v/>
      </c>
      <c r="EG149" s="4" t="str">
        <f>IF('DATA ENTRY'!CV148="","",IF('DATA ENTRY'!CV148="","",IF(AND($EE$4='DATA ENTRY'!G148,$EG$4='DATA ENTRY'!F148),'DATA ENTRY'!CV148,"")))</f>
        <v/>
      </c>
      <c r="EH149" s="3" t="str">
        <f>IF('DATA ENTRY'!CV148="","",IF('DATA ENTRY'!N148="","",IF(AND($EE$4='DATA ENTRY'!G148,$EG$4='DATA ENTRY'!F148),'DATA ENTRY'!N148,"")))</f>
        <v/>
      </c>
      <c r="EI149" s="132" t="str">
        <f>IF('DATA ENTRY'!CV148="","",IF('DATA ENTRY'!O148="","",IF(AND($EE$4='DATA ENTRY'!G148,$EG$4='DATA ENTRY'!F148),'DATA ENTRY'!O148,"")))</f>
        <v/>
      </c>
      <c r="EJ149" s="3" t="str">
        <f>IF('DATA ENTRY'!CV148="","",IF('DATA ENTRY'!P148="","",IF(AND($EE$4='DATA ENTRY'!G148,$EG$4='DATA ENTRY'!F148),'DATA ENTRY'!P148,"")))</f>
        <v/>
      </c>
      <c r="EK149" s="132" t="str">
        <f>IF('DATA ENTRY'!CV148="","",IF('DATA ENTRY'!Q148="","",IF(AND($EE$4='DATA ENTRY'!G148,$EG$4='DATA ENTRY'!F148),'DATA ENTRY'!Q148,"")))</f>
        <v/>
      </c>
      <c r="EL149" s="3" t="str">
        <f>IF('DATA ENTRY'!CV148="","",IF('DATA ENTRY'!R148="","",IF(AND($EE$4='DATA ENTRY'!G148,$EG$4='DATA ENTRY'!F148),'DATA ENTRY'!R148,"")))</f>
        <v/>
      </c>
      <c r="EM149" s="132" t="str">
        <f>IF('DATA ENTRY'!CV148="","",IF('DATA ENTRY'!S148="","",IF(AND($EE$4='DATA ENTRY'!G148,$EG$4='DATA ENTRY'!F148),'DATA ENTRY'!S148,"")))</f>
        <v/>
      </c>
      <c r="EN149" s="3" t="str">
        <f>IF('DATA ENTRY'!CV148="","",IF('DATA ENTRY'!E148="","",IF(AND($EE$4='DATA ENTRY'!G148,$EG$4='DATA ENTRY'!F148),'DATA ENTRY'!E148,"")))</f>
        <v/>
      </c>
      <c r="EO149" s="3" t="str">
        <f>IF('DATA ENTRY'!CV148="","",IF('DATA ENTRY'!D6="","",IF(AND($EE$4='DATA ENTRY'!G148,$EG$4='DATA ENTRY'!F148),'DATA ENTRY'!D6,"")))</f>
        <v/>
      </c>
      <c r="EP149" s="3" t="str">
        <f>IF('DATA ENTRY'!CV148="","",IF('DATA ENTRY'!W148="","",IF(AND($EE$4='DATA ENTRY'!G148,$EG$4='DATA ENTRY'!F148),'DATA ENTRY'!W148,"")))</f>
        <v/>
      </c>
      <c r="EQ149" s="3" t="str">
        <f>IF('DATA ENTRY'!CV148="","",IF('DATA ENTRY'!X148="","",IF(AND($EE$4='DATA ENTRY'!G148,$EG$4='DATA ENTRY'!F148),'DATA ENTRY'!X148,"")))</f>
        <v/>
      </c>
      <c r="ER149" s="133" t="str">
        <f t="shared" si="37"/>
        <v/>
      </c>
      <c r="ES149" s="133" t="str">
        <f>IF('DATA ENTRY'!CV148="","",IF('DATA ENTRY'!D6="","",IF(AND($EE$4='DATA ENTRY'!G148,$EG$4='DATA ENTRY'!F148),'DATA ENTRY'!G148,"")))</f>
        <v/>
      </c>
      <c r="EX149">
        <f t="shared" si="38"/>
        <v>0</v>
      </c>
    </row>
    <row r="150" spans="1:154">
      <c r="A150" t="str">
        <f>IF(S150=0,"",1+(MAX($A$7:A149)))</f>
        <v/>
      </c>
      <c r="B150" s="2">
        <v>144</v>
      </c>
      <c r="C150" s="3" t="str">
        <f>IF('DATA ENTRY'!CV149="","",IF('DATA ENTRY'!B149="","",IF($D$4="All Post",'DATA ENTRY'!B149,IF(AND($D$4='DATA ENTRY'!CV149),'DATA ENTRY'!B149,""))))</f>
        <v/>
      </c>
      <c r="D150" s="3" t="str">
        <f>IF('DATA ENTRY'!CV149="","",IF('DATA ENTRY'!C149="","",IF($D$4="All Post",'DATA ENTRY'!C149,IF(AND($D$4='DATA ENTRY'!CV149),'DATA ENTRY'!C149,""))))</f>
        <v/>
      </c>
      <c r="E150" s="4" t="str">
        <f>IF('DATA ENTRY'!CV149="","",IF('DATA ENTRY'!I149="","",IF($D$4="All Post",'DATA ENTRY'!I149,IF(AND($D$4='DATA ENTRY'!CV149),'DATA ENTRY'!I149,""))))</f>
        <v/>
      </c>
      <c r="F150" s="4" t="str">
        <f>IF('DATA ENTRY'!CV149="","",IF('DATA ENTRY'!CV149="","",IF($D$4="All Post",'DATA ENTRY'!CV149,IF(AND($D$4='DATA ENTRY'!CV149),'DATA ENTRY'!CV149,""))))</f>
        <v/>
      </c>
      <c r="G150" s="3" t="str">
        <f>IF('DATA ENTRY'!CV149="","",IF('DATA ENTRY'!N149="","",IF($D$4="All Post",'DATA ENTRY'!N149,IF(AND($D$4='DATA ENTRY'!CV149),'DATA ENTRY'!N149,""))))</f>
        <v/>
      </c>
      <c r="H150" s="132" t="str">
        <f>IF('DATA ENTRY'!CV149="","",IF('DATA ENTRY'!O149="","",IF($D$4="All Post",'DATA ENTRY'!O149,IF(AND($D$4='DATA ENTRY'!CV149),'DATA ENTRY'!O149,""))))</f>
        <v/>
      </c>
      <c r="I150" s="3" t="str">
        <f>IF('DATA ENTRY'!CV149="","",IF('DATA ENTRY'!P149="","",IF($D$4="All Post",'DATA ENTRY'!P149,IF(AND($D$4='DATA ENTRY'!CV149),'DATA ENTRY'!P149,""))))</f>
        <v/>
      </c>
      <c r="J150" s="132" t="str">
        <f>IF('DATA ENTRY'!CV149="","",IF('DATA ENTRY'!Q149="","",IF($D$4="All Post",'DATA ENTRY'!Q149,IF(AND($D$4='DATA ENTRY'!CV149),'DATA ENTRY'!Q149,""))))</f>
        <v/>
      </c>
      <c r="K150" s="3" t="str">
        <f>IF('DATA ENTRY'!CV149="","",IF('DATA ENTRY'!R149="","",IF($D$4="All Post",'DATA ENTRY'!R149,IF(AND($D$4='DATA ENTRY'!CV149),'DATA ENTRY'!R149,""))))</f>
        <v/>
      </c>
      <c r="L150" s="3" t="str">
        <f>IF('DATA ENTRY'!CV149="","",IF('DATA ENTRY'!S149="","",IF($D$4="All Post",'DATA ENTRY'!S149,IF(AND($D$4='DATA ENTRY'!CV149),'DATA ENTRY'!S149,""))))</f>
        <v/>
      </c>
      <c r="M150" s="3" t="str">
        <f>IF('DATA ENTRY'!CV149="","",IF('DATA ENTRY'!E149="","",IF($D$4="All Post",'DATA ENTRY'!E149,IF(AND($D$4='DATA ENTRY'!CV149),'DATA ENTRY'!E149,""))))</f>
        <v/>
      </c>
      <c r="N150" s="3" t="str">
        <f>IF('DATA ENTRY'!CV149="","",IF('DATA ENTRY'!W149="","",IF($D$4="All Post",'DATA ENTRY'!W149,IF(AND($D$4='DATA ENTRY'!CV149),'DATA ENTRY'!W149,""))))</f>
        <v/>
      </c>
      <c r="O150" s="3" t="str">
        <f>IF('DATA ENTRY'!CV149="","",IF('DATA ENTRY'!X149="","",IF($D$4="All Post",'DATA ENTRY'!X149,IF(AND($D$4='DATA ENTRY'!CV149),'DATA ENTRY'!X149,""))))</f>
        <v/>
      </c>
      <c r="P150" s="3" t="str">
        <f>IF('DATA ENTRY'!CV149="","",IF('DATA ENTRY'!G149="","",IF($D$4="All Post",'DATA ENTRY'!G149,IF(AND($D$4='DATA ENTRY'!CV149),'DATA ENTRY'!G149,""))))</f>
        <v/>
      </c>
      <c r="S150">
        <f t="shared" si="27"/>
        <v>0</v>
      </c>
      <c r="T150" t="str">
        <f t="shared" si="28"/>
        <v/>
      </c>
      <c r="BZ150" t="str">
        <f t="shared" si="29"/>
        <v/>
      </c>
      <c r="CA150" t="str">
        <f>IF(CW150=0,"",1+(MAX($CA$7:CA149)))</f>
        <v/>
      </c>
      <c r="CB150" s="141">
        <v>144</v>
      </c>
      <c r="CC150" s="3" t="str">
        <f>IF('DATA ENTRY'!CV149="","",IF('DATA ENTRY'!B149="","",IF(AND($CD$4='DATA ENTRY'!CV149),'DATA ENTRY'!B149,"")))</f>
        <v/>
      </c>
      <c r="CD150" s="3" t="str">
        <f>IF('DATA ENTRY'!CV149="","",IF('DATA ENTRY'!C149="","",IF(AND($CD$4='DATA ENTRY'!CV149),'DATA ENTRY'!C149,"")))</f>
        <v/>
      </c>
      <c r="CE150" s="4" t="str">
        <f>IF('DATA ENTRY'!CV149="","",IF('DATA ENTRY'!I149="","",IF(AND($CD$4='DATA ENTRY'!CV149),'DATA ENTRY'!I149,"")))</f>
        <v/>
      </c>
      <c r="CF150" s="4" t="str">
        <f>IF('DATA ENTRY'!CV149="","",IF('DATA ENTRY'!CV149="","",IF(AND($CD$4='DATA ENTRY'!CV149),'DATA ENTRY'!CV149,"")))</f>
        <v/>
      </c>
      <c r="CG150" s="3" t="str">
        <f>IF('DATA ENTRY'!CV149="","",IF('DATA ENTRY'!N149="","",IF(AND($CD$4='DATA ENTRY'!CV149),'DATA ENTRY'!N149,"")))</f>
        <v/>
      </c>
      <c r="CH150" s="132" t="str">
        <f>IF('DATA ENTRY'!CV149="","",IF('DATA ENTRY'!O149="","",IF(AND($CD$4='DATA ENTRY'!CV149),'DATA ENTRY'!O149,"")))</f>
        <v/>
      </c>
      <c r="CI150" s="3" t="str">
        <f>IF('DATA ENTRY'!CV149="","",IF('DATA ENTRY'!P149="","",IF(AND($CD$4='DATA ENTRY'!CV149),'DATA ENTRY'!P149,"")))</f>
        <v/>
      </c>
      <c r="CJ150" s="132" t="str">
        <f>IF('DATA ENTRY'!CV149="","",IF('DATA ENTRY'!Q149="","",IF(AND($CD$4='DATA ENTRY'!CV149),'DATA ENTRY'!Q149,"")))</f>
        <v/>
      </c>
      <c r="CK150" s="3" t="str">
        <f>IF('DATA ENTRY'!CV149="","",IF('DATA ENTRY'!R149="","",IF(AND($CD$4='DATA ENTRY'!CV149),'DATA ENTRY'!R149,"")))</f>
        <v/>
      </c>
      <c r="CL150" s="3" t="str">
        <f>IF('DATA ENTRY'!CV149="","",IF('DATA ENTRY'!S149="","",IF(AND($CD$4='DATA ENTRY'!CV149),'DATA ENTRY'!S149,"")))</f>
        <v/>
      </c>
      <c r="CM150" s="3" t="str">
        <f>IF('DATA ENTRY'!CV149="","",IF('DATA ENTRY'!E149="","",IF(AND($CD$4='DATA ENTRY'!CV149),'DATA ENTRY'!E149,"")))</f>
        <v/>
      </c>
      <c r="CN150" s="3" t="str">
        <f>IF('DATA ENTRY'!CV149="","",IF('DATA ENTRY'!W149="","",IF(AND($CD$4='DATA ENTRY'!CV149),'DATA ENTRY'!W149,"")))</f>
        <v/>
      </c>
      <c r="CO150" s="3" t="str">
        <f>IF('DATA ENTRY'!CV149="","",IF('DATA ENTRY'!X149="","",IF(AND($CD$4='DATA ENTRY'!CV149),'DATA ENTRY'!X149,"")))</f>
        <v/>
      </c>
      <c r="CP150" s="133" t="str">
        <f t="shared" si="30"/>
        <v/>
      </c>
      <c r="CQ150" s="133" t="str">
        <f>IF('DATA ENTRY'!CV149="","",IF('DATA ENTRY'!G149="","",IF(AND($CD$4='DATA ENTRY'!CV149),'DATA ENTRY'!G149,"")))</f>
        <v/>
      </c>
      <c r="CR150">
        <f t="shared" si="31"/>
        <v>0</v>
      </c>
      <c r="CS150">
        <f t="shared" si="32"/>
        <v>0</v>
      </c>
      <c r="CW150">
        <f t="shared" si="39"/>
        <v>0</v>
      </c>
      <c r="DA150" t="str">
        <f t="shared" si="33"/>
        <v/>
      </c>
      <c r="DB150" t="str">
        <f>IF(DX150=0,"",1+(MAX($DB$7:DB149)))</f>
        <v/>
      </c>
      <c r="DC150" s="170">
        <v>144</v>
      </c>
      <c r="DD150" s="3" t="str">
        <f>IF('DATA ENTRY'!CV149="","",IF('DATA ENTRY'!B149="","",IF(AND($DE$4='DATA ENTRY'!D149),'DATA ENTRY'!B149,"")))</f>
        <v/>
      </c>
      <c r="DE150" s="3" t="str">
        <f>IF('DATA ENTRY'!CV149="","",IF('DATA ENTRY'!C149="","",IF(AND($DE$4='DATA ENTRY'!D149),'DATA ENTRY'!C149,"")))</f>
        <v/>
      </c>
      <c r="DF150" s="4" t="str">
        <f>IF('DATA ENTRY'!CV149="","",IF('DATA ENTRY'!I149="","",IF(AND($DE$4='DATA ENTRY'!D149),'DATA ENTRY'!I149,"")))</f>
        <v/>
      </c>
      <c r="DG150" s="4" t="str">
        <f>IF('DATA ENTRY'!CV149="","",IF('DATA ENTRY'!CV149="","",IF(AND($DE$4='DATA ENTRY'!D149),'DATA ENTRY'!CV149,"")))</f>
        <v/>
      </c>
      <c r="DH150" s="3" t="str">
        <f>IF('DATA ENTRY'!CV149="","",IF('DATA ENTRY'!N149="","",IF(AND($DE$4='DATA ENTRY'!D149),'DATA ENTRY'!N149,"")))</f>
        <v/>
      </c>
      <c r="DI150" s="132" t="str">
        <f>IF('DATA ENTRY'!CV149="","",IF('DATA ENTRY'!O149="","",IF(AND($DE$4='DATA ENTRY'!D149),'DATA ENTRY'!O149,"")))</f>
        <v/>
      </c>
      <c r="DJ150" s="3" t="str">
        <f>IF('DATA ENTRY'!CV149="","",IF('DATA ENTRY'!P149="","",IF(AND($DE$4='DATA ENTRY'!D149),'DATA ENTRY'!P149,"")))</f>
        <v/>
      </c>
      <c r="DK150" s="132" t="str">
        <f>IF('DATA ENTRY'!CV149="","",IF('DATA ENTRY'!Q149="","",IF(AND($DE$4='DATA ENTRY'!D149),'DATA ENTRY'!Q149,"")))</f>
        <v/>
      </c>
      <c r="DL150" s="3" t="str">
        <f>IF('DATA ENTRY'!CV149="","",IF('DATA ENTRY'!R149="","",IF(AND($DE$4='DATA ENTRY'!D149),'DATA ENTRY'!R149,"")))</f>
        <v/>
      </c>
      <c r="DM150" s="132" t="str">
        <f>IF('DATA ENTRY'!CV149="","",IF('DATA ENTRY'!S149="","",IF(AND($DE$4='DATA ENTRY'!D149),'DATA ENTRY'!S149,"")))</f>
        <v/>
      </c>
      <c r="DN150" s="3" t="str">
        <f>IF('DATA ENTRY'!CV149="","",IF('DATA ENTRY'!E149="","",IF(AND($DE$4='DATA ENTRY'!D149),'DATA ENTRY'!E149,"")))</f>
        <v/>
      </c>
      <c r="DO150" s="3" t="str">
        <f>IF('DATA ENTRY'!CV149="","",IF('DATA ENTRY'!D149="","",IF(AND($DE$4='DATA ENTRY'!D149),'DATA ENTRY'!D149,"")))</f>
        <v/>
      </c>
      <c r="DP150" s="3" t="str">
        <f>IF('DATA ENTRY'!CV149="","",IF('DATA ENTRY'!W149="","",IF(AND($DE$4='DATA ENTRY'!D149),'DATA ENTRY'!W149,"")))</f>
        <v/>
      </c>
      <c r="DQ150" s="3" t="str">
        <f>IF('DATA ENTRY'!CV149="","",IF('DATA ENTRY'!X149="","",IF(AND($DE$4='DATA ENTRY'!D149),'DATA ENTRY'!X149,"")))</f>
        <v/>
      </c>
      <c r="DR150" s="133" t="str">
        <f t="shared" si="34"/>
        <v/>
      </c>
      <c r="DS150" s="133" t="str">
        <f>IF('DATA ENTRY'!CV149="","",IF('DATA ENTRY'!D149="","",IF(AND($DE$4='DATA ENTRY'!D149),'DATA ENTRY'!G149,"")))</f>
        <v/>
      </c>
      <c r="DX150">
        <f t="shared" si="35"/>
        <v>0</v>
      </c>
      <c r="EA150" t="str">
        <f t="shared" si="36"/>
        <v/>
      </c>
      <c r="EB150" t="str">
        <f>IF(EX150=0,"",1+(MAX($EB$7:EB149)))</f>
        <v/>
      </c>
      <c r="EC150" s="192">
        <v>144</v>
      </c>
      <c r="ED150" s="3" t="str">
        <f>IF('DATA ENTRY'!CV149="","",IF('DATA ENTRY'!B149="","",IF(AND($EE$4='DATA ENTRY'!G149,$EG$4='DATA ENTRY'!F149),'DATA ENTRY'!B149,"")))</f>
        <v/>
      </c>
      <c r="EE150" s="3" t="str">
        <f>IF('DATA ENTRY'!CV149="","",IF('DATA ENTRY'!C149="","",IF(AND($EE$4='DATA ENTRY'!G149,$EG$4='DATA ENTRY'!F149),'DATA ENTRY'!C149,"")))</f>
        <v/>
      </c>
      <c r="EF150" s="4" t="str">
        <f>IF('DATA ENTRY'!CV149="","",IF('DATA ENTRY'!I149="","",IF(AND($EE$4='DATA ENTRY'!G149,$EG$4='DATA ENTRY'!F149),'DATA ENTRY'!I149,"")))</f>
        <v/>
      </c>
      <c r="EG150" s="4" t="str">
        <f>IF('DATA ENTRY'!CV149="","",IF('DATA ENTRY'!CV149="","",IF(AND($EE$4='DATA ENTRY'!G149,$EG$4='DATA ENTRY'!F149),'DATA ENTRY'!CV149,"")))</f>
        <v/>
      </c>
      <c r="EH150" s="3" t="str">
        <f>IF('DATA ENTRY'!CV149="","",IF('DATA ENTRY'!N149="","",IF(AND($EE$4='DATA ENTRY'!G149,$EG$4='DATA ENTRY'!F149),'DATA ENTRY'!N149,"")))</f>
        <v/>
      </c>
      <c r="EI150" s="132" t="str">
        <f>IF('DATA ENTRY'!CV149="","",IF('DATA ENTRY'!O149="","",IF(AND($EE$4='DATA ENTRY'!G149,$EG$4='DATA ENTRY'!F149),'DATA ENTRY'!O149,"")))</f>
        <v/>
      </c>
      <c r="EJ150" s="3" t="str">
        <f>IF('DATA ENTRY'!CV149="","",IF('DATA ENTRY'!P149="","",IF(AND($EE$4='DATA ENTRY'!G149,$EG$4='DATA ENTRY'!F149),'DATA ENTRY'!P149,"")))</f>
        <v/>
      </c>
      <c r="EK150" s="132" t="str">
        <f>IF('DATA ENTRY'!CV149="","",IF('DATA ENTRY'!Q149="","",IF(AND($EE$4='DATA ENTRY'!G149,$EG$4='DATA ENTRY'!F149),'DATA ENTRY'!Q149,"")))</f>
        <v/>
      </c>
      <c r="EL150" s="3" t="str">
        <f>IF('DATA ENTRY'!CV149="","",IF('DATA ENTRY'!R149="","",IF(AND($EE$4='DATA ENTRY'!G149,$EG$4='DATA ENTRY'!F149),'DATA ENTRY'!R149,"")))</f>
        <v/>
      </c>
      <c r="EM150" s="132" t="str">
        <f>IF('DATA ENTRY'!CV149="","",IF('DATA ENTRY'!S149="","",IF(AND($EE$4='DATA ENTRY'!G149,$EG$4='DATA ENTRY'!F149),'DATA ENTRY'!S149,"")))</f>
        <v/>
      </c>
      <c r="EN150" s="3" t="str">
        <f>IF('DATA ENTRY'!CV149="","",IF('DATA ENTRY'!E149="","",IF(AND($EE$4='DATA ENTRY'!G149,$EG$4='DATA ENTRY'!F149),'DATA ENTRY'!E149,"")))</f>
        <v/>
      </c>
      <c r="EO150" s="3" t="str">
        <f>IF('DATA ENTRY'!CV149="","",IF('DATA ENTRY'!D6="","",IF(AND($EE$4='DATA ENTRY'!G149,$EG$4='DATA ENTRY'!F149),'DATA ENTRY'!D6,"")))</f>
        <v/>
      </c>
      <c r="EP150" s="3" t="str">
        <f>IF('DATA ENTRY'!CV149="","",IF('DATA ENTRY'!W149="","",IF(AND($EE$4='DATA ENTRY'!G149,$EG$4='DATA ENTRY'!F149),'DATA ENTRY'!W149,"")))</f>
        <v/>
      </c>
      <c r="EQ150" s="3" t="str">
        <f>IF('DATA ENTRY'!CV149="","",IF('DATA ENTRY'!X149="","",IF(AND($EE$4='DATA ENTRY'!G149,$EG$4='DATA ENTRY'!F149),'DATA ENTRY'!X149,"")))</f>
        <v/>
      </c>
      <c r="ER150" s="133" t="str">
        <f t="shared" si="37"/>
        <v/>
      </c>
      <c r="ES150" s="133" t="str">
        <f>IF('DATA ENTRY'!CV149="","",IF('DATA ENTRY'!D6="","",IF(AND($EE$4='DATA ENTRY'!G149,$EG$4='DATA ENTRY'!F149),'DATA ENTRY'!G149,"")))</f>
        <v/>
      </c>
      <c r="EX150">
        <f t="shared" si="38"/>
        <v>0</v>
      </c>
    </row>
    <row r="151" spans="1:154">
      <c r="A151" t="str">
        <f>IF(S151=0,"",1+(MAX($A$7:A150)))</f>
        <v/>
      </c>
      <c r="B151" s="2">
        <v>145</v>
      </c>
      <c r="C151" s="3" t="str">
        <f>IF('DATA ENTRY'!CV150="","",IF('DATA ENTRY'!B150="","",IF($D$4="All Post",'DATA ENTRY'!B150,IF(AND($D$4='DATA ENTRY'!CV150),'DATA ENTRY'!B150,""))))</f>
        <v/>
      </c>
      <c r="D151" s="3" t="str">
        <f>IF('DATA ENTRY'!CV150="","",IF('DATA ENTRY'!C150="","",IF($D$4="All Post",'DATA ENTRY'!C150,IF(AND($D$4='DATA ENTRY'!CV150),'DATA ENTRY'!C150,""))))</f>
        <v/>
      </c>
      <c r="E151" s="4" t="str">
        <f>IF('DATA ENTRY'!CV150="","",IF('DATA ENTRY'!I150="","",IF($D$4="All Post",'DATA ENTRY'!I150,IF(AND($D$4='DATA ENTRY'!CV150),'DATA ENTRY'!I150,""))))</f>
        <v/>
      </c>
      <c r="F151" s="4" t="str">
        <f>IF('DATA ENTRY'!CV150="","",IF('DATA ENTRY'!CV150="","",IF($D$4="All Post",'DATA ENTRY'!CV150,IF(AND($D$4='DATA ENTRY'!CV150),'DATA ENTRY'!CV150,""))))</f>
        <v/>
      </c>
      <c r="G151" s="3" t="str">
        <f>IF('DATA ENTRY'!CV150="","",IF('DATA ENTRY'!N150="","",IF($D$4="All Post",'DATA ENTRY'!N150,IF(AND($D$4='DATA ENTRY'!CV150),'DATA ENTRY'!N150,""))))</f>
        <v/>
      </c>
      <c r="H151" s="132" t="str">
        <f>IF('DATA ENTRY'!CV150="","",IF('DATA ENTRY'!O150="","",IF($D$4="All Post",'DATA ENTRY'!O150,IF(AND($D$4='DATA ENTRY'!CV150),'DATA ENTRY'!O150,""))))</f>
        <v/>
      </c>
      <c r="I151" s="3" t="str">
        <f>IF('DATA ENTRY'!CV150="","",IF('DATA ENTRY'!P150="","",IF($D$4="All Post",'DATA ENTRY'!P150,IF(AND($D$4='DATA ENTRY'!CV150),'DATA ENTRY'!P150,""))))</f>
        <v/>
      </c>
      <c r="J151" s="132" t="str">
        <f>IF('DATA ENTRY'!CV150="","",IF('DATA ENTRY'!Q150="","",IF($D$4="All Post",'DATA ENTRY'!Q150,IF(AND($D$4='DATA ENTRY'!CV150),'DATA ENTRY'!Q150,""))))</f>
        <v/>
      </c>
      <c r="K151" s="3" t="str">
        <f>IF('DATA ENTRY'!CV150="","",IF('DATA ENTRY'!R150="","",IF($D$4="All Post",'DATA ENTRY'!R150,IF(AND($D$4='DATA ENTRY'!CV150),'DATA ENTRY'!R150,""))))</f>
        <v/>
      </c>
      <c r="L151" s="3" t="str">
        <f>IF('DATA ENTRY'!CV150="","",IF('DATA ENTRY'!S150="","",IF($D$4="All Post",'DATA ENTRY'!S150,IF(AND($D$4='DATA ENTRY'!CV150),'DATA ENTRY'!S150,""))))</f>
        <v/>
      </c>
      <c r="M151" s="3" t="str">
        <f>IF('DATA ENTRY'!CV150="","",IF('DATA ENTRY'!E150="","",IF($D$4="All Post",'DATA ENTRY'!E150,IF(AND($D$4='DATA ENTRY'!CV150),'DATA ENTRY'!E150,""))))</f>
        <v/>
      </c>
      <c r="N151" s="3" t="str">
        <f>IF('DATA ENTRY'!CV150="","",IF('DATA ENTRY'!W150="","",IF($D$4="All Post",'DATA ENTRY'!W150,IF(AND($D$4='DATA ENTRY'!CV150),'DATA ENTRY'!W150,""))))</f>
        <v/>
      </c>
      <c r="O151" s="3" t="str">
        <f>IF('DATA ENTRY'!CV150="","",IF('DATA ENTRY'!X150="","",IF($D$4="All Post",'DATA ENTRY'!X150,IF(AND($D$4='DATA ENTRY'!CV150),'DATA ENTRY'!X150,""))))</f>
        <v/>
      </c>
      <c r="P151" s="3" t="str">
        <f>IF('DATA ENTRY'!CV150="","",IF('DATA ENTRY'!G150="","",IF($D$4="All Post",'DATA ENTRY'!G150,IF(AND($D$4='DATA ENTRY'!CV150),'DATA ENTRY'!G150,""))))</f>
        <v/>
      </c>
      <c r="S151">
        <f t="shared" si="27"/>
        <v>0</v>
      </c>
      <c r="T151" t="str">
        <f t="shared" si="28"/>
        <v/>
      </c>
      <c r="BZ151" t="str">
        <f t="shared" si="29"/>
        <v/>
      </c>
      <c r="CA151" t="str">
        <f>IF(CW151=0,"",1+(MAX($CA$7:CA150)))</f>
        <v/>
      </c>
      <c r="CB151" s="141">
        <v>145</v>
      </c>
      <c r="CC151" s="3" t="str">
        <f>IF('DATA ENTRY'!CV150="","",IF('DATA ENTRY'!B150="","",IF(AND($CD$4='DATA ENTRY'!CV150),'DATA ENTRY'!B150,"")))</f>
        <v/>
      </c>
      <c r="CD151" s="3" t="str">
        <f>IF('DATA ENTRY'!CV150="","",IF('DATA ENTRY'!C150="","",IF(AND($CD$4='DATA ENTRY'!CV150),'DATA ENTRY'!C150,"")))</f>
        <v/>
      </c>
      <c r="CE151" s="4" t="str">
        <f>IF('DATA ENTRY'!CV150="","",IF('DATA ENTRY'!I150="","",IF(AND($CD$4='DATA ENTRY'!CV150),'DATA ENTRY'!I150,"")))</f>
        <v/>
      </c>
      <c r="CF151" s="4" t="str">
        <f>IF('DATA ENTRY'!CV150="","",IF('DATA ENTRY'!CV150="","",IF(AND($CD$4='DATA ENTRY'!CV150),'DATA ENTRY'!CV150,"")))</f>
        <v/>
      </c>
      <c r="CG151" s="3" t="str">
        <f>IF('DATA ENTRY'!CV150="","",IF('DATA ENTRY'!N150="","",IF(AND($CD$4='DATA ENTRY'!CV150),'DATA ENTRY'!N150,"")))</f>
        <v/>
      </c>
      <c r="CH151" s="132" t="str">
        <f>IF('DATA ENTRY'!CV150="","",IF('DATA ENTRY'!O150="","",IF(AND($CD$4='DATA ENTRY'!CV150),'DATA ENTRY'!O150,"")))</f>
        <v/>
      </c>
      <c r="CI151" s="3" t="str">
        <f>IF('DATA ENTRY'!CV150="","",IF('DATA ENTRY'!P150="","",IF(AND($CD$4='DATA ENTRY'!CV150),'DATA ENTRY'!P150,"")))</f>
        <v/>
      </c>
      <c r="CJ151" s="132" t="str">
        <f>IF('DATA ENTRY'!CV150="","",IF('DATA ENTRY'!Q150="","",IF(AND($CD$4='DATA ENTRY'!CV150),'DATA ENTRY'!Q150,"")))</f>
        <v/>
      </c>
      <c r="CK151" s="3" t="str">
        <f>IF('DATA ENTRY'!CV150="","",IF('DATA ENTRY'!R150="","",IF(AND($CD$4='DATA ENTRY'!CV150),'DATA ENTRY'!R150,"")))</f>
        <v/>
      </c>
      <c r="CL151" s="3" t="str">
        <f>IF('DATA ENTRY'!CV150="","",IF('DATA ENTRY'!S150="","",IF(AND($CD$4='DATA ENTRY'!CV150),'DATA ENTRY'!S150,"")))</f>
        <v/>
      </c>
      <c r="CM151" s="3" t="str">
        <f>IF('DATA ENTRY'!CV150="","",IF('DATA ENTRY'!E150="","",IF(AND($CD$4='DATA ENTRY'!CV150),'DATA ENTRY'!E150,"")))</f>
        <v/>
      </c>
      <c r="CN151" s="3" t="str">
        <f>IF('DATA ENTRY'!CV150="","",IF('DATA ENTRY'!W150="","",IF(AND($CD$4='DATA ENTRY'!CV150),'DATA ENTRY'!W150,"")))</f>
        <v/>
      </c>
      <c r="CO151" s="3" t="str">
        <f>IF('DATA ENTRY'!CV150="","",IF('DATA ENTRY'!X150="","",IF(AND($CD$4='DATA ENTRY'!CV150),'DATA ENTRY'!X150,"")))</f>
        <v/>
      </c>
      <c r="CP151" s="133" t="str">
        <f t="shared" si="30"/>
        <v/>
      </c>
      <c r="CQ151" s="133" t="str">
        <f>IF('DATA ENTRY'!CV150="","",IF('DATA ENTRY'!G150="","",IF(AND($CD$4='DATA ENTRY'!CV150),'DATA ENTRY'!G150,"")))</f>
        <v/>
      </c>
      <c r="CR151">
        <f t="shared" si="31"/>
        <v>0</v>
      </c>
      <c r="CS151">
        <f t="shared" si="32"/>
        <v>0</v>
      </c>
      <c r="CW151">
        <f t="shared" si="39"/>
        <v>0</v>
      </c>
      <c r="DA151" t="str">
        <f t="shared" si="33"/>
        <v/>
      </c>
      <c r="DB151" t="str">
        <f>IF(DX151=0,"",1+(MAX($DB$7:DB150)))</f>
        <v/>
      </c>
      <c r="DC151" s="170">
        <v>145</v>
      </c>
      <c r="DD151" s="3" t="str">
        <f>IF('DATA ENTRY'!CV150="","",IF('DATA ENTRY'!B150="","",IF(AND($DE$4='DATA ENTRY'!D150),'DATA ENTRY'!B150,"")))</f>
        <v/>
      </c>
      <c r="DE151" s="3" t="str">
        <f>IF('DATA ENTRY'!CV150="","",IF('DATA ENTRY'!C150="","",IF(AND($DE$4='DATA ENTRY'!D150),'DATA ENTRY'!C150,"")))</f>
        <v/>
      </c>
      <c r="DF151" s="4" t="str">
        <f>IF('DATA ENTRY'!CV150="","",IF('DATA ENTRY'!I150="","",IF(AND($DE$4='DATA ENTRY'!D150),'DATA ENTRY'!I150,"")))</f>
        <v/>
      </c>
      <c r="DG151" s="4" t="str">
        <f>IF('DATA ENTRY'!CV150="","",IF('DATA ENTRY'!CV150="","",IF(AND($DE$4='DATA ENTRY'!D150),'DATA ENTRY'!CV150,"")))</f>
        <v/>
      </c>
      <c r="DH151" s="3" t="str">
        <f>IF('DATA ENTRY'!CV150="","",IF('DATA ENTRY'!N150="","",IF(AND($DE$4='DATA ENTRY'!D150),'DATA ENTRY'!N150,"")))</f>
        <v/>
      </c>
      <c r="DI151" s="132" t="str">
        <f>IF('DATA ENTRY'!CV150="","",IF('DATA ENTRY'!O150="","",IF(AND($DE$4='DATA ENTRY'!D150),'DATA ENTRY'!O150,"")))</f>
        <v/>
      </c>
      <c r="DJ151" s="3" t="str">
        <f>IF('DATA ENTRY'!CV150="","",IF('DATA ENTRY'!P150="","",IF(AND($DE$4='DATA ENTRY'!D150),'DATA ENTRY'!P150,"")))</f>
        <v/>
      </c>
      <c r="DK151" s="132" t="str">
        <f>IF('DATA ENTRY'!CV150="","",IF('DATA ENTRY'!Q150="","",IF(AND($DE$4='DATA ENTRY'!D150),'DATA ENTRY'!Q150,"")))</f>
        <v/>
      </c>
      <c r="DL151" s="3" t="str">
        <f>IF('DATA ENTRY'!CV150="","",IF('DATA ENTRY'!R150="","",IF(AND($DE$4='DATA ENTRY'!D150),'DATA ENTRY'!R150,"")))</f>
        <v/>
      </c>
      <c r="DM151" s="132" t="str">
        <f>IF('DATA ENTRY'!CV150="","",IF('DATA ENTRY'!S150="","",IF(AND($DE$4='DATA ENTRY'!D150),'DATA ENTRY'!S150,"")))</f>
        <v/>
      </c>
      <c r="DN151" s="3" t="str">
        <f>IF('DATA ENTRY'!CV150="","",IF('DATA ENTRY'!E150="","",IF(AND($DE$4='DATA ENTRY'!D150),'DATA ENTRY'!E150,"")))</f>
        <v/>
      </c>
      <c r="DO151" s="3" t="str">
        <f>IF('DATA ENTRY'!CV150="","",IF('DATA ENTRY'!D150="","",IF(AND($DE$4='DATA ENTRY'!D150),'DATA ENTRY'!D150,"")))</f>
        <v/>
      </c>
      <c r="DP151" s="3" t="str">
        <f>IF('DATA ENTRY'!CV150="","",IF('DATA ENTRY'!W150="","",IF(AND($DE$4='DATA ENTRY'!D150),'DATA ENTRY'!W150,"")))</f>
        <v/>
      </c>
      <c r="DQ151" s="3" t="str">
        <f>IF('DATA ENTRY'!CV150="","",IF('DATA ENTRY'!X150="","",IF(AND($DE$4='DATA ENTRY'!D150),'DATA ENTRY'!X150,"")))</f>
        <v/>
      </c>
      <c r="DR151" s="133" t="str">
        <f t="shared" si="34"/>
        <v/>
      </c>
      <c r="DS151" s="133" t="str">
        <f>IF('DATA ENTRY'!CV150="","",IF('DATA ENTRY'!D150="","",IF(AND($DE$4='DATA ENTRY'!D150),'DATA ENTRY'!G150,"")))</f>
        <v/>
      </c>
      <c r="DX151">
        <f t="shared" si="35"/>
        <v>0</v>
      </c>
      <c r="EA151" t="str">
        <f t="shared" si="36"/>
        <v/>
      </c>
      <c r="EB151" t="str">
        <f>IF(EX151=0,"",1+(MAX($EB$7:EB150)))</f>
        <v/>
      </c>
      <c r="EC151" s="192">
        <v>145</v>
      </c>
      <c r="ED151" s="3" t="str">
        <f>IF('DATA ENTRY'!CV150="","",IF('DATA ENTRY'!B150="","",IF(AND($EE$4='DATA ENTRY'!G150,$EG$4='DATA ENTRY'!F150),'DATA ENTRY'!B150,"")))</f>
        <v/>
      </c>
      <c r="EE151" s="3" t="str">
        <f>IF('DATA ENTRY'!CV150="","",IF('DATA ENTRY'!C150="","",IF(AND($EE$4='DATA ENTRY'!G150,$EG$4='DATA ENTRY'!F150),'DATA ENTRY'!C150,"")))</f>
        <v/>
      </c>
      <c r="EF151" s="4" t="str">
        <f>IF('DATA ENTRY'!CV150="","",IF('DATA ENTRY'!I150="","",IF(AND($EE$4='DATA ENTRY'!G150,$EG$4='DATA ENTRY'!F150),'DATA ENTRY'!I150,"")))</f>
        <v/>
      </c>
      <c r="EG151" s="4" t="str">
        <f>IF('DATA ENTRY'!CV150="","",IF('DATA ENTRY'!CV150="","",IF(AND($EE$4='DATA ENTRY'!G150,$EG$4='DATA ENTRY'!F150),'DATA ENTRY'!CV150,"")))</f>
        <v/>
      </c>
      <c r="EH151" s="3" t="str">
        <f>IF('DATA ENTRY'!CV150="","",IF('DATA ENTRY'!N150="","",IF(AND($EE$4='DATA ENTRY'!G150,$EG$4='DATA ENTRY'!F150),'DATA ENTRY'!N150,"")))</f>
        <v/>
      </c>
      <c r="EI151" s="132" t="str">
        <f>IF('DATA ENTRY'!CV150="","",IF('DATA ENTRY'!O150="","",IF(AND($EE$4='DATA ENTRY'!G150,$EG$4='DATA ENTRY'!F150),'DATA ENTRY'!O150,"")))</f>
        <v/>
      </c>
      <c r="EJ151" s="3" t="str">
        <f>IF('DATA ENTRY'!CV150="","",IF('DATA ENTRY'!P150="","",IF(AND($EE$4='DATA ENTRY'!G150,$EG$4='DATA ENTRY'!F150),'DATA ENTRY'!P150,"")))</f>
        <v/>
      </c>
      <c r="EK151" s="132" t="str">
        <f>IF('DATA ENTRY'!CV150="","",IF('DATA ENTRY'!Q150="","",IF(AND($EE$4='DATA ENTRY'!G150,$EG$4='DATA ENTRY'!F150),'DATA ENTRY'!Q150,"")))</f>
        <v/>
      </c>
      <c r="EL151" s="3" t="str">
        <f>IF('DATA ENTRY'!CV150="","",IF('DATA ENTRY'!R150="","",IF(AND($EE$4='DATA ENTRY'!G150,$EG$4='DATA ENTRY'!F150),'DATA ENTRY'!R150,"")))</f>
        <v/>
      </c>
      <c r="EM151" s="132" t="str">
        <f>IF('DATA ENTRY'!CV150="","",IF('DATA ENTRY'!S150="","",IF(AND($EE$4='DATA ENTRY'!G150,$EG$4='DATA ENTRY'!F150),'DATA ENTRY'!S150,"")))</f>
        <v/>
      </c>
      <c r="EN151" s="3" t="str">
        <f>IF('DATA ENTRY'!CV150="","",IF('DATA ENTRY'!E150="","",IF(AND($EE$4='DATA ENTRY'!G150,$EG$4='DATA ENTRY'!F150),'DATA ENTRY'!E150,"")))</f>
        <v/>
      </c>
      <c r="EO151" s="3" t="str">
        <f>IF('DATA ENTRY'!CV150="","",IF('DATA ENTRY'!D6="","",IF(AND($EE$4='DATA ENTRY'!G150,$EG$4='DATA ENTRY'!F150),'DATA ENTRY'!D6,"")))</f>
        <v/>
      </c>
      <c r="EP151" s="3" t="str">
        <f>IF('DATA ENTRY'!CV150="","",IF('DATA ENTRY'!W150="","",IF(AND($EE$4='DATA ENTRY'!G150,$EG$4='DATA ENTRY'!F150),'DATA ENTRY'!W150,"")))</f>
        <v/>
      </c>
      <c r="EQ151" s="3" t="str">
        <f>IF('DATA ENTRY'!CV150="","",IF('DATA ENTRY'!X150="","",IF(AND($EE$4='DATA ENTRY'!G150,$EG$4='DATA ENTRY'!F150),'DATA ENTRY'!X150,"")))</f>
        <v/>
      </c>
      <c r="ER151" s="133" t="str">
        <f t="shared" si="37"/>
        <v/>
      </c>
      <c r="ES151" s="133" t="str">
        <f>IF('DATA ENTRY'!CV150="","",IF('DATA ENTRY'!D6="","",IF(AND($EE$4='DATA ENTRY'!G150,$EG$4='DATA ENTRY'!F150),'DATA ENTRY'!G150,"")))</f>
        <v/>
      </c>
      <c r="EX151">
        <f t="shared" si="38"/>
        <v>0</v>
      </c>
    </row>
    <row r="152" spans="1:154">
      <c r="A152" t="str">
        <f>IF(S152=0,"",1+(MAX($A$7:A151)))</f>
        <v/>
      </c>
      <c r="B152" s="2">
        <v>146</v>
      </c>
      <c r="C152" s="3" t="str">
        <f>IF('DATA ENTRY'!CV151="","",IF('DATA ENTRY'!B151="","",IF($D$4="All Post",'DATA ENTRY'!B151,IF(AND($D$4='DATA ENTRY'!CV151),'DATA ENTRY'!B151,""))))</f>
        <v/>
      </c>
      <c r="D152" s="3" t="str">
        <f>IF('DATA ENTRY'!CV151="","",IF('DATA ENTRY'!C151="","",IF($D$4="All Post",'DATA ENTRY'!C151,IF(AND($D$4='DATA ENTRY'!CV151),'DATA ENTRY'!C151,""))))</f>
        <v/>
      </c>
      <c r="E152" s="4" t="str">
        <f>IF('DATA ENTRY'!CV151="","",IF('DATA ENTRY'!I151="","",IF($D$4="All Post",'DATA ENTRY'!I151,IF(AND($D$4='DATA ENTRY'!CV151),'DATA ENTRY'!I151,""))))</f>
        <v/>
      </c>
      <c r="F152" s="4" t="str">
        <f>IF('DATA ENTRY'!CV151="","",IF('DATA ENTRY'!CV151="","",IF($D$4="All Post",'DATA ENTRY'!CV151,IF(AND($D$4='DATA ENTRY'!CV151),'DATA ENTRY'!CV151,""))))</f>
        <v/>
      </c>
      <c r="G152" s="3" t="str">
        <f>IF('DATA ENTRY'!CV151="","",IF('DATA ENTRY'!N151="","",IF($D$4="All Post",'DATA ENTRY'!N151,IF(AND($D$4='DATA ENTRY'!CV151),'DATA ENTRY'!N151,""))))</f>
        <v/>
      </c>
      <c r="H152" s="132" t="str">
        <f>IF('DATA ENTRY'!CV151="","",IF('DATA ENTRY'!O151="","",IF($D$4="All Post",'DATA ENTRY'!O151,IF(AND($D$4='DATA ENTRY'!CV151),'DATA ENTRY'!O151,""))))</f>
        <v/>
      </c>
      <c r="I152" s="3" t="str">
        <f>IF('DATA ENTRY'!CV151="","",IF('DATA ENTRY'!P151="","",IF($D$4="All Post",'DATA ENTRY'!P151,IF(AND($D$4='DATA ENTRY'!CV151),'DATA ENTRY'!P151,""))))</f>
        <v/>
      </c>
      <c r="J152" s="132" t="str">
        <f>IF('DATA ENTRY'!CV151="","",IF('DATA ENTRY'!Q151="","",IF($D$4="All Post",'DATA ENTRY'!Q151,IF(AND($D$4='DATA ENTRY'!CV151),'DATA ENTRY'!Q151,""))))</f>
        <v/>
      </c>
      <c r="K152" s="3" t="str">
        <f>IF('DATA ENTRY'!CV151="","",IF('DATA ENTRY'!R151="","",IF($D$4="All Post",'DATA ENTRY'!R151,IF(AND($D$4='DATA ENTRY'!CV151),'DATA ENTRY'!R151,""))))</f>
        <v/>
      </c>
      <c r="L152" s="3" t="str">
        <f>IF('DATA ENTRY'!CV151="","",IF('DATA ENTRY'!S151="","",IF($D$4="All Post",'DATA ENTRY'!S151,IF(AND($D$4='DATA ENTRY'!CV151),'DATA ENTRY'!S151,""))))</f>
        <v/>
      </c>
      <c r="M152" s="3" t="str">
        <f>IF('DATA ENTRY'!CV151="","",IF('DATA ENTRY'!E151="","",IF($D$4="All Post",'DATA ENTRY'!E151,IF(AND($D$4='DATA ENTRY'!CV151),'DATA ENTRY'!E151,""))))</f>
        <v/>
      </c>
      <c r="N152" s="3" t="str">
        <f>IF('DATA ENTRY'!CV151="","",IF('DATA ENTRY'!W151="","",IF($D$4="All Post",'DATA ENTRY'!W151,IF(AND($D$4='DATA ENTRY'!CV151),'DATA ENTRY'!W151,""))))</f>
        <v/>
      </c>
      <c r="O152" s="3" t="str">
        <f>IF('DATA ENTRY'!CV151="","",IF('DATA ENTRY'!X151="","",IF($D$4="All Post",'DATA ENTRY'!X151,IF(AND($D$4='DATA ENTRY'!CV151),'DATA ENTRY'!X151,""))))</f>
        <v/>
      </c>
      <c r="P152" s="3" t="str">
        <f>IF('DATA ENTRY'!CV151="","",IF('DATA ENTRY'!G151="","",IF($D$4="All Post",'DATA ENTRY'!G151,IF(AND($D$4='DATA ENTRY'!CV151),'DATA ENTRY'!G151,""))))</f>
        <v/>
      </c>
      <c r="S152">
        <f t="shared" si="27"/>
        <v>0</v>
      </c>
      <c r="T152" t="str">
        <f t="shared" si="28"/>
        <v/>
      </c>
      <c r="BZ152" t="str">
        <f t="shared" si="29"/>
        <v/>
      </c>
      <c r="CA152" t="str">
        <f>IF(CW152=0,"",1+(MAX($CA$7:CA151)))</f>
        <v/>
      </c>
      <c r="CB152" s="141">
        <v>146</v>
      </c>
      <c r="CC152" s="3" t="str">
        <f>IF('DATA ENTRY'!CV151="","",IF('DATA ENTRY'!B151="","",IF(AND($CD$4='DATA ENTRY'!CV151),'DATA ENTRY'!B151,"")))</f>
        <v/>
      </c>
      <c r="CD152" s="3" t="str">
        <f>IF('DATA ENTRY'!CV151="","",IF('DATA ENTRY'!C151="","",IF(AND($CD$4='DATA ENTRY'!CV151),'DATA ENTRY'!C151,"")))</f>
        <v/>
      </c>
      <c r="CE152" s="4" t="str">
        <f>IF('DATA ENTRY'!CV151="","",IF('DATA ENTRY'!I151="","",IF(AND($CD$4='DATA ENTRY'!CV151),'DATA ENTRY'!I151,"")))</f>
        <v/>
      </c>
      <c r="CF152" s="4" t="str">
        <f>IF('DATA ENTRY'!CV151="","",IF('DATA ENTRY'!CV151="","",IF(AND($CD$4='DATA ENTRY'!CV151),'DATA ENTRY'!CV151,"")))</f>
        <v/>
      </c>
      <c r="CG152" s="3" t="str">
        <f>IF('DATA ENTRY'!CV151="","",IF('DATA ENTRY'!N151="","",IF(AND($CD$4='DATA ENTRY'!CV151),'DATA ENTRY'!N151,"")))</f>
        <v/>
      </c>
      <c r="CH152" s="132" t="str">
        <f>IF('DATA ENTRY'!CV151="","",IF('DATA ENTRY'!O151="","",IF(AND($CD$4='DATA ENTRY'!CV151),'DATA ENTRY'!O151,"")))</f>
        <v/>
      </c>
      <c r="CI152" s="3" t="str">
        <f>IF('DATA ENTRY'!CV151="","",IF('DATA ENTRY'!P151="","",IF(AND($CD$4='DATA ENTRY'!CV151),'DATA ENTRY'!P151,"")))</f>
        <v/>
      </c>
      <c r="CJ152" s="132" t="str">
        <f>IF('DATA ENTRY'!CV151="","",IF('DATA ENTRY'!Q151="","",IF(AND($CD$4='DATA ENTRY'!CV151),'DATA ENTRY'!Q151,"")))</f>
        <v/>
      </c>
      <c r="CK152" s="3" t="str">
        <f>IF('DATA ENTRY'!CV151="","",IF('DATA ENTRY'!R151="","",IF(AND($CD$4='DATA ENTRY'!CV151),'DATA ENTRY'!R151,"")))</f>
        <v/>
      </c>
      <c r="CL152" s="3" t="str">
        <f>IF('DATA ENTRY'!CV151="","",IF('DATA ENTRY'!S151="","",IF(AND($CD$4='DATA ENTRY'!CV151),'DATA ENTRY'!S151,"")))</f>
        <v/>
      </c>
      <c r="CM152" s="3" t="str">
        <f>IF('DATA ENTRY'!CV151="","",IF('DATA ENTRY'!E151="","",IF(AND($CD$4='DATA ENTRY'!CV151),'DATA ENTRY'!E151,"")))</f>
        <v/>
      </c>
      <c r="CN152" s="3" t="str">
        <f>IF('DATA ENTRY'!CV151="","",IF('DATA ENTRY'!W151="","",IF(AND($CD$4='DATA ENTRY'!CV151),'DATA ENTRY'!W151,"")))</f>
        <v/>
      </c>
      <c r="CO152" s="3" t="str">
        <f>IF('DATA ENTRY'!CV151="","",IF('DATA ENTRY'!X151="","",IF(AND($CD$4='DATA ENTRY'!CV151),'DATA ENTRY'!X151,"")))</f>
        <v/>
      </c>
      <c r="CP152" s="133" t="str">
        <f t="shared" si="30"/>
        <v/>
      </c>
      <c r="CQ152" s="133" t="str">
        <f>IF('DATA ENTRY'!CV151="","",IF('DATA ENTRY'!G151="","",IF(AND($CD$4='DATA ENTRY'!CV151),'DATA ENTRY'!G151,"")))</f>
        <v/>
      </c>
      <c r="CR152">
        <f t="shared" si="31"/>
        <v>0</v>
      </c>
      <c r="CS152">
        <f t="shared" si="32"/>
        <v>0</v>
      </c>
      <c r="CW152">
        <f t="shared" si="39"/>
        <v>0</v>
      </c>
      <c r="DA152" t="str">
        <f t="shared" si="33"/>
        <v/>
      </c>
      <c r="DB152" t="str">
        <f>IF(DX152=0,"",1+(MAX($DB$7:DB151)))</f>
        <v/>
      </c>
      <c r="DC152" s="170">
        <v>146</v>
      </c>
      <c r="DD152" s="3" t="str">
        <f>IF('DATA ENTRY'!CV151="","",IF('DATA ENTRY'!B151="","",IF(AND($DE$4='DATA ENTRY'!D151),'DATA ENTRY'!B151,"")))</f>
        <v/>
      </c>
      <c r="DE152" s="3" t="str">
        <f>IF('DATA ENTRY'!CV151="","",IF('DATA ENTRY'!C151="","",IF(AND($DE$4='DATA ENTRY'!D151),'DATA ENTRY'!C151,"")))</f>
        <v/>
      </c>
      <c r="DF152" s="4" t="str">
        <f>IF('DATA ENTRY'!CV151="","",IF('DATA ENTRY'!I151="","",IF(AND($DE$4='DATA ENTRY'!D151),'DATA ENTRY'!I151,"")))</f>
        <v/>
      </c>
      <c r="DG152" s="4" t="str">
        <f>IF('DATA ENTRY'!CV151="","",IF('DATA ENTRY'!CV151="","",IF(AND($DE$4='DATA ENTRY'!D151),'DATA ENTRY'!CV151,"")))</f>
        <v/>
      </c>
      <c r="DH152" s="3" t="str">
        <f>IF('DATA ENTRY'!CV151="","",IF('DATA ENTRY'!N151="","",IF(AND($DE$4='DATA ENTRY'!D151),'DATA ENTRY'!N151,"")))</f>
        <v/>
      </c>
      <c r="DI152" s="132" t="str">
        <f>IF('DATA ENTRY'!CV151="","",IF('DATA ENTRY'!O151="","",IF(AND($DE$4='DATA ENTRY'!D151),'DATA ENTRY'!O151,"")))</f>
        <v/>
      </c>
      <c r="DJ152" s="3" t="str">
        <f>IF('DATA ENTRY'!CV151="","",IF('DATA ENTRY'!P151="","",IF(AND($DE$4='DATA ENTRY'!D151),'DATA ENTRY'!P151,"")))</f>
        <v/>
      </c>
      <c r="DK152" s="132" t="str">
        <f>IF('DATA ENTRY'!CV151="","",IF('DATA ENTRY'!Q151="","",IF(AND($DE$4='DATA ENTRY'!D151),'DATA ENTRY'!Q151,"")))</f>
        <v/>
      </c>
      <c r="DL152" s="3" t="str">
        <f>IF('DATA ENTRY'!CV151="","",IF('DATA ENTRY'!R151="","",IF(AND($DE$4='DATA ENTRY'!D151),'DATA ENTRY'!R151,"")))</f>
        <v/>
      </c>
      <c r="DM152" s="132" t="str">
        <f>IF('DATA ENTRY'!CV151="","",IF('DATA ENTRY'!S151="","",IF(AND($DE$4='DATA ENTRY'!D151),'DATA ENTRY'!S151,"")))</f>
        <v/>
      </c>
      <c r="DN152" s="3" t="str">
        <f>IF('DATA ENTRY'!CV151="","",IF('DATA ENTRY'!E151="","",IF(AND($DE$4='DATA ENTRY'!D151),'DATA ENTRY'!E151,"")))</f>
        <v/>
      </c>
      <c r="DO152" s="3" t="str">
        <f>IF('DATA ENTRY'!CV151="","",IF('DATA ENTRY'!D151="","",IF(AND($DE$4='DATA ENTRY'!D151),'DATA ENTRY'!D151,"")))</f>
        <v/>
      </c>
      <c r="DP152" s="3" t="str">
        <f>IF('DATA ENTRY'!CV151="","",IF('DATA ENTRY'!W151="","",IF(AND($DE$4='DATA ENTRY'!D151),'DATA ENTRY'!W151,"")))</f>
        <v/>
      </c>
      <c r="DQ152" s="3" t="str">
        <f>IF('DATA ENTRY'!CV151="","",IF('DATA ENTRY'!X151="","",IF(AND($DE$4='DATA ENTRY'!D151),'DATA ENTRY'!X151,"")))</f>
        <v/>
      </c>
      <c r="DR152" s="133" t="str">
        <f t="shared" si="34"/>
        <v/>
      </c>
      <c r="DS152" s="133" t="str">
        <f>IF('DATA ENTRY'!CV151="","",IF('DATA ENTRY'!D151="","",IF(AND($DE$4='DATA ENTRY'!D151),'DATA ENTRY'!G151,"")))</f>
        <v/>
      </c>
      <c r="DX152">
        <f t="shared" si="35"/>
        <v>0</v>
      </c>
      <c r="EA152" t="str">
        <f t="shared" si="36"/>
        <v/>
      </c>
      <c r="EB152" t="str">
        <f>IF(EX152=0,"",1+(MAX($EB$7:EB151)))</f>
        <v/>
      </c>
      <c r="EC152" s="192">
        <v>146</v>
      </c>
      <c r="ED152" s="3" t="str">
        <f>IF('DATA ENTRY'!CV151="","",IF('DATA ENTRY'!B151="","",IF(AND($EE$4='DATA ENTRY'!G151,$EG$4='DATA ENTRY'!F151),'DATA ENTRY'!B151,"")))</f>
        <v/>
      </c>
      <c r="EE152" s="3" t="str">
        <f>IF('DATA ENTRY'!CV151="","",IF('DATA ENTRY'!C151="","",IF(AND($EE$4='DATA ENTRY'!G151,$EG$4='DATA ENTRY'!F151),'DATA ENTRY'!C151,"")))</f>
        <v/>
      </c>
      <c r="EF152" s="4" t="str">
        <f>IF('DATA ENTRY'!CV151="","",IF('DATA ENTRY'!I151="","",IF(AND($EE$4='DATA ENTRY'!G151,$EG$4='DATA ENTRY'!F151),'DATA ENTRY'!I151,"")))</f>
        <v/>
      </c>
      <c r="EG152" s="4" t="str">
        <f>IF('DATA ENTRY'!CV151="","",IF('DATA ENTRY'!CV151="","",IF(AND($EE$4='DATA ENTRY'!G151,$EG$4='DATA ENTRY'!F151),'DATA ENTRY'!CV151,"")))</f>
        <v/>
      </c>
      <c r="EH152" s="3" t="str">
        <f>IF('DATA ENTRY'!CV151="","",IF('DATA ENTRY'!N151="","",IF(AND($EE$4='DATA ENTRY'!G151,$EG$4='DATA ENTRY'!F151),'DATA ENTRY'!N151,"")))</f>
        <v/>
      </c>
      <c r="EI152" s="132" t="str">
        <f>IF('DATA ENTRY'!CV151="","",IF('DATA ENTRY'!O151="","",IF(AND($EE$4='DATA ENTRY'!G151,$EG$4='DATA ENTRY'!F151),'DATA ENTRY'!O151,"")))</f>
        <v/>
      </c>
      <c r="EJ152" s="3" t="str">
        <f>IF('DATA ENTRY'!CV151="","",IF('DATA ENTRY'!P151="","",IF(AND($EE$4='DATA ENTRY'!G151,$EG$4='DATA ENTRY'!F151),'DATA ENTRY'!P151,"")))</f>
        <v/>
      </c>
      <c r="EK152" s="132" t="str">
        <f>IF('DATA ENTRY'!CV151="","",IF('DATA ENTRY'!Q151="","",IF(AND($EE$4='DATA ENTRY'!G151,$EG$4='DATA ENTRY'!F151),'DATA ENTRY'!Q151,"")))</f>
        <v/>
      </c>
      <c r="EL152" s="3" t="str">
        <f>IF('DATA ENTRY'!CV151="","",IF('DATA ENTRY'!R151="","",IF(AND($EE$4='DATA ENTRY'!G151,$EG$4='DATA ENTRY'!F151),'DATA ENTRY'!R151,"")))</f>
        <v/>
      </c>
      <c r="EM152" s="132" t="str">
        <f>IF('DATA ENTRY'!CV151="","",IF('DATA ENTRY'!S151="","",IF(AND($EE$4='DATA ENTRY'!G151,$EG$4='DATA ENTRY'!F151),'DATA ENTRY'!S151,"")))</f>
        <v/>
      </c>
      <c r="EN152" s="3" t="str">
        <f>IF('DATA ENTRY'!CV151="","",IF('DATA ENTRY'!E151="","",IF(AND($EE$4='DATA ENTRY'!G151,$EG$4='DATA ENTRY'!F151),'DATA ENTRY'!E151,"")))</f>
        <v/>
      </c>
      <c r="EO152" s="3" t="str">
        <f>IF('DATA ENTRY'!CV151="","",IF('DATA ENTRY'!D6="","",IF(AND($EE$4='DATA ENTRY'!G151,$EG$4='DATA ENTRY'!F151),'DATA ENTRY'!D6,"")))</f>
        <v/>
      </c>
      <c r="EP152" s="3" t="str">
        <f>IF('DATA ENTRY'!CV151="","",IF('DATA ENTRY'!W151="","",IF(AND($EE$4='DATA ENTRY'!G151,$EG$4='DATA ENTRY'!F151),'DATA ENTRY'!W151,"")))</f>
        <v/>
      </c>
      <c r="EQ152" s="3" t="str">
        <f>IF('DATA ENTRY'!CV151="","",IF('DATA ENTRY'!X151="","",IF(AND($EE$4='DATA ENTRY'!G151,$EG$4='DATA ENTRY'!F151),'DATA ENTRY'!X151,"")))</f>
        <v/>
      </c>
      <c r="ER152" s="133" t="str">
        <f t="shared" si="37"/>
        <v/>
      </c>
      <c r="ES152" s="133" t="str">
        <f>IF('DATA ENTRY'!CV151="","",IF('DATA ENTRY'!D6="","",IF(AND($EE$4='DATA ENTRY'!G151,$EG$4='DATA ENTRY'!F151),'DATA ENTRY'!G151,"")))</f>
        <v/>
      </c>
      <c r="EX152">
        <f t="shared" si="38"/>
        <v>0</v>
      </c>
    </row>
    <row r="153" spans="1:154">
      <c r="A153" t="str">
        <f>IF(S153=0,"",1+(MAX($A$7:A152)))</f>
        <v/>
      </c>
      <c r="B153" s="2">
        <v>147</v>
      </c>
      <c r="C153" s="3" t="str">
        <f>IF('DATA ENTRY'!CV152="","",IF('DATA ENTRY'!B152="","",IF($D$4="All Post",'DATA ENTRY'!B152,IF(AND($D$4='DATA ENTRY'!CV152),'DATA ENTRY'!B152,""))))</f>
        <v/>
      </c>
      <c r="D153" s="3" t="str">
        <f>IF('DATA ENTRY'!CV152="","",IF('DATA ENTRY'!C152="","",IF($D$4="All Post",'DATA ENTRY'!C152,IF(AND($D$4='DATA ENTRY'!CV152),'DATA ENTRY'!C152,""))))</f>
        <v/>
      </c>
      <c r="E153" s="4" t="str">
        <f>IF('DATA ENTRY'!CV152="","",IF('DATA ENTRY'!I152="","",IF($D$4="All Post",'DATA ENTRY'!I152,IF(AND($D$4='DATA ENTRY'!CV152),'DATA ENTRY'!I152,""))))</f>
        <v/>
      </c>
      <c r="F153" s="4" t="str">
        <f>IF('DATA ENTRY'!CV152="","",IF('DATA ENTRY'!CV152="","",IF($D$4="All Post",'DATA ENTRY'!CV152,IF(AND($D$4='DATA ENTRY'!CV152),'DATA ENTRY'!CV152,""))))</f>
        <v/>
      </c>
      <c r="G153" s="3" t="str">
        <f>IF('DATA ENTRY'!CV152="","",IF('DATA ENTRY'!N152="","",IF($D$4="All Post",'DATA ENTRY'!N152,IF(AND($D$4='DATA ENTRY'!CV152),'DATA ENTRY'!N152,""))))</f>
        <v/>
      </c>
      <c r="H153" s="132" t="str">
        <f>IF('DATA ENTRY'!CV152="","",IF('DATA ENTRY'!O152="","",IF($D$4="All Post",'DATA ENTRY'!O152,IF(AND($D$4='DATA ENTRY'!CV152),'DATA ENTRY'!O152,""))))</f>
        <v/>
      </c>
      <c r="I153" s="3" t="str">
        <f>IF('DATA ENTRY'!CV152="","",IF('DATA ENTRY'!P152="","",IF($D$4="All Post",'DATA ENTRY'!P152,IF(AND($D$4='DATA ENTRY'!CV152),'DATA ENTRY'!P152,""))))</f>
        <v/>
      </c>
      <c r="J153" s="132" t="str">
        <f>IF('DATA ENTRY'!CV152="","",IF('DATA ENTRY'!Q152="","",IF($D$4="All Post",'DATA ENTRY'!Q152,IF(AND($D$4='DATA ENTRY'!CV152),'DATA ENTRY'!Q152,""))))</f>
        <v/>
      </c>
      <c r="K153" s="3" t="str">
        <f>IF('DATA ENTRY'!CV152="","",IF('DATA ENTRY'!R152="","",IF($D$4="All Post",'DATA ENTRY'!R152,IF(AND($D$4='DATA ENTRY'!CV152),'DATA ENTRY'!R152,""))))</f>
        <v/>
      </c>
      <c r="L153" s="3" t="str">
        <f>IF('DATA ENTRY'!CV152="","",IF('DATA ENTRY'!S152="","",IF($D$4="All Post",'DATA ENTRY'!S152,IF(AND($D$4='DATA ENTRY'!CV152),'DATA ENTRY'!S152,""))))</f>
        <v/>
      </c>
      <c r="M153" s="3" t="str">
        <f>IF('DATA ENTRY'!CV152="","",IF('DATA ENTRY'!E152="","",IF($D$4="All Post",'DATA ENTRY'!E152,IF(AND($D$4='DATA ENTRY'!CV152),'DATA ENTRY'!E152,""))))</f>
        <v/>
      </c>
      <c r="N153" s="3" t="str">
        <f>IF('DATA ENTRY'!CV152="","",IF('DATA ENTRY'!W152="","",IF($D$4="All Post",'DATA ENTRY'!W152,IF(AND($D$4='DATA ENTRY'!CV152),'DATA ENTRY'!W152,""))))</f>
        <v/>
      </c>
      <c r="O153" s="3" t="str">
        <f>IF('DATA ENTRY'!CV152="","",IF('DATA ENTRY'!X152="","",IF($D$4="All Post",'DATA ENTRY'!X152,IF(AND($D$4='DATA ENTRY'!CV152),'DATA ENTRY'!X152,""))))</f>
        <v/>
      </c>
      <c r="P153" s="3" t="str">
        <f>IF('DATA ENTRY'!CV152="","",IF('DATA ENTRY'!G152="","",IF($D$4="All Post",'DATA ENTRY'!G152,IF(AND($D$4='DATA ENTRY'!CV152),'DATA ENTRY'!G152,""))))</f>
        <v/>
      </c>
      <c r="S153">
        <f t="shared" si="27"/>
        <v>0</v>
      </c>
      <c r="T153" t="str">
        <f t="shared" si="28"/>
        <v/>
      </c>
      <c r="BZ153" t="str">
        <f t="shared" si="29"/>
        <v/>
      </c>
      <c r="CA153" t="str">
        <f>IF(CW153=0,"",1+(MAX($CA$7:CA152)))</f>
        <v/>
      </c>
      <c r="CB153" s="141">
        <v>147</v>
      </c>
      <c r="CC153" s="3" t="str">
        <f>IF('DATA ENTRY'!CV152="","",IF('DATA ENTRY'!B152="","",IF(AND($CD$4='DATA ENTRY'!CV152),'DATA ENTRY'!B152,"")))</f>
        <v/>
      </c>
      <c r="CD153" s="3" t="str">
        <f>IF('DATA ENTRY'!CV152="","",IF('DATA ENTRY'!C152="","",IF(AND($CD$4='DATA ENTRY'!CV152),'DATA ENTRY'!C152,"")))</f>
        <v/>
      </c>
      <c r="CE153" s="4" t="str">
        <f>IF('DATA ENTRY'!CV152="","",IF('DATA ENTRY'!I152="","",IF(AND($CD$4='DATA ENTRY'!CV152),'DATA ENTRY'!I152,"")))</f>
        <v/>
      </c>
      <c r="CF153" s="4" t="str">
        <f>IF('DATA ENTRY'!CV152="","",IF('DATA ENTRY'!CV152="","",IF(AND($CD$4='DATA ENTRY'!CV152),'DATA ENTRY'!CV152,"")))</f>
        <v/>
      </c>
      <c r="CG153" s="3" t="str">
        <f>IF('DATA ENTRY'!CV152="","",IF('DATA ENTRY'!N152="","",IF(AND($CD$4='DATA ENTRY'!CV152),'DATA ENTRY'!N152,"")))</f>
        <v/>
      </c>
      <c r="CH153" s="132" t="str">
        <f>IF('DATA ENTRY'!CV152="","",IF('DATA ENTRY'!O152="","",IF(AND($CD$4='DATA ENTRY'!CV152),'DATA ENTRY'!O152,"")))</f>
        <v/>
      </c>
      <c r="CI153" s="3" t="str">
        <f>IF('DATA ENTRY'!CV152="","",IF('DATA ENTRY'!P152="","",IF(AND($CD$4='DATA ENTRY'!CV152),'DATA ENTRY'!P152,"")))</f>
        <v/>
      </c>
      <c r="CJ153" s="132" t="str">
        <f>IF('DATA ENTRY'!CV152="","",IF('DATA ENTRY'!Q152="","",IF(AND($CD$4='DATA ENTRY'!CV152),'DATA ENTRY'!Q152,"")))</f>
        <v/>
      </c>
      <c r="CK153" s="3" t="str">
        <f>IF('DATA ENTRY'!CV152="","",IF('DATA ENTRY'!R152="","",IF(AND($CD$4='DATA ENTRY'!CV152),'DATA ENTRY'!R152,"")))</f>
        <v/>
      </c>
      <c r="CL153" s="3" t="str">
        <f>IF('DATA ENTRY'!CV152="","",IF('DATA ENTRY'!S152="","",IF(AND($CD$4='DATA ENTRY'!CV152),'DATA ENTRY'!S152,"")))</f>
        <v/>
      </c>
      <c r="CM153" s="3" t="str">
        <f>IF('DATA ENTRY'!CV152="","",IF('DATA ENTRY'!E152="","",IF(AND($CD$4='DATA ENTRY'!CV152),'DATA ENTRY'!E152,"")))</f>
        <v/>
      </c>
      <c r="CN153" s="3" t="str">
        <f>IF('DATA ENTRY'!CV152="","",IF('DATA ENTRY'!W152="","",IF(AND($CD$4='DATA ENTRY'!CV152),'DATA ENTRY'!W152,"")))</f>
        <v/>
      </c>
      <c r="CO153" s="3" t="str">
        <f>IF('DATA ENTRY'!CV152="","",IF('DATA ENTRY'!X152="","",IF(AND($CD$4='DATA ENTRY'!CV152),'DATA ENTRY'!X152,"")))</f>
        <v/>
      </c>
      <c r="CP153" s="133" t="str">
        <f t="shared" si="30"/>
        <v/>
      </c>
      <c r="CQ153" s="133" t="str">
        <f>IF('DATA ENTRY'!CV152="","",IF('DATA ENTRY'!G152="","",IF(AND($CD$4='DATA ENTRY'!CV152),'DATA ENTRY'!G152,"")))</f>
        <v/>
      </c>
      <c r="CR153">
        <f t="shared" si="31"/>
        <v>0</v>
      </c>
      <c r="CS153">
        <f t="shared" si="32"/>
        <v>0</v>
      </c>
      <c r="CW153">
        <f t="shared" si="39"/>
        <v>0</v>
      </c>
      <c r="DA153" t="str">
        <f t="shared" si="33"/>
        <v/>
      </c>
      <c r="DB153" t="str">
        <f>IF(DX153=0,"",1+(MAX($DB$7:DB152)))</f>
        <v/>
      </c>
      <c r="DC153" s="170">
        <v>147</v>
      </c>
      <c r="DD153" s="3" t="str">
        <f>IF('DATA ENTRY'!CV152="","",IF('DATA ENTRY'!B152="","",IF(AND($DE$4='DATA ENTRY'!D152),'DATA ENTRY'!B152,"")))</f>
        <v/>
      </c>
      <c r="DE153" s="3" t="str">
        <f>IF('DATA ENTRY'!CV152="","",IF('DATA ENTRY'!C152="","",IF(AND($DE$4='DATA ENTRY'!D152),'DATA ENTRY'!C152,"")))</f>
        <v/>
      </c>
      <c r="DF153" s="4" t="str">
        <f>IF('DATA ENTRY'!CV152="","",IF('DATA ENTRY'!I152="","",IF(AND($DE$4='DATA ENTRY'!D152),'DATA ENTRY'!I152,"")))</f>
        <v/>
      </c>
      <c r="DG153" s="4" t="str">
        <f>IF('DATA ENTRY'!CV152="","",IF('DATA ENTRY'!CV152="","",IF(AND($DE$4='DATA ENTRY'!D152),'DATA ENTRY'!CV152,"")))</f>
        <v/>
      </c>
      <c r="DH153" s="3" t="str">
        <f>IF('DATA ENTRY'!CV152="","",IF('DATA ENTRY'!N152="","",IF(AND($DE$4='DATA ENTRY'!D152),'DATA ENTRY'!N152,"")))</f>
        <v/>
      </c>
      <c r="DI153" s="132" t="str">
        <f>IF('DATA ENTRY'!CV152="","",IF('DATA ENTRY'!O152="","",IF(AND($DE$4='DATA ENTRY'!D152),'DATA ENTRY'!O152,"")))</f>
        <v/>
      </c>
      <c r="DJ153" s="3" t="str">
        <f>IF('DATA ENTRY'!CV152="","",IF('DATA ENTRY'!P152="","",IF(AND($DE$4='DATA ENTRY'!D152),'DATA ENTRY'!P152,"")))</f>
        <v/>
      </c>
      <c r="DK153" s="132" t="str">
        <f>IF('DATA ENTRY'!CV152="","",IF('DATA ENTRY'!Q152="","",IF(AND($DE$4='DATA ENTRY'!D152),'DATA ENTRY'!Q152,"")))</f>
        <v/>
      </c>
      <c r="DL153" s="3" t="str">
        <f>IF('DATA ENTRY'!CV152="","",IF('DATA ENTRY'!R152="","",IF(AND($DE$4='DATA ENTRY'!D152),'DATA ENTRY'!R152,"")))</f>
        <v/>
      </c>
      <c r="DM153" s="132" t="str">
        <f>IF('DATA ENTRY'!CV152="","",IF('DATA ENTRY'!S152="","",IF(AND($DE$4='DATA ENTRY'!D152),'DATA ENTRY'!S152,"")))</f>
        <v/>
      </c>
      <c r="DN153" s="3" t="str">
        <f>IF('DATA ENTRY'!CV152="","",IF('DATA ENTRY'!E152="","",IF(AND($DE$4='DATA ENTRY'!D152),'DATA ENTRY'!E152,"")))</f>
        <v/>
      </c>
      <c r="DO153" s="3" t="str">
        <f>IF('DATA ENTRY'!CV152="","",IF('DATA ENTRY'!D152="","",IF(AND($DE$4='DATA ENTRY'!D152),'DATA ENTRY'!D152,"")))</f>
        <v/>
      </c>
      <c r="DP153" s="3" t="str">
        <f>IF('DATA ENTRY'!CV152="","",IF('DATA ENTRY'!W152="","",IF(AND($DE$4='DATA ENTRY'!D152),'DATA ENTRY'!W152,"")))</f>
        <v/>
      </c>
      <c r="DQ153" s="3" t="str">
        <f>IF('DATA ENTRY'!CV152="","",IF('DATA ENTRY'!X152="","",IF(AND($DE$4='DATA ENTRY'!D152),'DATA ENTRY'!X152,"")))</f>
        <v/>
      </c>
      <c r="DR153" s="133" t="str">
        <f t="shared" si="34"/>
        <v/>
      </c>
      <c r="DS153" s="133" t="str">
        <f>IF('DATA ENTRY'!CV152="","",IF('DATA ENTRY'!D152="","",IF(AND($DE$4='DATA ENTRY'!D152),'DATA ENTRY'!G152,"")))</f>
        <v/>
      </c>
      <c r="DX153">
        <f t="shared" si="35"/>
        <v>0</v>
      </c>
      <c r="EA153" t="str">
        <f t="shared" si="36"/>
        <v/>
      </c>
      <c r="EB153" t="str">
        <f>IF(EX153=0,"",1+(MAX($EB$7:EB152)))</f>
        <v/>
      </c>
      <c r="EC153" s="192">
        <v>147</v>
      </c>
      <c r="ED153" s="3" t="str">
        <f>IF('DATA ENTRY'!CV152="","",IF('DATA ENTRY'!B152="","",IF(AND($EE$4='DATA ENTRY'!G152,$EG$4='DATA ENTRY'!F152),'DATA ENTRY'!B152,"")))</f>
        <v/>
      </c>
      <c r="EE153" s="3" t="str">
        <f>IF('DATA ENTRY'!CV152="","",IF('DATA ENTRY'!C152="","",IF(AND($EE$4='DATA ENTRY'!G152,$EG$4='DATA ENTRY'!F152),'DATA ENTRY'!C152,"")))</f>
        <v/>
      </c>
      <c r="EF153" s="4" t="str">
        <f>IF('DATA ENTRY'!CV152="","",IF('DATA ENTRY'!I152="","",IF(AND($EE$4='DATA ENTRY'!G152,$EG$4='DATA ENTRY'!F152),'DATA ENTRY'!I152,"")))</f>
        <v/>
      </c>
      <c r="EG153" s="4" t="str">
        <f>IF('DATA ENTRY'!CV152="","",IF('DATA ENTRY'!CV152="","",IF(AND($EE$4='DATA ENTRY'!G152,$EG$4='DATA ENTRY'!F152),'DATA ENTRY'!CV152,"")))</f>
        <v/>
      </c>
      <c r="EH153" s="3" t="str">
        <f>IF('DATA ENTRY'!CV152="","",IF('DATA ENTRY'!N152="","",IF(AND($EE$4='DATA ENTRY'!G152,$EG$4='DATA ENTRY'!F152),'DATA ENTRY'!N152,"")))</f>
        <v/>
      </c>
      <c r="EI153" s="132" t="str">
        <f>IF('DATA ENTRY'!CV152="","",IF('DATA ENTRY'!O152="","",IF(AND($EE$4='DATA ENTRY'!G152,$EG$4='DATA ENTRY'!F152),'DATA ENTRY'!O152,"")))</f>
        <v/>
      </c>
      <c r="EJ153" s="3" t="str">
        <f>IF('DATA ENTRY'!CV152="","",IF('DATA ENTRY'!P152="","",IF(AND($EE$4='DATA ENTRY'!G152,$EG$4='DATA ENTRY'!F152),'DATA ENTRY'!P152,"")))</f>
        <v/>
      </c>
      <c r="EK153" s="132" t="str">
        <f>IF('DATA ENTRY'!CV152="","",IF('DATA ENTRY'!Q152="","",IF(AND($EE$4='DATA ENTRY'!G152,$EG$4='DATA ENTRY'!F152),'DATA ENTRY'!Q152,"")))</f>
        <v/>
      </c>
      <c r="EL153" s="3" t="str">
        <f>IF('DATA ENTRY'!CV152="","",IF('DATA ENTRY'!R152="","",IF(AND($EE$4='DATA ENTRY'!G152,$EG$4='DATA ENTRY'!F152),'DATA ENTRY'!R152,"")))</f>
        <v/>
      </c>
      <c r="EM153" s="132" t="str">
        <f>IF('DATA ENTRY'!CV152="","",IF('DATA ENTRY'!S152="","",IF(AND($EE$4='DATA ENTRY'!G152,$EG$4='DATA ENTRY'!F152),'DATA ENTRY'!S152,"")))</f>
        <v/>
      </c>
      <c r="EN153" s="3" t="str">
        <f>IF('DATA ENTRY'!CV152="","",IF('DATA ENTRY'!E152="","",IF(AND($EE$4='DATA ENTRY'!G152,$EG$4='DATA ENTRY'!F152),'DATA ENTRY'!E152,"")))</f>
        <v/>
      </c>
      <c r="EO153" s="3" t="str">
        <f>IF('DATA ENTRY'!CV152="","",IF('DATA ENTRY'!D6="","",IF(AND($EE$4='DATA ENTRY'!G152,$EG$4='DATA ENTRY'!F152),'DATA ENTRY'!D6,"")))</f>
        <v/>
      </c>
      <c r="EP153" s="3" t="str">
        <f>IF('DATA ENTRY'!CV152="","",IF('DATA ENTRY'!W152="","",IF(AND($EE$4='DATA ENTRY'!G152,$EG$4='DATA ENTRY'!F152),'DATA ENTRY'!W152,"")))</f>
        <v/>
      </c>
      <c r="EQ153" s="3" t="str">
        <f>IF('DATA ENTRY'!CV152="","",IF('DATA ENTRY'!X152="","",IF(AND($EE$4='DATA ENTRY'!G152,$EG$4='DATA ENTRY'!F152),'DATA ENTRY'!X152,"")))</f>
        <v/>
      </c>
      <c r="ER153" s="133" t="str">
        <f t="shared" si="37"/>
        <v/>
      </c>
      <c r="ES153" s="133" t="str">
        <f>IF('DATA ENTRY'!CV152="","",IF('DATA ENTRY'!D6="","",IF(AND($EE$4='DATA ENTRY'!G152,$EG$4='DATA ENTRY'!F152),'DATA ENTRY'!G152,"")))</f>
        <v/>
      </c>
      <c r="EX153">
        <f t="shared" si="38"/>
        <v>0</v>
      </c>
    </row>
    <row r="154" spans="1:154">
      <c r="A154" t="str">
        <f>IF(S154=0,"",1+(MAX($A$7:A153)))</f>
        <v/>
      </c>
      <c r="B154" s="2">
        <v>148</v>
      </c>
      <c r="C154" s="3" t="str">
        <f>IF('DATA ENTRY'!CV153="","",IF('DATA ENTRY'!B153="","",IF($D$4="All Post",'DATA ENTRY'!B153,IF(AND($D$4='DATA ENTRY'!CV153),'DATA ENTRY'!B153,""))))</f>
        <v/>
      </c>
      <c r="D154" s="3" t="str">
        <f>IF('DATA ENTRY'!CV153="","",IF('DATA ENTRY'!C153="","",IF($D$4="All Post",'DATA ENTRY'!C153,IF(AND($D$4='DATA ENTRY'!CV153),'DATA ENTRY'!C153,""))))</f>
        <v/>
      </c>
      <c r="E154" s="4" t="str">
        <f>IF('DATA ENTRY'!CV153="","",IF('DATA ENTRY'!I153="","",IF($D$4="All Post",'DATA ENTRY'!I153,IF(AND($D$4='DATA ENTRY'!CV153),'DATA ENTRY'!I153,""))))</f>
        <v/>
      </c>
      <c r="F154" s="4" t="str">
        <f>IF('DATA ENTRY'!CV153="","",IF('DATA ENTRY'!CV153="","",IF($D$4="All Post",'DATA ENTRY'!CV153,IF(AND($D$4='DATA ENTRY'!CV153),'DATA ENTRY'!CV153,""))))</f>
        <v/>
      </c>
      <c r="G154" s="3" t="str">
        <f>IF('DATA ENTRY'!CV153="","",IF('DATA ENTRY'!N153="","",IF($D$4="All Post",'DATA ENTRY'!N153,IF(AND($D$4='DATA ENTRY'!CV153),'DATA ENTRY'!N153,""))))</f>
        <v/>
      </c>
      <c r="H154" s="132" t="str">
        <f>IF('DATA ENTRY'!CV153="","",IF('DATA ENTRY'!O153="","",IF($D$4="All Post",'DATA ENTRY'!O153,IF(AND($D$4='DATA ENTRY'!CV153),'DATA ENTRY'!O153,""))))</f>
        <v/>
      </c>
      <c r="I154" s="3" t="str">
        <f>IF('DATA ENTRY'!CV153="","",IF('DATA ENTRY'!P153="","",IF($D$4="All Post",'DATA ENTRY'!P153,IF(AND($D$4='DATA ENTRY'!CV153),'DATA ENTRY'!P153,""))))</f>
        <v/>
      </c>
      <c r="J154" s="132" t="str">
        <f>IF('DATA ENTRY'!CV153="","",IF('DATA ENTRY'!Q153="","",IF($D$4="All Post",'DATA ENTRY'!Q153,IF(AND($D$4='DATA ENTRY'!CV153),'DATA ENTRY'!Q153,""))))</f>
        <v/>
      </c>
      <c r="K154" s="3" t="str">
        <f>IF('DATA ENTRY'!CV153="","",IF('DATA ENTRY'!R153="","",IF($D$4="All Post",'DATA ENTRY'!R153,IF(AND($D$4='DATA ENTRY'!CV153),'DATA ENTRY'!R153,""))))</f>
        <v/>
      </c>
      <c r="L154" s="3" t="str">
        <f>IF('DATA ENTRY'!CV153="","",IF('DATA ENTRY'!S153="","",IF($D$4="All Post",'DATA ENTRY'!S153,IF(AND($D$4='DATA ENTRY'!CV153),'DATA ENTRY'!S153,""))))</f>
        <v/>
      </c>
      <c r="M154" s="3" t="str">
        <f>IF('DATA ENTRY'!CV153="","",IF('DATA ENTRY'!E153="","",IF($D$4="All Post",'DATA ENTRY'!E153,IF(AND($D$4='DATA ENTRY'!CV153),'DATA ENTRY'!E153,""))))</f>
        <v/>
      </c>
      <c r="N154" s="3" t="str">
        <f>IF('DATA ENTRY'!CV153="","",IF('DATA ENTRY'!W153="","",IF($D$4="All Post",'DATA ENTRY'!W153,IF(AND($D$4='DATA ENTRY'!CV153),'DATA ENTRY'!W153,""))))</f>
        <v/>
      </c>
      <c r="O154" s="3" t="str">
        <f>IF('DATA ENTRY'!CV153="","",IF('DATA ENTRY'!X153="","",IF($D$4="All Post",'DATA ENTRY'!X153,IF(AND($D$4='DATA ENTRY'!CV153),'DATA ENTRY'!X153,""))))</f>
        <v/>
      </c>
      <c r="P154" s="3" t="str">
        <f>IF('DATA ENTRY'!CV153="","",IF('DATA ENTRY'!G153="","",IF($D$4="All Post",'DATA ENTRY'!G153,IF(AND($D$4='DATA ENTRY'!CV153),'DATA ENTRY'!G153,""))))</f>
        <v/>
      </c>
      <c r="S154">
        <f t="shared" si="27"/>
        <v>0</v>
      </c>
      <c r="T154" t="str">
        <f t="shared" si="28"/>
        <v/>
      </c>
      <c r="BZ154" t="str">
        <f t="shared" si="29"/>
        <v/>
      </c>
      <c r="CA154" t="str">
        <f>IF(CW154=0,"",1+(MAX($CA$7:CA153)))</f>
        <v/>
      </c>
      <c r="CB154" s="141">
        <v>148</v>
      </c>
      <c r="CC154" s="3" t="str">
        <f>IF('DATA ENTRY'!CV153="","",IF('DATA ENTRY'!B153="","",IF(AND($CD$4='DATA ENTRY'!CV153),'DATA ENTRY'!B153,"")))</f>
        <v/>
      </c>
      <c r="CD154" s="3" t="str">
        <f>IF('DATA ENTRY'!CV153="","",IF('DATA ENTRY'!C153="","",IF(AND($CD$4='DATA ENTRY'!CV153),'DATA ENTRY'!C153,"")))</f>
        <v/>
      </c>
      <c r="CE154" s="4" t="str">
        <f>IF('DATA ENTRY'!CV153="","",IF('DATA ENTRY'!I153="","",IF(AND($CD$4='DATA ENTRY'!CV153),'DATA ENTRY'!I153,"")))</f>
        <v/>
      </c>
      <c r="CF154" s="4" t="str">
        <f>IF('DATA ENTRY'!CV153="","",IF('DATA ENTRY'!CV153="","",IF(AND($CD$4='DATA ENTRY'!CV153),'DATA ENTRY'!CV153,"")))</f>
        <v/>
      </c>
      <c r="CG154" s="3" t="str">
        <f>IF('DATA ENTRY'!CV153="","",IF('DATA ENTRY'!N153="","",IF(AND($CD$4='DATA ENTRY'!CV153),'DATA ENTRY'!N153,"")))</f>
        <v/>
      </c>
      <c r="CH154" s="132" t="str">
        <f>IF('DATA ENTRY'!CV153="","",IF('DATA ENTRY'!O153="","",IF(AND($CD$4='DATA ENTRY'!CV153),'DATA ENTRY'!O153,"")))</f>
        <v/>
      </c>
      <c r="CI154" s="3" t="str">
        <f>IF('DATA ENTRY'!CV153="","",IF('DATA ENTRY'!P153="","",IF(AND($CD$4='DATA ENTRY'!CV153),'DATA ENTRY'!P153,"")))</f>
        <v/>
      </c>
      <c r="CJ154" s="132" t="str">
        <f>IF('DATA ENTRY'!CV153="","",IF('DATA ENTRY'!Q153="","",IF(AND($CD$4='DATA ENTRY'!CV153),'DATA ENTRY'!Q153,"")))</f>
        <v/>
      </c>
      <c r="CK154" s="3" t="str">
        <f>IF('DATA ENTRY'!CV153="","",IF('DATA ENTRY'!R153="","",IF(AND($CD$4='DATA ENTRY'!CV153),'DATA ENTRY'!R153,"")))</f>
        <v/>
      </c>
      <c r="CL154" s="3" t="str">
        <f>IF('DATA ENTRY'!CV153="","",IF('DATA ENTRY'!S153="","",IF(AND($CD$4='DATA ENTRY'!CV153),'DATA ENTRY'!S153,"")))</f>
        <v/>
      </c>
      <c r="CM154" s="3" t="str">
        <f>IF('DATA ENTRY'!CV153="","",IF('DATA ENTRY'!E153="","",IF(AND($CD$4='DATA ENTRY'!CV153),'DATA ENTRY'!E153,"")))</f>
        <v/>
      </c>
      <c r="CN154" s="3" t="str">
        <f>IF('DATA ENTRY'!CV153="","",IF('DATA ENTRY'!W153="","",IF(AND($CD$4='DATA ENTRY'!CV153),'DATA ENTRY'!W153,"")))</f>
        <v/>
      </c>
      <c r="CO154" s="3" t="str">
        <f>IF('DATA ENTRY'!CV153="","",IF('DATA ENTRY'!X153="","",IF(AND($CD$4='DATA ENTRY'!CV153),'DATA ENTRY'!X153,"")))</f>
        <v/>
      </c>
      <c r="CP154" s="133" t="str">
        <f t="shared" si="30"/>
        <v/>
      </c>
      <c r="CQ154" s="133" t="str">
        <f>IF('DATA ENTRY'!CV153="","",IF('DATA ENTRY'!G153="","",IF(AND($CD$4='DATA ENTRY'!CV153),'DATA ENTRY'!G153,"")))</f>
        <v/>
      </c>
      <c r="CR154">
        <f t="shared" si="31"/>
        <v>0</v>
      </c>
      <c r="CS154">
        <f t="shared" si="32"/>
        <v>0</v>
      </c>
      <c r="CW154">
        <f t="shared" si="39"/>
        <v>0</v>
      </c>
      <c r="DA154" t="str">
        <f t="shared" si="33"/>
        <v/>
      </c>
      <c r="DB154" t="str">
        <f>IF(DX154=0,"",1+(MAX($DB$7:DB153)))</f>
        <v/>
      </c>
      <c r="DC154" s="170">
        <v>148</v>
      </c>
      <c r="DD154" s="3" t="str">
        <f>IF('DATA ENTRY'!CV153="","",IF('DATA ENTRY'!B153="","",IF(AND($DE$4='DATA ENTRY'!D153),'DATA ENTRY'!B153,"")))</f>
        <v/>
      </c>
      <c r="DE154" s="3" t="str">
        <f>IF('DATA ENTRY'!CV153="","",IF('DATA ENTRY'!C153="","",IF(AND($DE$4='DATA ENTRY'!D153),'DATA ENTRY'!C153,"")))</f>
        <v/>
      </c>
      <c r="DF154" s="4" t="str">
        <f>IF('DATA ENTRY'!CV153="","",IF('DATA ENTRY'!I153="","",IF(AND($DE$4='DATA ENTRY'!D153),'DATA ENTRY'!I153,"")))</f>
        <v/>
      </c>
      <c r="DG154" s="4" t="str">
        <f>IF('DATA ENTRY'!CV153="","",IF('DATA ENTRY'!CV153="","",IF(AND($DE$4='DATA ENTRY'!D153),'DATA ENTRY'!CV153,"")))</f>
        <v/>
      </c>
      <c r="DH154" s="3" t="str">
        <f>IF('DATA ENTRY'!CV153="","",IF('DATA ENTRY'!N153="","",IF(AND($DE$4='DATA ENTRY'!D153),'DATA ENTRY'!N153,"")))</f>
        <v/>
      </c>
      <c r="DI154" s="132" t="str">
        <f>IF('DATA ENTRY'!CV153="","",IF('DATA ENTRY'!O153="","",IF(AND($DE$4='DATA ENTRY'!D153),'DATA ENTRY'!O153,"")))</f>
        <v/>
      </c>
      <c r="DJ154" s="3" t="str">
        <f>IF('DATA ENTRY'!CV153="","",IF('DATA ENTRY'!P153="","",IF(AND($DE$4='DATA ENTRY'!D153),'DATA ENTRY'!P153,"")))</f>
        <v/>
      </c>
      <c r="DK154" s="132" t="str">
        <f>IF('DATA ENTRY'!CV153="","",IF('DATA ENTRY'!Q153="","",IF(AND($DE$4='DATA ENTRY'!D153),'DATA ENTRY'!Q153,"")))</f>
        <v/>
      </c>
      <c r="DL154" s="3" t="str">
        <f>IF('DATA ENTRY'!CV153="","",IF('DATA ENTRY'!R153="","",IF(AND($DE$4='DATA ENTRY'!D153),'DATA ENTRY'!R153,"")))</f>
        <v/>
      </c>
      <c r="DM154" s="132" t="str">
        <f>IF('DATA ENTRY'!CV153="","",IF('DATA ENTRY'!S153="","",IF(AND($DE$4='DATA ENTRY'!D153),'DATA ENTRY'!S153,"")))</f>
        <v/>
      </c>
      <c r="DN154" s="3" t="str">
        <f>IF('DATA ENTRY'!CV153="","",IF('DATA ENTRY'!E153="","",IF(AND($DE$4='DATA ENTRY'!D153),'DATA ENTRY'!E153,"")))</f>
        <v/>
      </c>
      <c r="DO154" s="3" t="str">
        <f>IF('DATA ENTRY'!CV153="","",IF('DATA ENTRY'!D153="","",IF(AND($DE$4='DATA ENTRY'!D153),'DATA ENTRY'!D153,"")))</f>
        <v/>
      </c>
      <c r="DP154" s="3" t="str">
        <f>IF('DATA ENTRY'!CV153="","",IF('DATA ENTRY'!W153="","",IF(AND($DE$4='DATA ENTRY'!D153),'DATA ENTRY'!W153,"")))</f>
        <v/>
      </c>
      <c r="DQ154" s="3" t="str">
        <f>IF('DATA ENTRY'!CV153="","",IF('DATA ENTRY'!X153="","",IF(AND($DE$4='DATA ENTRY'!D153),'DATA ENTRY'!X153,"")))</f>
        <v/>
      </c>
      <c r="DR154" s="133" t="str">
        <f t="shared" si="34"/>
        <v/>
      </c>
      <c r="DS154" s="133" t="str">
        <f>IF('DATA ENTRY'!CV153="","",IF('DATA ENTRY'!D153="","",IF(AND($DE$4='DATA ENTRY'!D153),'DATA ENTRY'!G153,"")))</f>
        <v/>
      </c>
      <c r="DX154">
        <f t="shared" si="35"/>
        <v>0</v>
      </c>
      <c r="EA154" t="str">
        <f t="shared" si="36"/>
        <v/>
      </c>
      <c r="EB154" t="str">
        <f>IF(EX154=0,"",1+(MAX($EB$7:EB153)))</f>
        <v/>
      </c>
      <c r="EC154" s="192">
        <v>148</v>
      </c>
      <c r="ED154" s="3" t="str">
        <f>IF('DATA ENTRY'!CV153="","",IF('DATA ENTRY'!B153="","",IF(AND($EE$4='DATA ENTRY'!G153,$EG$4='DATA ENTRY'!F153),'DATA ENTRY'!B153,"")))</f>
        <v/>
      </c>
      <c r="EE154" s="3" t="str">
        <f>IF('DATA ENTRY'!CV153="","",IF('DATA ENTRY'!C153="","",IF(AND($EE$4='DATA ENTRY'!G153,$EG$4='DATA ENTRY'!F153),'DATA ENTRY'!C153,"")))</f>
        <v/>
      </c>
      <c r="EF154" s="4" t="str">
        <f>IF('DATA ENTRY'!CV153="","",IF('DATA ENTRY'!I153="","",IF(AND($EE$4='DATA ENTRY'!G153,$EG$4='DATA ENTRY'!F153),'DATA ENTRY'!I153,"")))</f>
        <v/>
      </c>
      <c r="EG154" s="4" t="str">
        <f>IF('DATA ENTRY'!CV153="","",IF('DATA ENTRY'!CV153="","",IF(AND($EE$4='DATA ENTRY'!G153,$EG$4='DATA ENTRY'!F153),'DATA ENTRY'!CV153,"")))</f>
        <v/>
      </c>
      <c r="EH154" s="3" t="str">
        <f>IF('DATA ENTRY'!CV153="","",IF('DATA ENTRY'!N153="","",IF(AND($EE$4='DATA ENTRY'!G153,$EG$4='DATA ENTRY'!F153),'DATA ENTRY'!N153,"")))</f>
        <v/>
      </c>
      <c r="EI154" s="132" t="str">
        <f>IF('DATA ENTRY'!CV153="","",IF('DATA ENTRY'!O153="","",IF(AND($EE$4='DATA ENTRY'!G153,$EG$4='DATA ENTRY'!F153),'DATA ENTRY'!O153,"")))</f>
        <v/>
      </c>
      <c r="EJ154" s="3" t="str">
        <f>IF('DATA ENTRY'!CV153="","",IF('DATA ENTRY'!P153="","",IF(AND($EE$4='DATA ENTRY'!G153,$EG$4='DATA ENTRY'!F153),'DATA ENTRY'!P153,"")))</f>
        <v/>
      </c>
      <c r="EK154" s="132" t="str">
        <f>IF('DATA ENTRY'!CV153="","",IF('DATA ENTRY'!Q153="","",IF(AND($EE$4='DATA ENTRY'!G153,$EG$4='DATA ENTRY'!F153),'DATA ENTRY'!Q153,"")))</f>
        <v/>
      </c>
      <c r="EL154" s="3" t="str">
        <f>IF('DATA ENTRY'!CV153="","",IF('DATA ENTRY'!R153="","",IF(AND($EE$4='DATA ENTRY'!G153,$EG$4='DATA ENTRY'!F153),'DATA ENTRY'!R153,"")))</f>
        <v/>
      </c>
      <c r="EM154" s="132" t="str">
        <f>IF('DATA ENTRY'!CV153="","",IF('DATA ENTRY'!S153="","",IF(AND($EE$4='DATA ENTRY'!G153,$EG$4='DATA ENTRY'!F153),'DATA ENTRY'!S153,"")))</f>
        <v/>
      </c>
      <c r="EN154" s="3" t="str">
        <f>IF('DATA ENTRY'!CV153="","",IF('DATA ENTRY'!E153="","",IF(AND($EE$4='DATA ENTRY'!G153,$EG$4='DATA ENTRY'!F153),'DATA ENTRY'!E153,"")))</f>
        <v/>
      </c>
      <c r="EO154" s="3" t="str">
        <f>IF('DATA ENTRY'!CV153="","",IF('DATA ENTRY'!D6="","",IF(AND($EE$4='DATA ENTRY'!G153,$EG$4='DATA ENTRY'!F153),'DATA ENTRY'!D6,"")))</f>
        <v/>
      </c>
      <c r="EP154" s="3" t="str">
        <f>IF('DATA ENTRY'!CV153="","",IF('DATA ENTRY'!W153="","",IF(AND($EE$4='DATA ENTRY'!G153,$EG$4='DATA ENTRY'!F153),'DATA ENTRY'!W153,"")))</f>
        <v/>
      </c>
      <c r="EQ154" s="3" t="str">
        <f>IF('DATA ENTRY'!CV153="","",IF('DATA ENTRY'!X153="","",IF(AND($EE$4='DATA ENTRY'!G153,$EG$4='DATA ENTRY'!F153),'DATA ENTRY'!X153,"")))</f>
        <v/>
      </c>
      <c r="ER154" s="133" t="str">
        <f t="shared" si="37"/>
        <v/>
      </c>
      <c r="ES154" s="133" t="str">
        <f>IF('DATA ENTRY'!CV153="","",IF('DATA ENTRY'!D6="","",IF(AND($EE$4='DATA ENTRY'!G153,$EG$4='DATA ENTRY'!F153),'DATA ENTRY'!G153,"")))</f>
        <v/>
      </c>
      <c r="EX154">
        <f t="shared" si="38"/>
        <v>0</v>
      </c>
    </row>
    <row r="155" spans="1:154">
      <c r="A155" t="str">
        <f>IF(S155=0,"",1+(MAX($A$7:A154)))</f>
        <v/>
      </c>
      <c r="B155" s="2">
        <v>149</v>
      </c>
      <c r="C155" s="3" t="str">
        <f>IF('DATA ENTRY'!CV154="","",IF('DATA ENTRY'!B154="","",IF($D$4="All Post",'DATA ENTRY'!B154,IF(AND($D$4='DATA ENTRY'!CV154),'DATA ENTRY'!B154,""))))</f>
        <v/>
      </c>
      <c r="D155" s="3" t="str">
        <f>IF('DATA ENTRY'!CV154="","",IF('DATA ENTRY'!C154="","",IF($D$4="All Post",'DATA ENTRY'!C154,IF(AND($D$4='DATA ENTRY'!CV154),'DATA ENTRY'!C154,""))))</f>
        <v/>
      </c>
      <c r="E155" s="4" t="str">
        <f>IF('DATA ENTRY'!CV154="","",IF('DATA ENTRY'!I154="","",IF($D$4="All Post",'DATA ENTRY'!I154,IF(AND($D$4='DATA ENTRY'!CV154),'DATA ENTRY'!I154,""))))</f>
        <v/>
      </c>
      <c r="F155" s="4" t="str">
        <f>IF('DATA ENTRY'!CV154="","",IF('DATA ENTRY'!CV154="","",IF($D$4="All Post",'DATA ENTRY'!CV154,IF(AND($D$4='DATA ENTRY'!CV154),'DATA ENTRY'!CV154,""))))</f>
        <v/>
      </c>
      <c r="G155" s="3" t="str">
        <f>IF('DATA ENTRY'!CV154="","",IF('DATA ENTRY'!N154="","",IF($D$4="All Post",'DATA ENTRY'!N154,IF(AND($D$4='DATA ENTRY'!CV154),'DATA ENTRY'!N154,""))))</f>
        <v/>
      </c>
      <c r="H155" s="132" t="str">
        <f>IF('DATA ENTRY'!CV154="","",IF('DATA ENTRY'!O154="","",IF($D$4="All Post",'DATA ENTRY'!O154,IF(AND($D$4='DATA ENTRY'!CV154),'DATA ENTRY'!O154,""))))</f>
        <v/>
      </c>
      <c r="I155" s="3" t="str">
        <f>IF('DATA ENTRY'!CV154="","",IF('DATA ENTRY'!P154="","",IF($D$4="All Post",'DATA ENTRY'!P154,IF(AND($D$4='DATA ENTRY'!CV154),'DATA ENTRY'!P154,""))))</f>
        <v/>
      </c>
      <c r="J155" s="132" t="str">
        <f>IF('DATA ENTRY'!CV154="","",IF('DATA ENTRY'!Q154="","",IF($D$4="All Post",'DATA ENTRY'!Q154,IF(AND($D$4='DATA ENTRY'!CV154),'DATA ENTRY'!Q154,""))))</f>
        <v/>
      </c>
      <c r="K155" s="3" t="str">
        <f>IF('DATA ENTRY'!CV154="","",IF('DATA ENTRY'!R154="","",IF($D$4="All Post",'DATA ENTRY'!R154,IF(AND($D$4='DATA ENTRY'!CV154),'DATA ENTRY'!R154,""))))</f>
        <v/>
      </c>
      <c r="L155" s="3" t="str">
        <f>IF('DATA ENTRY'!CV154="","",IF('DATA ENTRY'!S154="","",IF($D$4="All Post",'DATA ENTRY'!S154,IF(AND($D$4='DATA ENTRY'!CV154),'DATA ENTRY'!S154,""))))</f>
        <v/>
      </c>
      <c r="M155" s="3" t="str">
        <f>IF('DATA ENTRY'!CV154="","",IF('DATA ENTRY'!E154="","",IF($D$4="All Post",'DATA ENTRY'!E154,IF(AND($D$4='DATA ENTRY'!CV154),'DATA ENTRY'!E154,""))))</f>
        <v/>
      </c>
      <c r="N155" s="3" t="str">
        <f>IF('DATA ENTRY'!CV154="","",IF('DATA ENTRY'!W154="","",IF($D$4="All Post",'DATA ENTRY'!W154,IF(AND($D$4='DATA ENTRY'!CV154),'DATA ENTRY'!W154,""))))</f>
        <v/>
      </c>
      <c r="O155" s="3" t="str">
        <f>IF('DATA ENTRY'!CV154="","",IF('DATA ENTRY'!X154="","",IF($D$4="All Post",'DATA ENTRY'!X154,IF(AND($D$4='DATA ENTRY'!CV154),'DATA ENTRY'!X154,""))))</f>
        <v/>
      </c>
      <c r="P155" s="3" t="str">
        <f>IF('DATA ENTRY'!CV154="","",IF('DATA ENTRY'!G154="","",IF($D$4="All Post",'DATA ENTRY'!G154,IF(AND($D$4='DATA ENTRY'!CV154),'DATA ENTRY'!G154,""))))</f>
        <v/>
      </c>
      <c r="S155">
        <f t="shared" si="27"/>
        <v>0</v>
      </c>
      <c r="T155" t="str">
        <f t="shared" si="28"/>
        <v/>
      </c>
      <c r="BZ155" t="str">
        <f t="shared" si="29"/>
        <v/>
      </c>
      <c r="CA155" t="str">
        <f>IF(CW155=0,"",1+(MAX($CA$7:CA154)))</f>
        <v/>
      </c>
      <c r="CB155" s="141">
        <v>149</v>
      </c>
      <c r="CC155" s="3" t="str">
        <f>IF('DATA ENTRY'!CV154="","",IF('DATA ENTRY'!B154="","",IF(AND($CD$4='DATA ENTRY'!CV154),'DATA ENTRY'!B154,"")))</f>
        <v/>
      </c>
      <c r="CD155" s="3" t="str">
        <f>IF('DATA ENTRY'!CV154="","",IF('DATA ENTRY'!C154="","",IF(AND($CD$4='DATA ENTRY'!CV154),'DATA ENTRY'!C154,"")))</f>
        <v/>
      </c>
      <c r="CE155" s="4" t="str">
        <f>IF('DATA ENTRY'!CV154="","",IF('DATA ENTRY'!I154="","",IF(AND($CD$4='DATA ENTRY'!CV154),'DATA ENTRY'!I154,"")))</f>
        <v/>
      </c>
      <c r="CF155" s="4" t="str">
        <f>IF('DATA ENTRY'!CV154="","",IF('DATA ENTRY'!CV154="","",IF(AND($CD$4='DATA ENTRY'!CV154),'DATA ENTRY'!CV154,"")))</f>
        <v/>
      </c>
      <c r="CG155" s="3" t="str">
        <f>IF('DATA ENTRY'!CV154="","",IF('DATA ENTRY'!N154="","",IF(AND($CD$4='DATA ENTRY'!CV154),'DATA ENTRY'!N154,"")))</f>
        <v/>
      </c>
      <c r="CH155" s="132" t="str">
        <f>IF('DATA ENTRY'!CV154="","",IF('DATA ENTRY'!O154="","",IF(AND($CD$4='DATA ENTRY'!CV154),'DATA ENTRY'!O154,"")))</f>
        <v/>
      </c>
      <c r="CI155" s="3" t="str">
        <f>IF('DATA ENTRY'!CV154="","",IF('DATA ENTRY'!P154="","",IF(AND($CD$4='DATA ENTRY'!CV154),'DATA ENTRY'!P154,"")))</f>
        <v/>
      </c>
      <c r="CJ155" s="132" t="str">
        <f>IF('DATA ENTRY'!CV154="","",IF('DATA ENTRY'!Q154="","",IF(AND($CD$4='DATA ENTRY'!CV154),'DATA ENTRY'!Q154,"")))</f>
        <v/>
      </c>
      <c r="CK155" s="3" t="str">
        <f>IF('DATA ENTRY'!CV154="","",IF('DATA ENTRY'!R154="","",IF(AND($CD$4='DATA ENTRY'!CV154),'DATA ENTRY'!R154,"")))</f>
        <v/>
      </c>
      <c r="CL155" s="3" t="str">
        <f>IF('DATA ENTRY'!CV154="","",IF('DATA ENTRY'!S154="","",IF(AND($CD$4='DATA ENTRY'!CV154),'DATA ENTRY'!S154,"")))</f>
        <v/>
      </c>
      <c r="CM155" s="3" t="str">
        <f>IF('DATA ENTRY'!CV154="","",IF('DATA ENTRY'!E154="","",IF(AND($CD$4='DATA ENTRY'!CV154),'DATA ENTRY'!E154,"")))</f>
        <v/>
      </c>
      <c r="CN155" s="3" t="str">
        <f>IF('DATA ENTRY'!CV154="","",IF('DATA ENTRY'!W154="","",IF(AND($CD$4='DATA ENTRY'!CV154),'DATA ENTRY'!W154,"")))</f>
        <v/>
      </c>
      <c r="CO155" s="3" t="str">
        <f>IF('DATA ENTRY'!CV154="","",IF('DATA ENTRY'!X154="","",IF(AND($CD$4='DATA ENTRY'!CV154),'DATA ENTRY'!X154,"")))</f>
        <v/>
      </c>
      <c r="CP155" s="133" t="str">
        <f t="shared" si="30"/>
        <v/>
      </c>
      <c r="CQ155" s="133" t="str">
        <f>IF('DATA ENTRY'!CV154="","",IF('DATA ENTRY'!G154="","",IF(AND($CD$4='DATA ENTRY'!CV154),'DATA ENTRY'!G154,"")))</f>
        <v/>
      </c>
      <c r="CR155">
        <f t="shared" si="31"/>
        <v>0</v>
      </c>
      <c r="CS155">
        <f t="shared" si="32"/>
        <v>0</v>
      </c>
      <c r="CW155">
        <f t="shared" si="39"/>
        <v>0</v>
      </c>
      <c r="DA155" t="str">
        <f t="shared" si="33"/>
        <v/>
      </c>
      <c r="DB155" t="str">
        <f>IF(DX155=0,"",1+(MAX($DB$7:DB154)))</f>
        <v/>
      </c>
      <c r="DC155" s="170">
        <v>149</v>
      </c>
      <c r="DD155" s="3" t="str">
        <f>IF('DATA ENTRY'!CV154="","",IF('DATA ENTRY'!B154="","",IF(AND($DE$4='DATA ENTRY'!D154),'DATA ENTRY'!B154,"")))</f>
        <v/>
      </c>
      <c r="DE155" s="3" t="str">
        <f>IF('DATA ENTRY'!CV154="","",IF('DATA ENTRY'!C154="","",IF(AND($DE$4='DATA ENTRY'!D154),'DATA ENTRY'!C154,"")))</f>
        <v/>
      </c>
      <c r="DF155" s="4" t="str">
        <f>IF('DATA ENTRY'!CV154="","",IF('DATA ENTRY'!I154="","",IF(AND($DE$4='DATA ENTRY'!D154),'DATA ENTRY'!I154,"")))</f>
        <v/>
      </c>
      <c r="DG155" s="4" t="str">
        <f>IF('DATA ENTRY'!CV154="","",IF('DATA ENTRY'!CV154="","",IF(AND($DE$4='DATA ENTRY'!D154),'DATA ENTRY'!CV154,"")))</f>
        <v/>
      </c>
      <c r="DH155" s="3" t="str">
        <f>IF('DATA ENTRY'!CV154="","",IF('DATA ENTRY'!N154="","",IF(AND($DE$4='DATA ENTRY'!D154),'DATA ENTRY'!N154,"")))</f>
        <v/>
      </c>
      <c r="DI155" s="132" t="str">
        <f>IF('DATA ENTRY'!CV154="","",IF('DATA ENTRY'!O154="","",IF(AND($DE$4='DATA ENTRY'!D154),'DATA ENTRY'!O154,"")))</f>
        <v/>
      </c>
      <c r="DJ155" s="3" t="str">
        <f>IF('DATA ENTRY'!CV154="","",IF('DATA ENTRY'!P154="","",IF(AND($DE$4='DATA ENTRY'!D154),'DATA ENTRY'!P154,"")))</f>
        <v/>
      </c>
      <c r="DK155" s="132" t="str">
        <f>IF('DATA ENTRY'!CV154="","",IF('DATA ENTRY'!Q154="","",IF(AND($DE$4='DATA ENTRY'!D154),'DATA ENTRY'!Q154,"")))</f>
        <v/>
      </c>
      <c r="DL155" s="3" t="str">
        <f>IF('DATA ENTRY'!CV154="","",IF('DATA ENTRY'!R154="","",IF(AND($DE$4='DATA ENTRY'!D154),'DATA ENTRY'!R154,"")))</f>
        <v/>
      </c>
      <c r="DM155" s="132" t="str">
        <f>IF('DATA ENTRY'!CV154="","",IF('DATA ENTRY'!S154="","",IF(AND($DE$4='DATA ENTRY'!D154),'DATA ENTRY'!S154,"")))</f>
        <v/>
      </c>
      <c r="DN155" s="3" t="str">
        <f>IF('DATA ENTRY'!CV154="","",IF('DATA ENTRY'!E154="","",IF(AND($DE$4='DATA ENTRY'!D154),'DATA ENTRY'!E154,"")))</f>
        <v/>
      </c>
      <c r="DO155" s="3" t="str">
        <f>IF('DATA ENTRY'!CV154="","",IF('DATA ENTRY'!D154="","",IF(AND($DE$4='DATA ENTRY'!D154),'DATA ENTRY'!D154,"")))</f>
        <v/>
      </c>
      <c r="DP155" s="3" t="str">
        <f>IF('DATA ENTRY'!CV154="","",IF('DATA ENTRY'!W154="","",IF(AND($DE$4='DATA ENTRY'!D154),'DATA ENTRY'!W154,"")))</f>
        <v/>
      </c>
      <c r="DQ155" s="3" t="str">
        <f>IF('DATA ENTRY'!CV154="","",IF('DATA ENTRY'!X154="","",IF(AND($DE$4='DATA ENTRY'!D154),'DATA ENTRY'!X154,"")))</f>
        <v/>
      </c>
      <c r="DR155" s="133" t="str">
        <f t="shared" si="34"/>
        <v/>
      </c>
      <c r="DS155" s="133" t="str">
        <f>IF('DATA ENTRY'!CV154="","",IF('DATA ENTRY'!D154="","",IF(AND($DE$4='DATA ENTRY'!D154),'DATA ENTRY'!G154,"")))</f>
        <v/>
      </c>
      <c r="DX155">
        <f t="shared" si="35"/>
        <v>0</v>
      </c>
      <c r="EA155" t="str">
        <f t="shared" si="36"/>
        <v/>
      </c>
      <c r="EB155" t="str">
        <f>IF(EX155=0,"",1+(MAX($EB$7:EB154)))</f>
        <v/>
      </c>
      <c r="EC155" s="192">
        <v>149</v>
      </c>
      <c r="ED155" s="3" t="str">
        <f>IF('DATA ENTRY'!CV154="","",IF('DATA ENTRY'!B154="","",IF(AND($EE$4='DATA ENTRY'!G154,$EG$4='DATA ENTRY'!F154),'DATA ENTRY'!B154,"")))</f>
        <v/>
      </c>
      <c r="EE155" s="3" t="str">
        <f>IF('DATA ENTRY'!CV154="","",IF('DATA ENTRY'!C154="","",IF(AND($EE$4='DATA ENTRY'!G154,$EG$4='DATA ENTRY'!F154),'DATA ENTRY'!C154,"")))</f>
        <v/>
      </c>
      <c r="EF155" s="4" t="str">
        <f>IF('DATA ENTRY'!CV154="","",IF('DATA ENTRY'!I154="","",IF(AND($EE$4='DATA ENTRY'!G154,$EG$4='DATA ENTRY'!F154),'DATA ENTRY'!I154,"")))</f>
        <v/>
      </c>
      <c r="EG155" s="4" t="str">
        <f>IF('DATA ENTRY'!CV154="","",IF('DATA ENTRY'!CV154="","",IF(AND($EE$4='DATA ENTRY'!G154,$EG$4='DATA ENTRY'!F154),'DATA ENTRY'!CV154,"")))</f>
        <v/>
      </c>
      <c r="EH155" s="3" t="str">
        <f>IF('DATA ENTRY'!CV154="","",IF('DATA ENTRY'!N154="","",IF(AND($EE$4='DATA ENTRY'!G154,$EG$4='DATA ENTRY'!F154),'DATA ENTRY'!N154,"")))</f>
        <v/>
      </c>
      <c r="EI155" s="132" t="str">
        <f>IF('DATA ENTRY'!CV154="","",IF('DATA ENTRY'!O154="","",IF(AND($EE$4='DATA ENTRY'!G154,$EG$4='DATA ENTRY'!F154),'DATA ENTRY'!O154,"")))</f>
        <v/>
      </c>
      <c r="EJ155" s="3" t="str">
        <f>IF('DATA ENTRY'!CV154="","",IF('DATA ENTRY'!P154="","",IF(AND($EE$4='DATA ENTRY'!G154,$EG$4='DATA ENTRY'!F154),'DATA ENTRY'!P154,"")))</f>
        <v/>
      </c>
      <c r="EK155" s="132" t="str">
        <f>IF('DATA ENTRY'!CV154="","",IF('DATA ENTRY'!Q154="","",IF(AND($EE$4='DATA ENTRY'!G154,$EG$4='DATA ENTRY'!F154),'DATA ENTRY'!Q154,"")))</f>
        <v/>
      </c>
      <c r="EL155" s="3" t="str">
        <f>IF('DATA ENTRY'!CV154="","",IF('DATA ENTRY'!R154="","",IF(AND($EE$4='DATA ENTRY'!G154,$EG$4='DATA ENTRY'!F154),'DATA ENTRY'!R154,"")))</f>
        <v/>
      </c>
      <c r="EM155" s="132" t="str">
        <f>IF('DATA ENTRY'!CV154="","",IF('DATA ENTRY'!S154="","",IF(AND($EE$4='DATA ENTRY'!G154,$EG$4='DATA ENTRY'!F154),'DATA ENTRY'!S154,"")))</f>
        <v/>
      </c>
      <c r="EN155" s="3" t="str">
        <f>IF('DATA ENTRY'!CV154="","",IF('DATA ENTRY'!E154="","",IF(AND($EE$4='DATA ENTRY'!G154,$EG$4='DATA ENTRY'!F154),'DATA ENTRY'!E154,"")))</f>
        <v/>
      </c>
      <c r="EO155" s="3" t="str">
        <f>IF('DATA ENTRY'!CV154="","",IF('DATA ENTRY'!D6="","",IF(AND($EE$4='DATA ENTRY'!G154,$EG$4='DATA ENTRY'!F154),'DATA ENTRY'!D6,"")))</f>
        <v/>
      </c>
      <c r="EP155" s="3" t="str">
        <f>IF('DATA ENTRY'!CV154="","",IF('DATA ENTRY'!W154="","",IF(AND($EE$4='DATA ENTRY'!G154,$EG$4='DATA ENTRY'!F154),'DATA ENTRY'!W154,"")))</f>
        <v/>
      </c>
      <c r="EQ155" s="3" t="str">
        <f>IF('DATA ENTRY'!CV154="","",IF('DATA ENTRY'!X154="","",IF(AND($EE$4='DATA ENTRY'!G154,$EG$4='DATA ENTRY'!F154),'DATA ENTRY'!X154,"")))</f>
        <v/>
      </c>
      <c r="ER155" s="133" t="str">
        <f t="shared" si="37"/>
        <v/>
      </c>
      <c r="ES155" s="133" t="str">
        <f>IF('DATA ENTRY'!CV154="","",IF('DATA ENTRY'!D6="","",IF(AND($EE$4='DATA ENTRY'!G154,$EG$4='DATA ENTRY'!F154),'DATA ENTRY'!G154,"")))</f>
        <v/>
      </c>
      <c r="EX155">
        <f t="shared" si="38"/>
        <v>0</v>
      </c>
    </row>
    <row r="156" spans="1:154">
      <c r="A156" t="str">
        <f>IF(S156=0,"",1+(MAX($A$7:A155)))</f>
        <v/>
      </c>
      <c r="B156" s="2">
        <v>150</v>
      </c>
      <c r="C156" s="3" t="str">
        <f>IF('DATA ENTRY'!CV155="","",IF('DATA ENTRY'!B155="","",IF($D$4="All Post",'DATA ENTRY'!B155,IF(AND($D$4='DATA ENTRY'!CV155),'DATA ENTRY'!B155,""))))</f>
        <v/>
      </c>
      <c r="D156" s="3" t="str">
        <f>IF('DATA ENTRY'!CV155="","",IF('DATA ENTRY'!C155="","",IF($D$4="All Post",'DATA ENTRY'!C155,IF(AND($D$4='DATA ENTRY'!CV155),'DATA ENTRY'!C155,""))))</f>
        <v/>
      </c>
      <c r="E156" s="4" t="str">
        <f>IF('DATA ENTRY'!CV155="","",IF('DATA ENTRY'!I155="","",IF($D$4="All Post",'DATA ENTRY'!I155,IF(AND($D$4='DATA ENTRY'!CV155),'DATA ENTRY'!I155,""))))</f>
        <v/>
      </c>
      <c r="F156" s="4" t="str">
        <f>IF('DATA ENTRY'!CV155="","",IF('DATA ENTRY'!CV155="","",IF($D$4="All Post",'DATA ENTRY'!CV155,IF(AND($D$4='DATA ENTRY'!CV155),'DATA ENTRY'!CV155,""))))</f>
        <v/>
      </c>
      <c r="G156" s="3" t="str">
        <f>IF('DATA ENTRY'!CV155="","",IF('DATA ENTRY'!N155="","",IF($D$4="All Post",'DATA ENTRY'!N155,IF(AND($D$4='DATA ENTRY'!CV155),'DATA ENTRY'!N155,""))))</f>
        <v/>
      </c>
      <c r="H156" s="132" t="str">
        <f>IF('DATA ENTRY'!CV155="","",IF('DATA ENTRY'!O155="","",IF($D$4="All Post",'DATA ENTRY'!O155,IF(AND($D$4='DATA ENTRY'!CV155),'DATA ENTRY'!O155,""))))</f>
        <v/>
      </c>
      <c r="I156" s="3" t="str">
        <f>IF('DATA ENTRY'!CV155="","",IF('DATA ENTRY'!P155="","",IF($D$4="All Post",'DATA ENTRY'!P155,IF(AND($D$4='DATA ENTRY'!CV155),'DATA ENTRY'!P155,""))))</f>
        <v/>
      </c>
      <c r="J156" s="132" t="str">
        <f>IF('DATA ENTRY'!CV155="","",IF('DATA ENTRY'!Q155="","",IF($D$4="All Post",'DATA ENTRY'!Q155,IF(AND($D$4='DATA ENTRY'!CV155),'DATA ENTRY'!Q155,""))))</f>
        <v/>
      </c>
      <c r="K156" s="3" t="str">
        <f>IF('DATA ENTRY'!CV155="","",IF('DATA ENTRY'!R155="","",IF($D$4="All Post",'DATA ENTRY'!R155,IF(AND($D$4='DATA ENTRY'!CV155),'DATA ENTRY'!R155,""))))</f>
        <v/>
      </c>
      <c r="L156" s="3" t="str">
        <f>IF('DATA ENTRY'!CV155="","",IF('DATA ENTRY'!S155="","",IF($D$4="All Post",'DATA ENTRY'!S155,IF(AND($D$4='DATA ENTRY'!CV155),'DATA ENTRY'!S155,""))))</f>
        <v/>
      </c>
      <c r="M156" s="3" t="str">
        <f>IF('DATA ENTRY'!CV155="","",IF('DATA ENTRY'!E155="","",IF($D$4="All Post",'DATA ENTRY'!E155,IF(AND($D$4='DATA ENTRY'!CV155),'DATA ENTRY'!E155,""))))</f>
        <v/>
      </c>
      <c r="N156" s="3" t="str">
        <f>IF('DATA ENTRY'!CV155="","",IF('DATA ENTRY'!W155="","",IF($D$4="All Post",'DATA ENTRY'!W155,IF(AND($D$4='DATA ENTRY'!CV155),'DATA ENTRY'!W155,""))))</f>
        <v/>
      </c>
      <c r="O156" s="3" t="str">
        <f>IF('DATA ENTRY'!CV155="","",IF('DATA ENTRY'!X155="","",IF($D$4="All Post",'DATA ENTRY'!X155,IF(AND($D$4='DATA ENTRY'!CV155),'DATA ENTRY'!X155,""))))</f>
        <v/>
      </c>
      <c r="P156" s="3" t="str">
        <f>IF('DATA ENTRY'!CV155="","",IF('DATA ENTRY'!G155="","",IF($D$4="All Post",'DATA ENTRY'!G155,IF(AND($D$4='DATA ENTRY'!CV155),'DATA ENTRY'!G155,""))))</f>
        <v/>
      </c>
      <c r="S156">
        <f t="shared" si="27"/>
        <v>0</v>
      </c>
      <c r="T156" t="str">
        <f t="shared" si="28"/>
        <v/>
      </c>
      <c r="BZ156" t="str">
        <f t="shared" si="29"/>
        <v/>
      </c>
      <c r="CA156" t="str">
        <f>IF(CW156=0,"",1+(MAX($CA$7:CA155)))</f>
        <v/>
      </c>
      <c r="CB156" s="141">
        <v>150</v>
      </c>
      <c r="CC156" s="3" t="str">
        <f>IF('DATA ENTRY'!CV155="","",IF('DATA ENTRY'!B155="","",IF(AND($CD$4='DATA ENTRY'!CV155),'DATA ENTRY'!B155,"")))</f>
        <v/>
      </c>
      <c r="CD156" s="3" t="str">
        <f>IF('DATA ENTRY'!CV155="","",IF('DATA ENTRY'!C155="","",IF(AND($CD$4='DATA ENTRY'!CV155),'DATA ENTRY'!C155,"")))</f>
        <v/>
      </c>
      <c r="CE156" s="4" t="str">
        <f>IF('DATA ENTRY'!CV155="","",IF('DATA ENTRY'!I155="","",IF(AND($CD$4='DATA ENTRY'!CV155),'DATA ENTRY'!I155,"")))</f>
        <v/>
      </c>
      <c r="CF156" s="4" t="str">
        <f>IF('DATA ENTRY'!CV155="","",IF('DATA ENTRY'!CV155="","",IF(AND($CD$4='DATA ENTRY'!CV155),'DATA ENTRY'!CV155,"")))</f>
        <v/>
      </c>
      <c r="CG156" s="3" t="str">
        <f>IF('DATA ENTRY'!CV155="","",IF('DATA ENTRY'!N155="","",IF(AND($CD$4='DATA ENTRY'!CV155),'DATA ENTRY'!N155,"")))</f>
        <v/>
      </c>
      <c r="CH156" s="132" t="str">
        <f>IF('DATA ENTRY'!CV155="","",IF('DATA ENTRY'!O155="","",IF(AND($CD$4='DATA ENTRY'!CV155),'DATA ENTRY'!O155,"")))</f>
        <v/>
      </c>
      <c r="CI156" s="3" t="str">
        <f>IF('DATA ENTRY'!CV155="","",IF('DATA ENTRY'!P155="","",IF(AND($CD$4='DATA ENTRY'!CV155),'DATA ENTRY'!P155,"")))</f>
        <v/>
      </c>
      <c r="CJ156" s="132" t="str">
        <f>IF('DATA ENTRY'!CV155="","",IF('DATA ENTRY'!Q155="","",IF(AND($CD$4='DATA ENTRY'!CV155),'DATA ENTRY'!Q155,"")))</f>
        <v/>
      </c>
      <c r="CK156" s="3" t="str">
        <f>IF('DATA ENTRY'!CV155="","",IF('DATA ENTRY'!R155="","",IF(AND($CD$4='DATA ENTRY'!CV155),'DATA ENTRY'!R155,"")))</f>
        <v/>
      </c>
      <c r="CL156" s="3" t="str">
        <f>IF('DATA ENTRY'!CV155="","",IF('DATA ENTRY'!S155="","",IF(AND($CD$4='DATA ENTRY'!CV155),'DATA ENTRY'!S155,"")))</f>
        <v/>
      </c>
      <c r="CM156" s="3" t="str">
        <f>IF('DATA ENTRY'!CV155="","",IF('DATA ENTRY'!E155="","",IF(AND($CD$4='DATA ENTRY'!CV155),'DATA ENTRY'!E155,"")))</f>
        <v/>
      </c>
      <c r="CN156" s="3" t="str">
        <f>IF('DATA ENTRY'!CV155="","",IF('DATA ENTRY'!W155="","",IF(AND($CD$4='DATA ENTRY'!CV155),'DATA ENTRY'!W155,"")))</f>
        <v/>
      </c>
      <c r="CO156" s="3" t="str">
        <f>IF('DATA ENTRY'!CV155="","",IF('DATA ENTRY'!X155="","",IF(AND($CD$4='DATA ENTRY'!CV155),'DATA ENTRY'!X155,"")))</f>
        <v/>
      </c>
      <c r="CP156" s="133" t="str">
        <f t="shared" si="30"/>
        <v/>
      </c>
      <c r="CQ156" s="133" t="str">
        <f>IF('DATA ENTRY'!CV155="","",IF('DATA ENTRY'!G155="","",IF(AND($CD$4='DATA ENTRY'!CV155),'DATA ENTRY'!G155,"")))</f>
        <v/>
      </c>
      <c r="CR156">
        <f t="shared" si="31"/>
        <v>0</v>
      </c>
      <c r="CS156">
        <f t="shared" si="32"/>
        <v>0</v>
      </c>
      <c r="CW156">
        <f t="shared" si="39"/>
        <v>0</v>
      </c>
      <c r="DA156" t="str">
        <f t="shared" si="33"/>
        <v/>
      </c>
      <c r="DB156" t="str">
        <f>IF(DX156=0,"",1+(MAX($DB$7:DB155)))</f>
        <v/>
      </c>
      <c r="DC156" s="170">
        <v>150</v>
      </c>
      <c r="DD156" s="3" t="str">
        <f>IF('DATA ENTRY'!CV155="","",IF('DATA ENTRY'!B155="","",IF(AND($DE$4='DATA ENTRY'!D155),'DATA ENTRY'!B155,"")))</f>
        <v/>
      </c>
      <c r="DE156" s="3" t="str">
        <f>IF('DATA ENTRY'!CV155="","",IF('DATA ENTRY'!C155="","",IF(AND($DE$4='DATA ENTRY'!D155),'DATA ENTRY'!C155,"")))</f>
        <v/>
      </c>
      <c r="DF156" s="4" t="str">
        <f>IF('DATA ENTRY'!CV155="","",IF('DATA ENTRY'!I155="","",IF(AND($DE$4='DATA ENTRY'!D155),'DATA ENTRY'!I155,"")))</f>
        <v/>
      </c>
      <c r="DG156" s="4" t="str">
        <f>IF('DATA ENTRY'!CV155="","",IF('DATA ENTRY'!CV155="","",IF(AND($DE$4='DATA ENTRY'!D155),'DATA ENTRY'!CV155,"")))</f>
        <v/>
      </c>
      <c r="DH156" s="3" t="str">
        <f>IF('DATA ENTRY'!CV155="","",IF('DATA ENTRY'!N155="","",IF(AND($DE$4='DATA ENTRY'!D155),'DATA ENTRY'!N155,"")))</f>
        <v/>
      </c>
      <c r="DI156" s="132" t="str">
        <f>IF('DATA ENTRY'!CV155="","",IF('DATA ENTRY'!O155="","",IF(AND($DE$4='DATA ENTRY'!D155),'DATA ENTRY'!O155,"")))</f>
        <v/>
      </c>
      <c r="DJ156" s="3" t="str">
        <f>IF('DATA ENTRY'!CV155="","",IF('DATA ENTRY'!P155="","",IF(AND($DE$4='DATA ENTRY'!D155),'DATA ENTRY'!P155,"")))</f>
        <v/>
      </c>
      <c r="DK156" s="132" t="str">
        <f>IF('DATA ENTRY'!CV155="","",IF('DATA ENTRY'!Q155="","",IF(AND($DE$4='DATA ENTRY'!D155),'DATA ENTRY'!Q155,"")))</f>
        <v/>
      </c>
      <c r="DL156" s="3" t="str">
        <f>IF('DATA ENTRY'!CV155="","",IF('DATA ENTRY'!R155="","",IF(AND($DE$4='DATA ENTRY'!D155),'DATA ENTRY'!R155,"")))</f>
        <v/>
      </c>
      <c r="DM156" s="132" t="str">
        <f>IF('DATA ENTRY'!CV155="","",IF('DATA ENTRY'!S155="","",IF(AND($DE$4='DATA ENTRY'!D155),'DATA ENTRY'!S155,"")))</f>
        <v/>
      </c>
      <c r="DN156" s="3" t="str">
        <f>IF('DATA ENTRY'!CV155="","",IF('DATA ENTRY'!E155="","",IF(AND($DE$4='DATA ENTRY'!D155),'DATA ENTRY'!E155,"")))</f>
        <v/>
      </c>
      <c r="DO156" s="3" t="str">
        <f>IF('DATA ENTRY'!CV155="","",IF('DATA ENTRY'!D155="","",IF(AND($DE$4='DATA ENTRY'!D155),'DATA ENTRY'!D155,"")))</f>
        <v/>
      </c>
      <c r="DP156" s="3" t="str">
        <f>IF('DATA ENTRY'!CV155="","",IF('DATA ENTRY'!W155="","",IF(AND($DE$4='DATA ENTRY'!D155),'DATA ENTRY'!W155,"")))</f>
        <v/>
      </c>
      <c r="DQ156" s="3" t="str">
        <f>IF('DATA ENTRY'!CV155="","",IF('DATA ENTRY'!X155="","",IF(AND($DE$4='DATA ENTRY'!D155),'DATA ENTRY'!X155,"")))</f>
        <v/>
      </c>
      <c r="DR156" s="133" t="str">
        <f t="shared" si="34"/>
        <v/>
      </c>
      <c r="DS156" s="133" t="str">
        <f>IF('DATA ENTRY'!CV155="","",IF('DATA ENTRY'!D155="","",IF(AND($DE$4='DATA ENTRY'!D155),'DATA ENTRY'!G155,"")))</f>
        <v/>
      </c>
      <c r="DX156">
        <f t="shared" si="35"/>
        <v>0</v>
      </c>
      <c r="EA156" t="str">
        <f t="shared" si="36"/>
        <v/>
      </c>
      <c r="EB156" t="str">
        <f>IF(EX156=0,"",1+(MAX($EB$7:EB155)))</f>
        <v/>
      </c>
      <c r="EC156" s="192">
        <v>150</v>
      </c>
      <c r="ED156" s="3" t="str">
        <f>IF('DATA ENTRY'!CV155="","",IF('DATA ENTRY'!B155="","",IF(AND($EE$4='DATA ENTRY'!G155,$EG$4='DATA ENTRY'!F155),'DATA ENTRY'!B155,"")))</f>
        <v/>
      </c>
      <c r="EE156" s="3" t="str">
        <f>IF('DATA ENTRY'!CV155="","",IF('DATA ENTRY'!C155="","",IF(AND($EE$4='DATA ENTRY'!G155,$EG$4='DATA ENTRY'!F155),'DATA ENTRY'!C155,"")))</f>
        <v/>
      </c>
      <c r="EF156" s="4" t="str">
        <f>IF('DATA ENTRY'!CV155="","",IF('DATA ENTRY'!I155="","",IF(AND($EE$4='DATA ENTRY'!G155,$EG$4='DATA ENTRY'!F155),'DATA ENTRY'!I155,"")))</f>
        <v/>
      </c>
      <c r="EG156" s="4" t="str">
        <f>IF('DATA ENTRY'!CV155="","",IF('DATA ENTRY'!CV155="","",IF(AND($EE$4='DATA ENTRY'!G155,$EG$4='DATA ENTRY'!F155),'DATA ENTRY'!CV155,"")))</f>
        <v/>
      </c>
      <c r="EH156" s="3" t="str">
        <f>IF('DATA ENTRY'!CV155="","",IF('DATA ENTRY'!N155="","",IF(AND($EE$4='DATA ENTRY'!G155,$EG$4='DATA ENTRY'!F155),'DATA ENTRY'!N155,"")))</f>
        <v/>
      </c>
      <c r="EI156" s="132" t="str">
        <f>IF('DATA ENTRY'!CV155="","",IF('DATA ENTRY'!O155="","",IF(AND($EE$4='DATA ENTRY'!G155,$EG$4='DATA ENTRY'!F155),'DATA ENTRY'!O155,"")))</f>
        <v/>
      </c>
      <c r="EJ156" s="3" t="str">
        <f>IF('DATA ENTRY'!CV155="","",IF('DATA ENTRY'!P155="","",IF(AND($EE$4='DATA ENTRY'!G155,$EG$4='DATA ENTRY'!F155),'DATA ENTRY'!P155,"")))</f>
        <v/>
      </c>
      <c r="EK156" s="132" t="str">
        <f>IF('DATA ENTRY'!CV155="","",IF('DATA ENTRY'!Q155="","",IF(AND($EE$4='DATA ENTRY'!G155,$EG$4='DATA ENTRY'!F155),'DATA ENTRY'!Q155,"")))</f>
        <v/>
      </c>
      <c r="EL156" s="3" t="str">
        <f>IF('DATA ENTRY'!CV155="","",IF('DATA ENTRY'!R155="","",IF(AND($EE$4='DATA ENTRY'!G155,$EG$4='DATA ENTRY'!F155),'DATA ENTRY'!R155,"")))</f>
        <v/>
      </c>
      <c r="EM156" s="132" t="str">
        <f>IF('DATA ENTRY'!CV155="","",IF('DATA ENTRY'!S155="","",IF(AND($EE$4='DATA ENTRY'!G155,$EG$4='DATA ENTRY'!F155),'DATA ENTRY'!S155,"")))</f>
        <v/>
      </c>
      <c r="EN156" s="3" t="str">
        <f>IF('DATA ENTRY'!CV155="","",IF('DATA ENTRY'!E155="","",IF(AND($EE$4='DATA ENTRY'!G155,$EG$4='DATA ENTRY'!F155),'DATA ENTRY'!E155,"")))</f>
        <v/>
      </c>
      <c r="EO156" s="3" t="str">
        <f>IF('DATA ENTRY'!CV155="","",IF('DATA ENTRY'!D6="","",IF(AND($EE$4='DATA ENTRY'!G155,$EG$4='DATA ENTRY'!F155),'DATA ENTRY'!D6,"")))</f>
        <v/>
      </c>
      <c r="EP156" s="3" t="str">
        <f>IF('DATA ENTRY'!CV155="","",IF('DATA ENTRY'!W155="","",IF(AND($EE$4='DATA ENTRY'!G155,$EG$4='DATA ENTRY'!F155),'DATA ENTRY'!W155,"")))</f>
        <v/>
      </c>
      <c r="EQ156" s="3" t="str">
        <f>IF('DATA ENTRY'!CV155="","",IF('DATA ENTRY'!X155="","",IF(AND($EE$4='DATA ENTRY'!G155,$EG$4='DATA ENTRY'!F155),'DATA ENTRY'!X155,"")))</f>
        <v/>
      </c>
      <c r="ER156" s="133" t="str">
        <f t="shared" si="37"/>
        <v/>
      </c>
      <c r="ES156" s="133" t="str">
        <f>IF('DATA ENTRY'!CV155="","",IF('DATA ENTRY'!D6="","",IF(AND($EE$4='DATA ENTRY'!G155,$EG$4='DATA ENTRY'!F155),'DATA ENTRY'!G155,"")))</f>
        <v/>
      </c>
      <c r="EX156">
        <f t="shared" si="38"/>
        <v>0</v>
      </c>
    </row>
    <row r="157" spans="1:154">
      <c r="A157" t="str">
        <f>IF(S157=0,"",1+(MAX($A$7:A156)))</f>
        <v/>
      </c>
      <c r="B157" s="2">
        <v>151</v>
      </c>
      <c r="C157" s="3" t="str">
        <f>IF('DATA ENTRY'!CV156="","",IF('DATA ENTRY'!B156="","",IF($D$4="All Post",'DATA ENTRY'!B156,IF(AND($D$4='DATA ENTRY'!CV156),'DATA ENTRY'!B156,""))))</f>
        <v/>
      </c>
      <c r="D157" s="3" t="str">
        <f>IF('DATA ENTRY'!CV156="","",IF('DATA ENTRY'!C156="","",IF($D$4="All Post",'DATA ENTRY'!C156,IF(AND($D$4='DATA ENTRY'!CV156),'DATA ENTRY'!C156,""))))</f>
        <v/>
      </c>
      <c r="E157" s="4" t="str">
        <f>IF('DATA ENTRY'!CV156="","",IF('DATA ENTRY'!I156="","",IF($D$4="All Post",'DATA ENTRY'!I156,IF(AND($D$4='DATA ENTRY'!CV156),'DATA ENTRY'!I156,""))))</f>
        <v/>
      </c>
      <c r="F157" s="4" t="str">
        <f>IF('DATA ENTRY'!CV156="","",IF('DATA ENTRY'!CV156="","",IF($D$4="All Post",'DATA ENTRY'!CV156,IF(AND($D$4='DATA ENTRY'!CV156),'DATA ENTRY'!CV156,""))))</f>
        <v/>
      </c>
      <c r="G157" s="3" t="str">
        <f>IF('DATA ENTRY'!CV156="","",IF('DATA ENTRY'!N156="","",IF($D$4="All Post",'DATA ENTRY'!N156,IF(AND($D$4='DATA ENTRY'!CV156),'DATA ENTRY'!N156,""))))</f>
        <v/>
      </c>
      <c r="H157" s="132" t="str">
        <f>IF('DATA ENTRY'!CV156="","",IF('DATA ENTRY'!O156="","",IF($D$4="All Post",'DATA ENTRY'!O156,IF(AND($D$4='DATA ENTRY'!CV156),'DATA ENTRY'!O156,""))))</f>
        <v/>
      </c>
      <c r="I157" s="3" t="str">
        <f>IF('DATA ENTRY'!CV156="","",IF('DATA ENTRY'!P156="","",IF($D$4="All Post",'DATA ENTRY'!P156,IF(AND($D$4='DATA ENTRY'!CV156),'DATA ENTRY'!P156,""))))</f>
        <v/>
      </c>
      <c r="J157" s="132" t="str">
        <f>IF('DATA ENTRY'!CV156="","",IF('DATA ENTRY'!Q156="","",IF($D$4="All Post",'DATA ENTRY'!Q156,IF(AND($D$4='DATA ENTRY'!CV156),'DATA ENTRY'!Q156,""))))</f>
        <v/>
      </c>
      <c r="K157" s="3" t="str">
        <f>IF('DATA ENTRY'!CV156="","",IF('DATA ENTRY'!R156="","",IF($D$4="All Post",'DATA ENTRY'!R156,IF(AND($D$4='DATA ENTRY'!CV156),'DATA ENTRY'!R156,""))))</f>
        <v/>
      </c>
      <c r="L157" s="3" t="str">
        <f>IF('DATA ENTRY'!CV156="","",IF('DATA ENTRY'!S156="","",IF($D$4="All Post",'DATA ENTRY'!S156,IF(AND($D$4='DATA ENTRY'!CV156),'DATA ENTRY'!S156,""))))</f>
        <v/>
      </c>
      <c r="M157" s="3" t="str">
        <f>IF('DATA ENTRY'!CV156="","",IF('DATA ENTRY'!E156="","",IF($D$4="All Post",'DATA ENTRY'!E156,IF(AND($D$4='DATA ENTRY'!CV156),'DATA ENTRY'!E156,""))))</f>
        <v/>
      </c>
      <c r="N157" s="3" t="str">
        <f>IF('DATA ENTRY'!CV156="","",IF('DATA ENTRY'!W156="","",IF($D$4="All Post",'DATA ENTRY'!W156,IF(AND($D$4='DATA ENTRY'!CV156),'DATA ENTRY'!W156,""))))</f>
        <v/>
      </c>
      <c r="O157" s="3" t="str">
        <f>IF('DATA ENTRY'!CV156="","",IF('DATA ENTRY'!X156="","",IF($D$4="All Post",'DATA ENTRY'!X156,IF(AND($D$4='DATA ENTRY'!CV156),'DATA ENTRY'!X156,""))))</f>
        <v/>
      </c>
      <c r="P157" s="3" t="str">
        <f>IF('DATA ENTRY'!CV156="","",IF('DATA ENTRY'!G156="","",IF($D$4="All Post",'DATA ENTRY'!G156,IF(AND($D$4='DATA ENTRY'!CV156),'DATA ENTRY'!G156,""))))</f>
        <v/>
      </c>
      <c r="S157">
        <f t="shared" si="27"/>
        <v>0</v>
      </c>
      <c r="T157" t="str">
        <f t="shared" si="28"/>
        <v/>
      </c>
      <c r="BZ157" t="str">
        <f t="shared" si="29"/>
        <v/>
      </c>
      <c r="CA157" t="str">
        <f>IF(CW157=0,"",1+(MAX($CA$7:CA156)))</f>
        <v/>
      </c>
      <c r="CB157" s="141">
        <v>151</v>
      </c>
      <c r="CC157" s="3" t="str">
        <f>IF('DATA ENTRY'!CV156="","",IF('DATA ENTRY'!B156="","",IF(AND($CD$4='DATA ENTRY'!CV156),'DATA ENTRY'!B156,"")))</f>
        <v/>
      </c>
      <c r="CD157" s="3" t="str">
        <f>IF('DATA ENTRY'!CV156="","",IF('DATA ENTRY'!C156="","",IF(AND($CD$4='DATA ENTRY'!CV156),'DATA ENTRY'!C156,"")))</f>
        <v/>
      </c>
      <c r="CE157" s="4" t="str">
        <f>IF('DATA ENTRY'!CV156="","",IF('DATA ENTRY'!I156="","",IF(AND($CD$4='DATA ENTRY'!CV156),'DATA ENTRY'!I156,"")))</f>
        <v/>
      </c>
      <c r="CF157" s="4" t="str">
        <f>IF('DATA ENTRY'!CV156="","",IF('DATA ENTRY'!CV156="","",IF(AND($CD$4='DATA ENTRY'!CV156),'DATA ENTRY'!CV156,"")))</f>
        <v/>
      </c>
      <c r="CG157" s="3" t="str">
        <f>IF('DATA ENTRY'!CV156="","",IF('DATA ENTRY'!N156="","",IF(AND($CD$4='DATA ENTRY'!CV156),'DATA ENTRY'!N156,"")))</f>
        <v/>
      </c>
      <c r="CH157" s="132" t="str">
        <f>IF('DATA ENTRY'!CV156="","",IF('DATA ENTRY'!O156="","",IF(AND($CD$4='DATA ENTRY'!CV156),'DATA ENTRY'!O156,"")))</f>
        <v/>
      </c>
      <c r="CI157" s="3" t="str">
        <f>IF('DATA ENTRY'!CV156="","",IF('DATA ENTRY'!P156="","",IF(AND($CD$4='DATA ENTRY'!CV156),'DATA ENTRY'!P156,"")))</f>
        <v/>
      </c>
      <c r="CJ157" s="132" t="str">
        <f>IF('DATA ENTRY'!CV156="","",IF('DATA ENTRY'!Q156="","",IF(AND($CD$4='DATA ENTRY'!CV156),'DATA ENTRY'!Q156,"")))</f>
        <v/>
      </c>
      <c r="CK157" s="3" t="str">
        <f>IF('DATA ENTRY'!CV156="","",IF('DATA ENTRY'!R156="","",IF(AND($CD$4='DATA ENTRY'!CV156),'DATA ENTRY'!R156,"")))</f>
        <v/>
      </c>
      <c r="CL157" s="3" t="str">
        <f>IF('DATA ENTRY'!CV156="","",IF('DATA ENTRY'!S156="","",IF(AND($CD$4='DATA ENTRY'!CV156),'DATA ENTRY'!S156,"")))</f>
        <v/>
      </c>
      <c r="CM157" s="3" t="str">
        <f>IF('DATA ENTRY'!CV156="","",IF('DATA ENTRY'!E156="","",IF(AND($CD$4='DATA ENTRY'!CV156),'DATA ENTRY'!E156,"")))</f>
        <v/>
      </c>
      <c r="CN157" s="3" t="str">
        <f>IF('DATA ENTRY'!CV156="","",IF('DATA ENTRY'!W156="","",IF(AND($CD$4='DATA ENTRY'!CV156),'DATA ENTRY'!W156,"")))</f>
        <v/>
      </c>
      <c r="CO157" s="3" t="str">
        <f>IF('DATA ENTRY'!CV156="","",IF('DATA ENTRY'!X156="","",IF(AND($CD$4='DATA ENTRY'!CV156),'DATA ENTRY'!X156,"")))</f>
        <v/>
      </c>
      <c r="CP157" s="133" t="str">
        <f t="shared" si="30"/>
        <v/>
      </c>
      <c r="CQ157" s="133" t="str">
        <f>IF('DATA ENTRY'!CV156="","",IF('DATA ENTRY'!G156="","",IF(AND($CD$4='DATA ENTRY'!CV156),'DATA ENTRY'!G156,"")))</f>
        <v/>
      </c>
      <c r="CR157">
        <f t="shared" si="31"/>
        <v>0</v>
      </c>
      <c r="CS157">
        <f t="shared" si="32"/>
        <v>0</v>
      </c>
      <c r="CW157">
        <f t="shared" si="39"/>
        <v>0</v>
      </c>
      <c r="DA157" t="str">
        <f t="shared" si="33"/>
        <v/>
      </c>
      <c r="DB157" t="str">
        <f>IF(DX157=0,"",1+(MAX($DB$7:DB156)))</f>
        <v/>
      </c>
      <c r="DC157" s="170">
        <v>151</v>
      </c>
      <c r="DD157" s="3" t="str">
        <f>IF('DATA ENTRY'!CV156="","",IF('DATA ENTRY'!B156="","",IF(AND($DE$4='DATA ENTRY'!D156),'DATA ENTRY'!B156,"")))</f>
        <v/>
      </c>
      <c r="DE157" s="3" t="str">
        <f>IF('DATA ENTRY'!CV156="","",IF('DATA ENTRY'!C156="","",IF(AND($DE$4='DATA ENTRY'!D156),'DATA ENTRY'!C156,"")))</f>
        <v/>
      </c>
      <c r="DF157" s="4" t="str">
        <f>IF('DATA ENTRY'!CV156="","",IF('DATA ENTRY'!I156="","",IF(AND($DE$4='DATA ENTRY'!D156),'DATA ENTRY'!I156,"")))</f>
        <v/>
      </c>
      <c r="DG157" s="4" t="str">
        <f>IF('DATA ENTRY'!CV156="","",IF('DATA ENTRY'!CV156="","",IF(AND($DE$4='DATA ENTRY'!D156),'DATA ENTRY'!CV156,"")))</f>
        <v/>
      </c>
      <c r="DH157" s="3" t="str">
        <f>IF('DATA ENTRY'!CV156="","",IF('DATA ENTRY'!N156="","",IF(AND($DE$4='DATA ENTRY'!D156),'DATA ENTRY'!N156,"")))</f>
        <v/>
      </c>
      <c r="DI157" s="132" t="str">
        <f>IF('DATA ENTRY'!CV156="","",IF('DATA ENTRY'!O156="","",IF(AND($DE$4='DATA ENTRY'!D156),'DATA ENTRY'!O156,"")))</f>
        <v/>
      </c>
      <c r="DJ157" s="3" t="str">
        <f>IF('DATA ENTRY'!CV156="","",IF('DATA ENTRY'!P156="","",IF(AND($DE$4='DATA ENTRY'!D156),'DATA ENTRY'!P156,"")))</f>
        <v/>
      </c>
      <c r="DK157" s="132" t="str">
        <f>IF('DATA ENTRY'!CV156="","",IF('DATA ENTRY'!Q156="","",IF(AND($DE$4='DATA ENTRY'!D156),'DATA ENTRY'!Q156,"")))</f>
        <v/>
      </c>
      <c r="DL157" s="3" t="str">
        <f>IF('DATA ENTRY'!CV156="","",IF('DATA ENTRY'!R156="","",IF(AND($DE$4='DATA ENTRY'!D156),'DATA ENTRY'!R156,"")))</f>
        <v/>
      </c>
      <c r="DM157" s="132" t="str">
        <f>IF('DATA ENTRY'!CV156="","",IF('DATA ENTRY'!S156="","",IF(AND($DE$4='DATA ENTRY'!D156),'DATA ENTRY'!S156,"")))</f>
        <v/>
      </c>
      <c r="DN157" s="3" t="str">
        <f>IF('DATA ENTRY'!CV156="","",IF('DATA ENTRY'!E156="","",IF(AND($DE$4='DATA ENTRY'!D156),'DATA ENTRY'!E156,"")))</f>
        <v/>
      </c>
      <c r="DO157" s="3" t="str">
        <f>IF('DATA ENTRY'!CV156="","",IF('DATA ENTRY'!D156="","",IF(AND($DE$4='DATA ENTRY'!D156),'DATA ENTRY'!D156,"")))</f>
        <v/>
      </c>
      <c r="DP157" s="3" t="str">
        <f>IF('DATA ENTRY'!CV156="","",IF('DATA ENTRY'!W156="","",IF(AND($DE$4='DATA ENTRY'!D156),'DATA ENTRY'!W156,"")))</f>
        <v/>
      </c>
      <c r="DQ157" s="3" t="str">
        <f>IF('DATA ENTRY'!CV156="","",IF('DATA ENTRY'!X156="","",IF(AND($DE$4='DATA ENTRY'!D156),'DATA ENTRY'!X156,"")))</f>
        <v/>
      </c>
      <c r="DR157" s="133" t="str">
        <f t="shared" si="34"/>
        <v/>
      </c>
      <c r="DS157" s="133" t="str">
        <f>IF('DATA ENTRY'!CV156="","",IF('DATA ENTRY'!D156="","",IF(AND($DE$4='DATA ENTRY'!D156),'DATA ENTRY'!G156,"")))</f>
        <v/>
      </c>
      <c r="DX157">
        <f t="shared" si="35"/>
        <v>0</v>
      </c>
      <c r="EA157" t="str">
        <f t="shared" si="36"/>
        <v/>
      </c>
      <c r="EB157" t="str">
        <f>IF(EX157=0,"",1+(MAX($EB$7:EB156)))</f>
        <v/>
      </c>
      <c r="EC157" s="192">
        <v>151</v>
      </c>
      <c r="ED157" s="3" t="str">
        <f>IF('DATA ENTRY'!CV156="","",IF('DATA ENTRY'!B156="","",IF(AND($EE$4='DATA ENTRY'!G156,$EG$4='DATA ENTRY'!F156),'DATA ENTRY'!B156,"")))</f>
        <v/>
      </c>
      <c r="EE157" s="3" t="str">
        <f>IF('DATA ENTRY'!CV156="","",IF('DATA ENTRY'!C156="","",IF(AND($EE$4='DATA ENTRY'!G156,$EG$4='DATA ENTRY'!F156),'DATA ENTRY'!C156,"")))</f>
        <v/>
      </c>
      <c r="EF157" s="4" t="str">
        <f>IF('DATA ENTRY'!CV156="","",IF('DATA ENTRY'!I156="","",IF(AND($EE$4='DATA ENTRY'!G156,$EG$4='DATA ENTRY'!F156),'DATA ENTRY'!I156,"")))</f>
        <v/>
      </c>
      <c r="EG157" s="4" t="str">
        <f>IF('DATA ENTRY'!CV156="","",IF('DATA ENTRY'!CV156="","",IF(AND($EE$4='DATA ENTRY'!G156,$EG$4='DATA ENTRY'!F156),'DATA ENTRY'!CV156,"")))</f>
        <v/>
      </c>
      <c r="EH157" s="3" t="str">
        <f>IF('DATA ENTRY'!CV156="","",IF('DATA ENTRY'!N156="","",IF(AND($EE$4='DATA ENTRY'!G156,$EG$4='DATA ENTRY'!F156),'DATA ENTRY'!N156,"")))</f>
        <v/>
      </c>
      <c r="EI157" s="132" t="str">
        <f>IF('DATA ENTRY'!CV156="","",IF('DATA ENTRY'!O156="","",IF(AND($EE$4='DATA ENTRY'!G156,$EG$4='DATA ENTRY'!F156),'DATA ENTRY'!O156,"")))</f>
        <v/>
      </c>
      <c r="EJ157" s="3" t="str">
        <f>IF('DATA ENTRY'!CV156="","",IF('DATA ENTRY'!P156="","",IF(AND($EE$4='DATA ENTRY'!G156,$EG$4='DATA ENTRY'!F156),'DATA ENTRY'!P156,"")))</f>
        <v/>
      </c>
      <c r="EK157" s="132" t="str">
        <f>IF('DATA ENTRY'!CV156="","",IF('DATA ENTRY'!Q156="","",IF(AND($EE$4='DATA ENTRY'!G156,$EG$4='DATA ENTRY'!F156),'DATA ENTRY'!Q156,"")))</f>
        <v/>
      </c>
      <c r="EL157" s="3" t="str">
        <f>IF('DATA ENTRY'!CV156="","",IF('DATA ENTRY'!R156="","",IF(AND($EE$4='DATA ENTRY'!G156,$EG$4='DATA ENTRY'!F156),'DATA ENTRY'!R156,"")))</f>
        <v/>
      </c>
      <c r="EM157" s="132" t="str">
        <f>IF('DATA ENTRY'!CV156="","",IF('DATA ENTRY'!S156="","",IF(AND($EE$4='DATA ENTRY'!G156,$EG$4='DATA ENTRY'!F156),'DATA ENTRY'!S156,"")))</f>
        <v/>
      </c>
      <c r="EN157" s="3" t="str">
        <f>IF('DATA ENTRY'!CV156="","",IF('DATA ENTRY'!E156="","",IF(AND($EE$4='DATA ENTRY'!G156,$EG$4='DATA ENTRY'!F156),'DATA ENTRY'!E156,"")))</f>
        <v/>
      </c>
      <c r="EO157" s="3" t="str">
        <f>IF('DATA ENTRY'!CV156="","",IF('DATA ENTRY'!D6="","",IF(AND($EE$4='DATA ENTRY'!G156,$EG$4='DATA ENTRY'!F156),'DATA ENTRY'!D6,"")))</f>
        <v/>
      </c>
      <c r="EP157" s="3" t="str">
        <f>IF('DATA ENTRY'!CV156="","",IF('DATA ENTRY'!W156="","",IF(AND($EE$4='DATA ENTRY'!G156,$EG$4='DATA ENTRY'!F156),'DATA ENTRY'!W156,"")))</f>
        <v/>
      </c>
      <c r="EQ157" s="3" t="str">
        <f>IF('DATA ENTRY'!CV156="","",IF('DATA ENTRY'!X156="","",IF(AND($EE$4='DATA ENTRY'!G156,$EG$4='DATA ENTRY'!F156),'DATA ENTRY'!X156,"")))</f>
        <v/>
      </c>
      <c r="ER157" s="133" t="str">
        <f t="shared" si="37"/>
        <v/>
      </c>
      <c r="ES157" s="133" t="str">
        <f>IF('DATA ENTRY'!CV156="","",IF('DATA ENTRY'!D6="","",IF(AND($EE$4='DATA ENTRY'!G156,$EG$4='DATA ENTRY'!F156),'DATA ENTRY'!G156,"")))</f>
        <v/>
      </c>
      <c r="EX157">
        <f t="shared" si="38"/>
        <v>0</v>
      </c>
    </row>
    <row r="158" spans="1:154">
      <c r="A158" t="str">
        <f>IF(S158=0,"",1+(MAX($A$7:A157)))</f>
        <v/>
      </c>
      <c r="B158" s="2">
        <v>152</v>
      </c>
      <c r="C158" s="3" t="str">
        <f>IF('DATA ENTRY'!CV157="","",IF('DATA ENTRY'!B157="","",IF($D$4="All Post",'DATA ENTRY'!B157,IF(AND($D$4='DATA ENTRY'!CV157),'DATA ENTRY'!B157,""))))</f>
        <v/>
      </c>
      <c r="D158" s="3" t="str">
        <f>IF('DATA ENTRY'!CV157="","",IF('DATA ENTRY'!C157="","",IF($D$4="All Post",'DATA ENTRY'!C157,IF(AND($D$4='DATA ENTRY'!CV157),'DATA ENTRY'!C157,""))))</f>
        <v/>
      </c>
      <c r="E158" s="4" t="str">
        <f>IF('DATA ENTRY'!CV157="","",IF('DATA ENTRY'!I157="","",IF($D$4="All Post",'DATA ENTRY'!I157,IF(AND($D$4='DATA ENTRY'!CV157),'DATA ENTRY'!I157,""))))</f>
        <v/>
      </c>
      <c r="F158" s="4" t="str">
        <f>IF('DATA ENTRY'!CV157="","",IF('DATA ENTRY'!CV157="","",IF($D$4="All Post",'DATA ENTRY'!CV157,IF(AND($D$4='DATA ENTRY'!CV157),'DATA ENTRY'!CV157,""))))</f>
        <v/>
      </c>
      <c r="G158" s="3" t="str">
        <f>IF('DATA ENTRY'!CV157="","",IF('DATA ENTRY'!N157="","",IF($D$4="All Post",'DATA ENTRY'!N157,IF(AND($D$4='DATA ENTRY'!CV157),'DATA ENTRY'!N157,""))))</f>
        <v/>
      </c>
      <c r="H158" s="132" t="str">
        <f>IF('DATA ENTRY'!CV157="","",IF('DATA ENTRY'!O157="","",IF($D$4="All Post",'DATA ENTRY'!O157,IF(AND($D$4='DATA ENTRY'!CV157),'DATA ENTRY'!O157,""))))</f>
        <v/>
      </c>
      <c r="I158" s="3" t="str">
        <f>IF('DATA ENTRY'!CV157="","",IF('DATA ENTRY'!P157="","",IF($D$4="All Post",'DATA ENTRY'!P157,IF(AND($D$4='DATA ENTRY'!CV157),'DATA ENTRY'!P157,""))))</f>
        <v/>
      </c>
      <c r="J158" s="132" t="str">
        <f>IF('DATA ENTRY'!CV157="","",IF('DATA ENTRY'!Q157="","",IF($D$4="All Post",'DATA ENTRY'!Q157,IF(AND($D$4='DATA ENTRY'!CV157),'DATA ENTRY'!Q157,""))))</f>
        <v/>
      </c>
      <c r="K158" s="3" t="str">
        <f>IF('DATA ENTRY'!CV157="","",IF('DATA ENTRY'!R157="","",IF($D$4="All Post",'DATA ENTRY'!R157,IF(AND($D$4='DATA ENTRY'!CV157),'DATA ENTRY'!R157,""))))</f>
        <v/>
      </c>
      <c r="L158" s="3" t="str">
        <f>IF('DATA ENTRY'!CV157="","",IF('DATA ENTRY'!S157="","",IF($D$4="All Post",'DATA ENTRY'!S157,IF(AND($D$4='DATA ENTRY'!CV157),'DATA ENTRY'!S157,""))))</f>
        <v/>
      </c>
      <c r="M158" s="3" t="str">
        <f>IF('DATA ENTRY'!CV157="","",IF('DATA ENTRY'!E157="","",IF($D$4="All Post",'DATA ENTRY'!E157,IF(AND($D$4='DATA ENTRY'!CV157),'DATA ENTRY'!E157,""))))</f>
        <v/>
      </c>
      <c r="N158" s="3" t="str">
        <f>IF('DATA ENTRY'!CV157="","",IF('DATA ENTRY'!W157="","",IF($D$4="All Post",'DATA ENTRY'!W157,IF(AND($D$4='DATA ENTRY'!CV157),'DATA ENTRY'!W157,""))))</f>
        <v/>
      </c>
      <c r="O158" s="3" t="str">
        <f>IF('DATA ENTRY'!CV157="","",IF('DATA ENTRY'!X157="","",IF($D$4="All Post",'DATA ENTRY'!X157,IF(AND($D$4='DATA ENTRY'!CV157),'DATA ENTRY'!X157,""))))</f>
        <v/>
      </c>
      <c r="P158" s="3" t="str">
        <f>IF('DATA ENTRY'!CV157="","",IF('DATA ENTRY'!G157="","",IF($D$4="All Post",'DATA ENTRY'!G157,IF(AND($D$4='DATA ENTRY'!CV157),'DATA ENTRY'!G157,""))))</f>
        <v/>
      </c>
      <c r="S158">
        <f t="shared" si="27"/>
        <v>0</v>
      </c>
      <c r="T158" t="str">
        <f t="shared" si="28"/>
        <v/>
      </c>
      <c r="BZ158" t="str">
        <f t="shared" si="29"/>
        <v/>
      </c>
      <c r="CA158" t="str">
        <f>IF(CW158=0,"",1+(MAX($CA$7:CA157)))</f>
        <v/>
      </c>
      <c r="CB158" s="141">
        <v>152</v>
      </c>
      <c r="CC158" s="3" t="str">
        <f>IF('DATA ENTRY'!CV157="","",IF('DATA ENTRY'!B157="","",IF(AND($CD$4='DATA ENTRY'!CV157),'DATA ENTRY'!B157,"")))</f>
        <v/>
      </c>
      <c r="CD158" s="3" t="str">
        <f>IF('DATA ENTRY'!CV157="","",IF('DATA ENTRY'!C157="","",IF(AND($CD$4='DATA ENTRY'!CV157),'DATA ENTRY'!C157,"")))</f>
        <v/>
      </c>
      <c r="CE158" s="4" t="str">
        <f>IF('DATA ENTRY'!CV157="","",IF('DATA ENTRY'!I157="","",IF(AND($CD$4='DATA ENTRY'!CV157),'DATA ENTRY'!I157,"")))</f>
        <v/>
      </c>
      <c r="CF158" s="4" t="str">
        <f>IF('DATA ENTRY'!CV157="","",IF('DATA ENTRY'!CV157="","",IF(AND($CD$4='DATA ENTRY'!CV157),'DATA ENTRY'!CV157,"")))</f>
        <v/>
      </c>
      <c r="CG158" s="3" t="str">
        <f>IF('DATA ENTRY'!CV157="","",IF('DATA ENTRY'!N157="","",IF(AND($CD$4='DATA ENTRY'!CV157),'DATA ENTRY'!N157,"")))</f>
        <v/>
      </c>
      <c r="CH158" s="132" t="str">
        <f>IF('DATA ENTRY'!CV157="","",IF('DATA ENTRY'!O157="","",IF(AND($CD$4='DATA ENTRY'!CV157),'DATA ENTRY'!O157,"")))</f>
        <v/>
      </c>
      <c r="CI158" s="3" t="str">
        <f>IF('DATA ENTRY'!CV157="","",IF('DATA ENTRY'!P157="","",IF(AND($CD$4='DATA ENTRY'!CV157),'DATA ENTRY'!P157,"")))</f>
        <v/>
      </c>
      <c r="CJ158" s="132" t="str">
        <f>IF('DATA ENTRY'!CV157="","",IF('DATA ENTRY'!Q157="","",IF(AND($CD$4='DATA ENTRY'!CV157),'DATA ENTRY'!Q157,"")))</f>
        <v/>
      </c>
      <c r="CK158" s="3" t="str">
        <f>IF('DATA ENTRY'!CV157="","",IF('DATA ENTRY'!R157="","",IF(AND($CD$4='DATA ENTRY'!CV157),'DATA ENTRY'!R157,"")))</f>
        <v/>
      </c>
      <c r="CL158" s="3" t="str">
        <f>IF('DATA ENTRY'!CV157="","",IF('DATA ENTRY'!S157="","",IF(AND($CD$4='DATA ENTRY'!CV157),'DATA ENTRY'!S157,"")))</f>
        <v/>
      </c>
      <c r="CM158" s="3" t="str">
        <f>IF('DATA ENTRY'!CV157="","",IF('DATA ENTRY'!E157="","",IF(AND($CD$4='DATA ENTRY'!CV157),'DATA ENTRY'!E157,"")))</f>
        <v/>
      </c>
      <c r="CN158" s="3" t="str">
        <f>IF('DATA ENTRY'!CV157="","",IF('DATA ENTRY'!W157="","",IF(AND($CD$4='DATA ENTRY'!CV157),'DATA ENTRY'!W157,"")))</f>
        <v/>
      </c>
      <c r="CO158" s="3" t="str">
        <f>IF('DATA ENTRY'!CV157="","",IF('DATA ENTRY'!X157="","",IF(AND($CD$4='DATA ENTRY'!CV157),'DATA ENTRY'!X157,"")))</f>
        <v/>
      </c>
      <c r="CP158" s="133" t="str">
        <f t="shared" si="30"/>
        <v/>
      </c>
      <c r="CQ158" s="133" t="str">
        <f>IF('DATA ENTRY'!CV157="","",IF('DATA ENTRY'!G157="","",IF(AND($CD$4='DATA ENTRY'!CV157),'DATA ENTRY'!G157,"")))</f>
        <v/>
      </c>
      <c r="CR158">
        <f t="shared" si="31"/>
        <v>0</v>
      </c>
      <c r="CS158">
        <f t="shared" si="32"/>
        <v>0</v>
      </c>
      <c r="CW158">
        <f t="shared" si="39"/>
        <v>0</v>
      </c>
      <c r="DA158" t="str">
        <f t="shared" si="33"/>
        <v/>
      </c>
      <c r="DB158" t="str">
        <f>IF(DX158=0,"",1+(MAX($DB$7:DB157)))</f>
        <v/>
      </c>
      <c r="DC158" s="170">
        <v>152</v>
      </c>
      <c r="DD158" s="3" t="str">
        <f>IF('DATA ENTRY'!CV157="","",IF('DATA ENTRY'!B157="","",IF(AND($DE$4='DATA ENTRY'!D157),'DATA ENTRY'!B157,"")))</f>
        <v/>
      </c>
      <c r="DE158" s="3" t="str">
        <f>IF('DATA ENTRY'!CV157="","",IF('DATA ENTRY'!C157="","",IF(AND($DE$4='DATA ENTRY'!D157),'DATA ENTRY'!C157,"")))</f>
        <v/>
      </c>
      <c r="DF158" s="4" t="str">
        <f>IF('DATA ENTRY'!CV157="","",IF('DATA ENTRY'!I157="","",IF(AND($DE$4='DATA ENTRY'!D157),'DATA ENTRY'!I157,"")))</f>
        <v/>
      </c>
      <c r="DG158" s="4" t="str">
        <f>IF('DATA ENTRY'!CV157="","",IF('DATA ENTRY'!CV157="","",IF(AND($DE$4='DATA ENTRY'!D157),'DATA ENTRY'!CV157,"")))</f>
        <v/>
      </c>
      <c r="DH158" s="3" t="str">
        <f>IF('DATA ENTRY'!CV157="","",IF('DATA ENTRY'!N157="","",IF(AND($DE$4='DATA ENTRY'!D157),'DATA ENTRY'!N157,"")))</f>
        <v/>
      </c>
      <c r="DI158" s="132" t="str">
        <f>IF('DATA ENTRY'!CV157="","",IF('DATA ENTRY'!O157="","",IF(AND($DE$4='DATA ENTRY'!D157),'DATA ENTRY'!O157,"")))</f>
        <v/>
      </c>
      <c r="DJ158" s="3" t="str">
        <f>IF('DATA ENTRY'!CV157="","",IF('DATA ENTRY'!P157="","",IF(AND($DE$4='DATA ENTRY'!D157),'DATA ENTRY'!P157,"")))</f>
        <v/>
      </c>
      <c r="DK158" s="132" t="str">
        <f>IF('DATA ENTRY'!CV157="","",IF('DATA ENTRY'!Q157="","",IF(AND($DE$4='DATA ENTRY'!D157),'DATA ENTRY'!Q157,"")))</f>
        <v/>
      </c>
      <c r="DL158" s="3" t="str">
        <f>IF('DATA ENTRY'!CV157="","",IF('DATA ENTRY'!R157="","",IF(AND($DE$4='DATA ENTRY'!D157),'DATA ENTRY'!R157,"")))</f>
        <v/>
      </c>
      <c r="DM158" s="132" t="str">
        <f>IF('DATA ENTRY'!CV157="","",IF('DATA ENTRY'!S157="","",IF(AND($DE$4='DATA ENTRY'!D157),'DATA ENTRY'!S157,"")))</f>
        <v/>
      </c>
      <c r="DN158" s="3" t="str">
        <f>IF('DATA ENTRY'!CV157="","",IF('DATA ENTRY'!E157="","",IF(AND($DE$4='DATA ENTRY'!D157),'DATA ENTRY'!E157,"")))</f>
        <v/>
      </c>
      <c r="DO158" s="3" t="str">
        <f>IF('DATA ENTRY'!CV157="","",IF('DATA ENTRY'!D157="","",IF(AND($DE$4='DATA ENTRY'!D157),'DATA ENTRY'!D157,"")))</f>
        <v/>
      </c>
      <c r="DP158" s="3" t="str">
        <f>IF('DATA ENTRY'!CV157="","",IF('DATA ENTRY'!W157="","",IF(AND($DE$4='DATA ENTRY'!D157),'DATA ENTRY'!W157,"")))</f>
        <v/>
      </c>
      <c r="DQ158" s="3" t="str">
        <f>IF('DATA ENTRY'!CV157="","",IF('DATA ENTRY'!X157="","",IF(AND($DE$4='DATA ENTRY'!D157),'DATA ENTRY'!X157,"")))</f>
        <v/>
      </c>
      <c r="DR158" s="133" t="str">
        <f t="shared" si="34"/>
        <v/>
      </c>
      <c r="DS158" s="133" t="str">
        <f>IF('DATA ENTRY'!CV157="","",IF('DATA ENTRY'!D157="","",IF(AND($DE$4='DATA ENTRY'!D157),'DATA ENTRY'!G157,"")))</f>
        <v/>
      </c>
      <c r="DX158">
        <f t="shared" si="35"/>
        <v>0</v>
      </c>
      <c r="EA158" t="str">
        <f t="shared" si="36"/>
        <v/>
      </c>
      <c r="EB158" t="str">
        <f>IF(EX158=0,"",1+(MAX($EB$7:EB157)))</f>
        <v/>
      </c>
      <c r="EC158" s="192">
        <v>152</v>
      </c>
      <c r="ED158" s="3" t="str">
        <f>IF('DATA ENTRY'!CV157="","",IF('DATA ENTRY'!B157="","",IF(AND($EE$4='DATA ENTRY'!G157,$EG$4='DATA ENTRY'!F157),'DATA ENTRY'!B157,"")))</f>
        <v/>
      </c>
      <c r="EE158" s="3" t="str">
        <f>IF('DATA ENTRY'!CV157="","",IF('DATA ENTRY'!C157="","",IF(AND($EE$4='DATA ENTRY'!G157,$EG$4='DATA ENTRY'!F157),'DATA ENTRY'!C157,"")))</f>
        <v/>
      </c>
      <c r="EF158" s="4" t="str">
        <f>IF('DATA ENTRY'!CV157="","",IF('DATA ENTRY'!I157="","",IF(AND($EE$4='DATA ENTRY'!G157,$EG$4='DATA ENTRY'!F157),'DATA ENTRY'!I157,"")))</f>
        <v/>
      </c>
      <c r="EG158" s="4" t="str">
        <f>IF('DATA ENTRY'!CV157="","",IF('DATA ENTRY'!CV157="","",IF(AND($EE$4='DATA ENTRY'!G157,$EG$4='DATA ENTRY'!F157),'DATA ENTRY'!CV157,"")))</f>
        <v/>
      </c>
      <c r="EH158" s="3" t="str">
        <f>IF('DATA ENTRY'!CV157="","",IF('DATA ENTRY'!N157="","",IF(AND($EE$4='DATA ENTRY'!G157,$EG$4='DATA ENTRY'!F157),'DATA ENTRY'!N157,"")))</f>
        <v/>
      </c>
      <c r="EI158" s="132" t="str">
        <f>IF('DATA ENTRY'!CV157="","",IF('DATA ENTRY'!O157="","",IF(AND($EE$4='DATA ENTRY'!G157,$EG$4='DATA ENTRY'!F157),'DATA ENTRY'!O157,"")))</f>
        <v/>
      </c>
      <c r="EJ158" s="3" t="str">
        <f>IF('DATA ENTRY'!CV157="","",IF('DATA ENTRY'!P157="","",IF(AND($EE$4='DATA ENTRY'!G157,$EG$4='DATA ENTRY'!F157),'DATA ENTRY'!P157,"")))</f>
        <v/>
      </c>
      <c r="EK158" s="132" t="str">
        <f>IF('DATA ENTRY'!CV157="","",IF('DATA ENTRY'!Q157="","",IF(AND($EE$4='DATA ENTRY'!G157,$EG$4='DATA ENTRY'!F157),'DATA ENTRY'!Q157,"")))</f>
        <v/>
      </c>
      <c r="EL158" s="3" t="str">
        <f>IF('DATA ENTRY'!CV157="","",IF('DATA ENTRY'!R157="","",IF(AND($EE$4='DATA ENTRY'!G157,$EG$4='DATA ENTRY'!F157),'DATA ENTRY'!R157,"")))</f>
        <v/>
      </c>
      <c r="EM158" s="132" t="str">
        <f>IF('DATA ENTRY'!CV157="","",IF('DATA ENTRY'!S157="","",IF(AND($EE$4='DATA ENTRY'!G157,$EG$4='DATA ENTRY'!F157),'DATA ENTRY'!S157,"")))</f>
        <v/>
      </c>
      <c r="EN158" s="3" t="str">
        <f>IF('DATA ENTRY'!CV157="","",IF('DATA ENTRY'!E157="","",IF(AND($EE$4='DATA ENTRY'!G157,$EG$4='DATA ENTRY'!F157),'DATA ENTRY'!E157,"")))</f>
        <v/>
      </c>
      <c r="EO158" s="3" t="str">
        <f>IF('DATA ENTRY'!CV157="","",IF('DATA ENTRY'!D6="","",IF(AND($EE$4='DATA ENTRY'!G157,$EG$4='DATA ENTRY'!F157),'DATA ENTRY'!D6,"")))</f>
        <v/>
      </c>
      <c r="EP158" s="3" t="str">
        <f>IF('DATA ENTRY'!CV157="","",IF('DATA ENTRY'!W157="","",IF(AND($EE$4='DATA ENTRY'!G157,$EG$4='DATA ENTRY'!F157),'DATA ENTRY'!W157,"")))</f>
        <v/>
      </c>
      <c r="EQ158" s="3" t="str">
        <f>IF('DATA ENTRY'!CV157="","",IF('DATA ENTRY'!X157="","",IF(AND($EE$4='DATA ENTRY'!G157,$EG$4='DATA ENTRY'!F157),'DATA ENTRY'!X157,"")))</f>
        <v/>
      </c>
      <c r="ER158" s="133" t="str">
        <f t="shared" si="37"/>
        <v/>
      </c>
      <c r="ES158" s="133" t="str">
        <f>IF('DATA ENTRY'!CV157="","",IF('DATA ENTRY'!D6="","",IF(AND($EE$4='DATA ENTRY'!G157,$EG$4='DATA ENTRY'!F157),'DATA ENTRY'!G157,"")))</f>
        <v/>
      </c>
      <c r="EX158">
        <f t="shared" si="38"/>
        <v>0</v>
      </c>
    </row>
    <row r="159" spans="1:154">
      <c r="A159" t="str">
        <f>IF(S159=0,"",1+(MAX($A$7:A158)))</f>
        <v/>
      </c>
      <c r="B159" s="2">
        <v>153</v>
      </c>
      <c r="C159" s="3" t="str">
        <f>IF('DATA ENTRY'!CV158="","",IF('DATA ENTRY'!B158="","",IF($D$4="All Post",'DATA ENTRY'!B158,IF(AND($D$4='DATA ENTRY'!CV158),'DATA ENTRY'!B158,""))))</f>
        <v/>
      </c>
      <c r="D159" s="3" t="str">
        <f>IF('DATA ENTRY'!CV158="","",IF('DATA ENTRY'!C158="","",IF($D$4="All Post",'DATA ENTRY'!C158,IF(AND($D$4='DATA ENTRY'!CV158),'DATA ENTRY'!C158,""))))</f>
        <v/>
      </c>
      <c r="E159" s="4" t="str">
        <f>IF('DATA ENTRY'!CV158="","",IF('DATA ENTRY'!I158="","",IF($D$4="All Post",'DATA ENTRY'!I158,IF(AND($D$4='DATA ENTRY'!CV158),'DATA ENTRY'!I158,""))))</f>
        <v/>
      </c>
      <c r="F159" s="4" t="str">
        <f>IF('DATA ENTRY'!CV158="","",IF('DATA ENTRY'!CV158="","",IF($D$4="All Post",'DATA ENTRY'!CV158,IF(AND($D$4='DATA ENTRY'!CV158),'DATA ENTRY'!CV158,""))))</f>
        <v/>
      </c>
      <c r="G159" s="3" t="str">
        <f>IF('DATA ENTRY'!CV158="","",IF('DATA ENTRY'!N158="","",IF($D$4="All Post",'DATA ENTRY'!N158,IF(AND($D$4='DATA ENTRY'!CV158),'DATA ENTRY'!N158,""))))</f>
        <v/>
      </c>
      <c r="H159" s="132" t="str">
        <f>IF('DATA ENTRY'!CV158="","",IF('DATA ENTRY'!O158="","",IF($D$4="All Post",'DATA ENTRY'!O158,IF(AND($D$4='DATA ENTRY'!CV158),'DATA ENTRY'!O158,""))))</f>
        <v/>
      </c>
      <c r="I159" s="3" t="str">
        <f>IF('DATA ENTRY'!CV158="","",IF('DATA ENTRY'!P158="","",IF($D$4="All Post",'DATA ENTRY'!P158,IF(AND($D$4='DATA ENTRY'!CV158),'DATA ENTRY'!P158,""))))</f>
        <v/>
      </c>
      <c r="J159" s="132" t="str">
        <f>IF('DATA ENTRY'!CV158="","",IF('DATA ENTRY'!Q158="","",IF($D$4="All Post",'DATA ENTRY'!Q158,IF(AND($D$4='DATA ENTRY'!CV158),'DATA ENTRY'!Q158,""))))</f>
        <v/>
      </c>
      <c r="K159" s="3" t="str">
        <f>IF('DATA ENTRY'!CV158="","",IF('DATA ENTRY'!R158="","",IF($D$4="All Post",'DATA ENTRY'!R158,IF(AND($D$4='DATA ENTRY'!CV158),'DATA ENTRY'!R158,""))))</f>
        <v/>
      </c>
      <c r="L159" s="3" t="str">
        <f>IF('DATA ENTRY'!CV158="","",IF('DATA ENTRY'!S158="","",IF($D$4="All Post",'DATA ENTRY'!S158,IF(AND($D$4='DATA ENTRY'!CV158),'DATA ENTRY'!S158,""))))</f>
        <v/>
      </c>
      <c r="M159" s="3" t="str">
        <f>IF('DATA ENTRY'!CV158="","",IF('DATA ENTRY'!E158="","",IF($D$4="All Post",'DATA ENTRY'!E158,IF(AND($D$4='DATA ENTRY'!CV158),'DATA ENTRY'!E158,""))))</f>
        <v/>
      </c>
      <c r="N159" s="3" t="str">
        <f>IF('DATA ENTRY'!CV158="","",IF('DATA ENTRY'!W158="","",IF($D$4="All Post",'DATA ENTRY'!W158,IF(AND($D$4='DATA ENTRY'!CV158),'DATA ENTRY'!W158,""))))</f>
        <v/>
      </c>
      <c r="O159" s="3" t="str">
        <f>IF('DATA ENTRY'!CV158="","",IF('DATA ENTRY'!X158="","",IF($D$4="All Post",'DATA ENTRY'!X158,IF(AND($D$4='DATA ENTRY'!CV158),'DATA ENTRY'!X158,""))))</f>
        <v/>
      </c>
      <c r="P159" s="3" t="str">
        <f>IF('DATA ENTRY'!CV158="","",IF('DATA ENTRY'!G158="","",IF($D$4="All Post",'DATA ENTRY'!G158,IF(AND($D$4='DATA ENTRY'!CV158),'DATA ENTRY'!G158,""))))</f>
        <v/>
      </c>
      <c r="S159">
        <f t="shared" si="27"/>
        <v>0</v>
      </c>
      <c r="T159" t="str">
        <f t="shared" si="28"/>
        <v/>
      </c>
      <c r="BZ159" t="str">
        <f t="shared" si="29"/>
        <v/>
      </c>
      <c r="CA159" t="str">
        <f>IF(CW159=0,"",1+(MAX($CA$7:CA158)))</f>
        <v/>
      </c>
      <c r="CB159" s="141">
        <v>153</v>
      </c>
      <c r="CC159" s="3" t="str">
        <f>IF('DATA ENTRY'!CV158="","",IF('DATA ENTRY'!B158="","",IF(AND($CD$4='DATA ENTRY'!CV158),'DATA ENTRY'!B158,"")))</f>
        <v/>
      </c>
      <c r="CD159" s="3" t="str">
        <f>IF('DATA ENTRY'!CV158="","",IF('DATA ENTRY'!C158="","",IF(AND($CD$4='DATA ENTRY'!CV158),'DATA ENTRY'!C158,"")))</f>
        <v/>
      </c>
      <c r="CE159" s="4" t="str">
        <f>IF('DATA ENTRY'!CV158="","",IF('DATA ENTRY'!I158="","",IF(AND($CD$4='DATA ENTRY'!CV158),'DATA ENTRY'!I158,"")))</f>
        <v/>
      </c>
      <c r="CF159" s="4" t="str">
        <f>IF('DATA ENTRY'!CV158="","",IF('DATA ENTRY'!CV158="","",IF(AND($CD$4='DATA ENTRY'!CV158),'DATA ENTRY'!CV158,"")))</f>
        <v/>
      </c>
      <c r="CG159" s="3" t="str">
        <f>IF('DATA ENTRY'!CV158="","",IF('DATA ENTRY'!N158="","",IF(AND($CD$4='DATA ENTRY'!CV158),'DATA ENTRY'!N158,"")))</f>
        <v/>
      </c>
      <c r="CH159" s="132" t="str">
        <f>IF('DATA ENTRY'!CV158="","",IF('DATA ENTRY'!O158="","",IF(AND($CD$4='DATA ENTRY'!CV158),'DATA ENTRY'!O158,"")))</f>
        <v/>
      </c>
      <c r="CI159" s="3" t="str">
        <f>IF('DATA ENTRY'!CV158="","",IF('DATA ENTRY'!P158="","",IF(AND($CD$4='DATA ENTRY'!CV158),'DATA ENTRY'!P158,"")))</f>
        <v/>
      </c>
      <c r="CJ159" s="132" t="str">
        <f>IF('DATA ENTRY'!CV158="","",IF('DATA ENTRY'!Q158="","",IF(AND($CD$4='DATA ENTRY'!CV158),'DATA ENTRY'!Q158,"")))</f>
        <v/>
      </c>
      <c r="CK159" s="3" t="str">
        <f>IF('DATA ENTRY'!CV158="","",IF('DATA ENTRY'!R158="","",IF(AND($CD$4='DATA ENTRY'!CV158),'DATA ENTRY'!R158,"")))</f>
        <v/>
      </c>
      <c r="CL159" s="3" t="str">
        <f>IF('DATA ENTRY'!CV158="","",IF('DATA ENTRY'!S158="","",IF(AND($CD$4='DATA ENTRY'!CV158),'DATA ENTRY'!S158,"")))</f>
        <v/>
      </c>
      <c r="CM159" s="3" t="str">
        <f>IF('DATA ENTRY'!CV158="","",IF('DATA ENTRY'!E158="","",IF(AND($CD$4='DATA ENTRY'!CV158),'DATA ENTRY'!E158,"")))</f>
        <v/>
      </c>
      <c r="CN159" s="3" t="str">
        <f>IF('DATA ENTRY'!CV158="","",IF('DATA ENTRY'!W158="","",IF(AND($CD$4='DATA ENTRY'!CV158),'DATA ENTRY'!W158,"")))</f>
        <v/>
      </c>
      <c r="CO159" s="3" t="str">
        <f>IF('DATA ENTRY'!CV158="","",IF('DATA ENTRY'!X158="","",IF(AND($CD$4='DATA ENTRY'!CV158),'DATA ENTRY'!X158,"")))</f>
        <v/>
      </c>
      <c r="CP159" s="133" t="str">
        <f t="shared" si="30"/>
        <v/>
      </c>
      <c r="CQ159" s="133" t="str">
        <f>IF('DATA ENTRY'!CV158="","",IF('DATA ENTRY'!G158="","",IF(AND($CD$4='DATA ENTRY'!CV158),'DATA ENTRY'!G158,"")))</f>
        <v/>
      </c>
      <c r="CR159">
        <f t="shared" si="31"/>
        <v>0</v>
      </c>
      <c r="CS159">
        <f t="shared" si="32"/>
        <v>0</v>
      </c>
      <c r="CW159">
        <f t="shared" si="39"/>
        <v>0</v>
      </c>
      <c r="DA159" t="str">
        <f t="shared" si="33"/>
        <v/>
      </c>
      <c r="DB159" t="str">
        <f>IF(DX159=0,"",1+(MAX($DB$7:DB158)))</f>
        <v/>
      </c>
      <c r="DC159" s="170">
        <v>153</v>
      </c>
      <c r="DD159" s="3" t="str">
        <f>IF('DATA ENTRY'!CV158="","",IF('DATA ENTRY'!B158="","",IF(AND($DE$4='DATA ENTRY'!D158),'DATA ENTRY'!B158,"")))</f>
        <v/>
      </c>
      <c r="DE159" s="3" t="str">
        <f>IF('DATA ENTRY'!CV158="","",IF('DATA ENTRY'!C158="","",IF(AND($DE$4='DATA ENTRY'!D158),'DATA ENTRY'!C158,"")))</f>
        <v/>
      </c>
      <c r="DF159" s="4" t="str">
        <f>IF('DATA ENTRY'!CV158="","",IF('DATA ENTRY'!I158="","",IF(AND($DE$4='DATA ENTRY'!D158),'DATA ENTRY'!I158,"")))</f>
        <v/>
      </c>
      <c r="DG159" s="4" t="str">
        <f>IF('DATA ENTRY'!CV158="","",IF('DATA ENTRY'!CV158="","",IF(AND($DE$4='DATA ENTRY'!D158),'DATA ENTRY'!CV158,"")))</f>
        <v/>
      </c>
      <c r="DH159" s="3" t="str">
        <f>IF('DATA ENTRY'!CV158="","",IF('DATA ENTRY'!N158="","",IF(AND($DE$4='DATA ENTRY'!D158),'DATA ENTRY'!N158,"")))</f>
        <v/>
      </c>
      <c r="DI159" s="132" t="str">
        <f>IF('DATA ENTRY'!CV158="","",IF('DATA ENTRY'!O158="","",IF(AND($DE$4='DATA ENTRY'!D158),'DATA ENTRY'!O158,"")))</f>
        <v/>
      </c>
      <c r="DJ159" s="3" t="str">
        <f>IF('DATA ENTRY'!CV158="","",IF('DATA ENTRY'!P158="","",IF(AND($DE$4='DATA ENTRY'!D158),'DATA ENTRY'!P158,"")))</f>
        <v/>
      </c>
      <c r="DK159" s="132" t="str">
        <f>IF('DATA ENTRY'!CV158="","",IF('DATA ENTRY'!Q158="","",IF(AND($DE$4='DATA ENTRY'!D158),'DATA ENTRY'!Q158,"")))</f>
        <v/>
      </c>
      <c r="DL159" s="3" t="str">
        <f>IF('DATA ENTRY'!CV158="","",IF('DATA ENTRY'!R158="","",IF(AND($DE$4='DATA ENTRY'!D158),'DATA ENTRY'!R158,"")))</f>
        <v/>
      </c>
      <c r="DM159" s="132" t="str">
        <f>IF('DATA ENTRY'!CV158="","",IF('DATA ENTRY'!S158="","",IF(AND($DE$4='DATA ENTRY'!D158),'DATA ENTRY'!S158,"")))</f>
        <v/>
      </c>
      <c r="DN159" s="3" t="str">
        <f>IF('DATA ENTRY'!CV158="","",IF('DATA ENTRY'!E158="","",IF(AND($DE$4='DATA ENTRY'!D158),'DATA ENTRY'!E158,"")))</f>
        <v/>
      </c>
      <c r="DO159" s="3" t="str">
        <f>IF('DATA ENTRY'!CV158="","",IF('DATA ENTRY'!D158="","",IF(AND($DE$4='DATA ENTRY'!D158),'DATA ENTRY'!D158,"")))</f>
        <v/>
      </c>
      <c r="DP159" s="3" t="str">
        <f>IF('DATA ENTRY'!CV158="","",IF('DATA ENTRY'!W158="","",IF(AND($DE$4='DATA ENTRY'!D158),'DATA ENTRY'!W158,"")))</f>
        <v/>
      </c>
      <c r="DQ159" s="3" t="str">
        <f>IF('DATA ENTRY'!CV158="","",IF('DATA ENTRY'!X158="","",IF(AND($DE$4='DATA ENTRY'!D158),'DATA ENTRY'!X158,"")))</f>
        <v/>
      </c>
      <c r="DR159" s="133" t="str">
        <f t="shared" si="34"/>
        <v/>
      </c>
      <c r="DS159" s="133" t="str">
        <f>IF('DATA ENTRY'!CV158="","",IF('DATA ENTRY'!D158="","",IF(AND($DE$4='DATA ENTRY'!D158),'DATA ENTRY'!G158,"")))</f>
        <v/>
      </c>
      <c r="DX159">
        <f t="shared" si="35"/>
        <v>0</v>
      </c>
      <c r="EA159" t="str">
        <f t="shared" si="36"/>
        <v/>
      </c>
      <c r="EB159" t="str">
        <f>IF(EX159=0,"",1+(MAX($EB$7:EB158)))</f>
        <v/>
      </c>
      <c r="EC159" s="192">
        <v>153</v>
      </c>
      <c r="ED159" s="3" t="str">
        <f>IF('DATA ENTRY'!CV158="","",IF('DATA ENTRY'!B158="","",IF(AND($EE$4='DATA ENTRY'!G158,$EG$4='DATA ENTRY'!F158),'DATA ENTRY'!B158,"")))</f>
        <v/>
      </c>
      <c r="EE159" s="3" t="str">
        <f>IF('DATA ENTRY'!CV158="","",IF('DATA ENTRY'!C158="","",IF(AND($EE$4='DATA ENTRY'!G158,$EG$4='DATA ENTRY'!F158),'DATA ENTRY'!C158,"")))</f>
        <v/>
      </c>
      <c r="EF159" s="4" t="str">
        <f>IF('DATA ENTRY'!CV158="","",IF('DATA ENTRY'!I158="","",IF(AND($EE$4='DATA ENTRY'!G158,$EG$4='DATA ENTRY'!F158),'DATA ENTRY'!I158,"")))</f>
        <v/>
      </c>
      <c r="EG159" s="4" t="str">
        <f>IF('DATA ENTRY'!CV158="","",IF('DATA ENTRY'!CV158="","",IF(AND($EE$4='DATA ENTRY'!G158,$EG$4='DATA ENTRY'!F158),'DATA ENTRY'!CV158,"")))</f>
        <v/>
      </c>
      <c r="EH159" s="3" t="str">
        <f>IF('DATA ENTRY'!CV158="","",IF('DATA ENTRY'!N158="","",IF(AND($EE$4='DATA ENTRY'!G158,$EG$4='DATA ENTRY'!F158),'DATA ENTRY'!N158,"")))</f>
        <v/>
      </c>
      <c r="EI159" s="132" t="str">
        <f>IF('DATA ENTRY'!CV158="","",IF('DATA ENTRY'!O158="","",IF(AND($EE$4='DATA ENTRY'!G158,$EG$4='DATA ENTRY'!F158),'DATA ENTRY'!O158,"")))</f>
        <v/>
      </c>
      <c r="EJ159" s="3" t="str">
        <f>IF('DATA ENTRY'!CV158="","",IF('DATA ENTRY'!P158="","",IF(AND($EE$4='DATA ENTRY'!G158,$EG$4='DATA ENTRY'!F158),'DATA ENTRY'!P158,"")))</f>
        <v/>
      </c>
      <c r="EK159" s="132" t="str">
        <f>IF('DATA ENTRY'!CV158="","",IF('DATA ENTRY'!Q158="","",IF(AND($EE$4='DATA ENTRY'!G158,$EG$4='DATA ENTRY'!F158),'DATA ENTRY'!Q158,"")))</f>
        <v/>
      </c>
      <c r="EL159" s="3" t="str">
        <f>IF('DATA ENTRY'!CV158="","",IF('DATA ENTRY'!R158="","",IF(AND($EE$4='DATA ENTRY'!G158,$EG$4='DATA ENTRY'!F158),'DATA ENTRY'!R158,"")))</f>
        <v/>
      </c>
      <c r="EM159" s="132" t="str">
        <f>IF('DATA ENTRY'!CV158="","",IF('DATA ENTRY'!S158="","",IF(AND($EE$4='DATA ENTRY'!G158,$EG$4='DATA ENTRY'!F158),'DATA ENTRY'!S158,"")))</f>
        <v/>
      </c>
      <c r="EN159" s="3" t="str">
        <f>IF('DATA ENTRY'!CV158="","",IF('DATA ENTRY'!E158="","",IF(AND($EE$4='DATA ENTRY'!G158,$EG$4='DATA ENTRY'!F158),'DATA ENTRY'!E158,"")))</f>
        <v/>
      </c>
      <c r="EO159" s="3" t="str">
        <f>IF('DATA ENTRY'!CV158="","",IF('DATA ENTRY'!D6="","",IF(AND($EE$4='DATA ENTRY'!G158,$EG$4='DATA ENTRY'!F158),'DATA ENTRY'!D6,"")))</f>
        <v/>
      </c>
      <c r="EP159" s="3" t="str">
        <f>IF('DATA ENTRY'!CV158="","",IF('DATA ENTRY'!W158="","",IF(AND($EE$4='DATA ENTRY'!G158,$EG$4='DATA ENTRY'!F158),'DATA ENTRY'!W158,"")))</f>
        <v/>
      </c>
      <c r="EQ159" s="3" t="str">
        <f>IF('DATA ENTRY'!CV158="","",IF('DATA ENTRY'!X158="","",IF(AND($EE$4='DATA ENTRY'!G158,$EG$4='DATA ENTRY'!F158),'DATA ENTRY'!X158,"")))</f>
        <v/>
      </c>
      <c r="ER159" s="133" t="str">
        <f t="shared" si="37"/>
        <v/>
      </c>
      <c r="ES159" s="133" t="str">
        <f>IF('DATA ENTRY'!CV158="","",IF('DATA ENTRY'!D6="","",IF(AND($EE$4='DATA ENTRY'!G158,$EG$4='DATA ENTRY'!F158),'DATA ENTRY'!G158,"")))</f>
        <v/>
      </c>
      <c r="EX159">
        <f t="shared" si="38"/>
        <v>0</v>
      </c>
    </row>
    <row r="160" spans="1:154">
      <c r="A160" t="str">
        <f>IF(S160=0,"",1+(MAX($A$7:A159)))</f>
        <v/>
      </c>
      <c r="B160" s="2">
        <v>154</v>
      </c>
      <c r="C160" s="3" t="str">
        <f>IF('DATA ENTRY'!CV159="","",IF('DATA ENTRY'!B159="","",IF($D$4="All Post",'DATA ENTRY'!B159,IF(AND($D$4='DATA ENTRY'!CV159),'DATA ENTRY'!B159,""))))</f>
        <v/>
      </c>
      <c r="D160" s="3" t="str">
        <f>IF('DATA ENTRY'!CV159="","",IF('DATA ENTRY'!C159="","",IF($D$4="All Post",'DATA ENTRY'!C159,IF(AND($D$4='DATA ENTRY'!CV159),'DATA ENTRY'!C159,""))))</f>
        <v/>
      </c>
      <c r="E160" s="4" t="str">
        <f>IF('DATA ENTRY'!CV159="","",IF('DATA ENTRY'!I159="","",IF($D$4="All Post",'DATA ENTRY'!I159,IF(AND($D$4='DATA ENTRY'!CV159),'DATA ENTRY'!I159,""))))</f>
        <v/>
      </c>
      <c r="F160" s="4" t="str">
        <f>IF('DATA ENTRY'!CV159="","",IF('DATA ENTRY'!CV159="","",IF($D$4="All Post",'DATA ENTRY'!CV159,IF(AND($D$4='DATA ENTRY'!CV159),'DATA ENTRY'!CV159,""))))</f>
        <v/>
      </c>
      <c r="G160" s="3" t="str">
        <f>IF('DATA ENTRY'!CV159="","",IF('DATA ENTRY'!N159="","",IF($D$4="All Post",'DATA ENTRY'!N159,IF(AND($D$4='DATA ENTRY'!CV159),'DATA ENTRY'!N159,""))))</f>
        <v/>
      </c>
      <c r="H160" s="132" t="str">
        <f>IF('DATA ENTRY'!CV159="","",IF('DATA ENTRY'!O159="","",IF($D$4="All Post",'DATA ENTRY'!O159,IF(AND($D$4='DATA ENTRY'!CV159),'DATA ENTRY'!O159,""))))</f>
        <v/>
      </c>
      <c r="I160" s="3" t="str">
        <f>IF('DATA ENTRY'!CV159="","",IF('DATA ENTRY'!P159="","",IF($D$4="All Post",'DATA ENTRY'!P159,IF(AND($D$4='DATA ENTRY'!CV159),'DATA ENTRY'!P159,""))))</f>
        <v/>
      </c>
      <c r="J160" s="132" t="str">
        <f>IF('DATA ENTRY'!CV159="","",IF('DATA ENTRY'!Q159="","",IF($D$4="All Post",'DATA ENTRY'!Q159,IF(AND($D$4='DATA ENTRY'!CV159),'DATA ENTRY'!Q159,""))))</f>
        <v/>
      </c>
      <c r="K160" s="3" t="str">
        <f>IF('DATA ENTRY'!CV159="","",IF('DATA ENTRY'!R159="","",IF($D$4="All Post",'DATA ENTRY'!R159,IF(AND($D$4='DATA ENTRY'!CV159),'DATA ENTRY'!R159,""))))</f>
        <v/>
      </c>
      <c r="L160" s="3" t="str">
        <f>IF('DATA ENTRY'!CV159="","",IF('DATA ENTRY'!S159="","",IF($D$4="All Post",'DATA ENTRY'!S159,IF(AND($D$4='DATA ENTRY'!CV159),'DATA ENTRY'!S159,""))))</f>
        <v/>
      </c>
      <c r="M160" s="3" t="str">
        <f>IF('DATA ENTRY'!CV159="","",IF('DATA ENTRY'!E159="","",IF($D$4="All Post",'DATA ENTRY'!E159,IF(AND($D$4='DATA ENTRY'!CV159),'DATA ENTRY'!E159,""))))</f>
        <v/>
      </c>
      <c r="N160" s="3" t="str">
        <f>IF('DATA ENTRY'!CV159="","",IF('DATA ENTRY'!W159="","",IF($D$4="All Post",'DATA ENTRY'!W159,IF(AND($D$4='DATA ENTRY'!CV159),'DATA ENTRY'!W159,""))))</f>
        <v/>
      </c>
      <c r="O160" s="3" t="str">
        <f>IF('DATA ENTRY'!CV159="","",IF('DATA ENTRY'!X159="","",IF($D$4="All Post",'DATA ENTRY'!X159,IF(AND($D$4='DATA ENTRY'!CV159),'DATA ENTRY'!X159,""))))</f>
        <v/>
      </c>
      <c r="P160" s="3" t="str">
        <f>IF('DATA ENTRY'!CV159="","",IF('DATA ENTRY'!G159="","",IF($D$4="All Post",'DATA ENTRY'!G159,IF(AND($D$4='DATA ENTRY'!CV159),'DATA ENTRY'!G159,""))))</f>
        <v/>
      </c>
      <c r="S160">
        <f t="shared" si="27"/>
        <v>0</v>
      </c>
      <c r="T160" t="str">
        <f t="shared" si="28"/>
        <v/>
      </c>
      <c r="BZ160" t="str">
        <f t="shared" si="29"/>
        <v/>
      </c>
      <c r="CA160" t="str">
        <f>IF(CW160=0,"",1+(MAX($CA$7:CA159)))</f>
        <v/>
      </c>
      <c r="CB160" s="141">
        <v>154</v>
      </c>
      <c r="CC160" s="3" t="str">
        <f>IF('DATA ENTRY'!CV159="","",IF('DATA ENTRY'!B159="","",IF(AND($CD$4='DATA ENTRY'!CV159),'DATA ENTRY'!B159,"")))</f>
        <v/>
      </c>
      <c r="CD160" s="3" t="str">
        <f>IF('DATA ENTRY'!CV159="","",IF('DATA ENTRY'!C159="","",IF(AND($CD$4='DATA ENTRY'!CV159),'DATA ENTRY'!C159,"")))</f>
        <v/>
      </c>
      <c r="CE160" s="4" t="str">
        <f>IF('DATA ENTRY'!CV159="","",IF('DATA ENTRY'!I159="","",IF(AND($CD$4='DATA ENTRY'!CV159),'DATA ENTRY'!I159,"")))</f>
        <v/>
      </c>
      <c r="CF160" s="4" t="str">
        <f>IF('DATA ENTRY'!CV159="","",IF('DATA ENTRY'!CV159="","",IF(AND($CD$4='DATA ENTRY'!CV159),'DATA ENTRY'!CV159,"")))</f>
        <v/>
      </c>
      <c r="CG160" s="3" t="str">
        <f>IF('DATA ENTRY'!CV159="","",IF('DATA ENTRY'!N159="","",IF(AND($CD$4='DATA ENTRY'!CV159),'DATA ENTRY'!N159,"")))</f>
        <v/>
      </c>
      <c r="CH160" s="132" t="str">
        <f>IF('DATA ENTRY'!CV159="","",IF('DATA ENTRY'!O159="","",IF(AND($CD$4='DATA ENTRY'!CV159),'DATA ENTRY'!O159,"")))</f>
        <v/>
      </c>
      <c r="CI160" s="3" t="str">
        <f>IF('DATA ENTRY'!CV159="","",IF('DATA ENTRY'!P159="","",IF(AND($CD$4='DATA ENTRY'!CV159),'DATA ENTRY'!P159,"")))</f>
        <v/>
      </c>
      <c r="CJ160" s="132" t="str">
        <f>IF('DATA ENTRY'!CV159="","",IF('DATA ENTRY'!Q159="","",IF(AND($CD$4='DATA ENTRY'!CV159),'DATA ENTRY'!Q159,"")))</f>
        <v/>
      </c>
      <c r="CK160" s="3" t="str">
        <f>IF('DATA ENTRY'!CV159="","",IF('DATA ENTRY'!R159="","",IF(AND($CD$4='DATA ENTRY'!CV159),'DATA ENTRY'!R159,"")))</f>
        <v/>
      </c>
      <c r="CL160" s="3" t="str">
        <f>IF('DATA ENTRY'!CV159="","",IF('DATA ENTRY'!S159="","",IF(AND($CD$4='DATA ENTRY'!CV159),'DATA ENTRY'!S159,"")))</f>
        <v/>
      </c>
      <c r="CM160" s="3" t="str">
        <f>IF('DATA ENTRY'!CV159="","",IF('DATA ENTRY'!E159="","",IF(AND($CD$4='DATA ENTRY'!CV159),'DATA ENTRY'!E159,"")))</f>
        <v/>
      </c>
      <c r="CN160" s="3" t="str">
        <f>IF('DATA ENTRY'!CV159="","",IF('DATA ENTRY'!W159="","",IF(AND($CD$4='DATA ENTRY'!CV159),'DATA ENTRY'!W159,"")))</f>
        <v/>
      </c>
      <c r="CO160" s="3" t="str">
        <f>IF('DATA ENTRY'!CV159="","",IF('DATA ENTRY'!X159="","",IF(AND($CD$4='DATA ENTRY'!CV159),'DATA ENTRY'!X159,"")))</f>
        <v/>
      </c>
      <c r="CP160" s="133" t="str">
        <f t="shared" si="30"/>
        <v/>
      </c>
      <c r="CQ160" s="133" t="str">
        <f>IF('DATA ENTRY'!CV159="","",IF('DATA ENTRY'!G159="","",IF(AND($CD$4='DATA ENTRY'!CV159),'DATA ENTRY'!G159,"")))</f>
        <v/>
      </c>
      <c r="CR160">
        <f t="shared" si="31"/>
        <v>0</v>
      </c>
      <c r="CS160">
        <f t="shared" si="32"/>
        <v>0</v>
      </c>
      <c r="CW160">
        <f t="shared" si="39"/>
        <v>0</v>
      </c>
      <c r="DA160" t="str">
        <f t="shared" si="33"/>
        <v/>
      </c>
      <c r="DB160" t="str">
        <f>IF(DX160=0,"",1+(MAX($DB$7:DB159)))</f>
        <v/>
      </c>
      <c r="DC160" s="170">
        <v>154</v>
      </c>
      <c r="DD160" s="3" t="str">
        <f>IF('DATA ENTRY'!CV159="","",IF('DATA ENTRY'!B159="","",IF(AND($DE$4='DATA ENTRY'!D159),'DATA ENTRY'!B159,"")))</f>
        <v/>
      </c>
      <c r="DE160" s="3" t="str">
        <f>IF('DATA ENTRY'!CV159="","",IF('DATA ENTRY'!C159="","",IF(AND($DE$4='DATA ENTRY'!D159),'DATA ENTRY'!C159,"")))</f>
        <v/>
      </c>
      <c r="DF160" s="4" t="str">
        <f>IF('DATA ENTRY'!CV159="","",IF('DATA ENTRY'!I159="","",IF(AND($DE$4='DATA ENTRY'!D159),'DATA ENTRY'!I159,"")))</f>
        <v/>
      </c>
      <c r="DG160" s="4" t="str">
        <f>IF('DATA ENTRY'!CV159="","",IF('DATA ENTRY'!CV159="","",IF(AND($DE$4='DATA ENTRY'!D159),'DATA ENTRY'!CV159,"")))</f>
        <v/>
      </c>
      <c r="DH160" s="3" t="str">
        <f>IF('DATA ENTRY'!CV159="","",IF('DATA ENTRY'!N159="","",IF(AND($DE$4='DATA ENTRY'!D159),'DATA ENTRY'!N159,"")))</f>
        <v/>
      </c>
      <c r="DI160" s="132" t="str">
        <f>IF('DATA ENTRY'!CV159="","",IF('DATA ENTRY'!O159="","",IF(AND($DE$4='DATA ENTRY'!D159),'DATA ENTRY'!O159,"")))</f>
        <v/>
      </c>
      <c r="DJ160" s="3" t="str">
        <f>IF('DATA ENTRY'!CV159="","",IF('DATA ENTRY'!P159="","",IF(AND($DE$4='DATA ENTRY'!D159),'DATA ENTRY'!P159,"")))</f>
        <v/>
      </c>
      <c r="DK160" s="132" t="str">
        <f>IF('DATA ENTRY'!CV159="","",IF('DATA ENTRY'!Q159="","",IF(AND($DE$4='DATA ENTRY'!D159),'DATA ENTRY'!Q159,"")))</f>
        <v/>
      </c>
      <c r="DL160" s="3" t="str">
        <f>IF('DATA ENTRY'!CV159="","",IF('DATA ENTRY'!R159="","",IF(AND($DE$4='DATA ENTRY'!D159),'DATA ENTRY'!R159,"")))</f>
        <v/>
      </c>
      <c r="DM160" s="132" t="str">
        <f>IF('DATA ENTRY'!CV159="","",IF('DATA ENTRY'!S159="","",IF(AND($DE$4='DATA ENTRY'!D159),'DATA ENTRY'!S159,"")))</f>
        <v/>
      </c>
      <c r="DN160" s="3" t="str">
        <f>IF('DATA ENTRY'!CV159="","",IF('DATA ENTRY'!E159="","",IF(AND($DE$4='DATA ENTRY'!D159),'DATA ENTRY'!E159,"")))</f>
        <v/>
      </c>
      <c r="DO160" s="3" t="str">
        <f>IF('DATA ENTRY'!CV159="","",IF('DATA ENTRY'!D159="","",IF(AND($DE$4='DATA ENTRY'!D159),'DATA ENTRY'!D159,"")))</f>
        <v/>
      </c>
      <c r="DP160" s="3" t="str">
        <f>IF('DATA ENTRY'!CV159="","",IF('DATA ENTRY'!W159="","",IF(AND($DE$4='DATA ENTRY'!D159),'DATA ENTRY'!W159,"")))</f>
        <v/>
      </c>
      <c r="DQ160" s="3" t="str">
        <f>IF('DATA ENTRY'!CV159="","",IF('DATA ENTRY'!X159="","",IF(AND($DE$4='DATA ENTRY'!D159),'DATA ENTRY'!X159,"")))</f>
        <v/>
      </c>
      <c r="DR160" s="133" t="str">
        <f t="shared" si="34"/>
        <v/>
      </c>
      <c r="DS160" s="133" t="str">
        <f>IF('DATA ENTRY'!CV159="","",IF('DATA ENTRY'!D159="","",IF(AND($DE$4='DATA ENTRY'!D159),'DATA ENTRY'!G159,"")))</f>
        <v/>
      </c>
      <c r="DX160">
        <f t="shared" si="35"/>
        <v>0</v>
      </c>
      <c r="EA160" t="str">
        <f t="shared" si="36"/>
        <v/>
      </c>
      <c r="EB160" t="str">
        <f>IF(EX160=0,"",1+(MAX($EB$7:EB159)))</f>
        <v/>
      </c>
      <c r="EC160" s="192">
        <v>154</v>
      </c>
      <c r="ED160" s="3" t="str">
        <f>IF('DATA ENTRY'!CV159="","",IF('DATA ENTRY'!B159="","",IF(AND($EE$4='DATA ENTRY'!G159,$EG$4='DATA ENTRY'!F159),'DATA ENTRY'!B159,"")))</f>
        <v/>
      </c>
      <c r="EE160" s="3" t="str">
        <f>IF('DATA ENTRY'!CV159="","",IF('DATA ENTRY'!C159="","",IF(AND($EE$4='DATA ENTRY'!G159,$EG$4='DATA ENTRY'!F159),'DATA ENTRY'!C159,"")))</f>
        <v/>
      </c>
      <c r="EF160" s="4" t="str">
        <f>IF('DATA ENTRY'!CV159="","",IF('DATA ENTRY'!I159="","",IF(AND($EE$4='DATA ENTRY'!G159,$EG$4='DATA ENTRY'!F159),'DATA ENTRY'!I159,"")))</f>
        <v/>
      </c>
      <c r="EG160" s="4" t="str">
        <f>IF('DATA ENTRY'!CV159="","",IF('DATA ENTRY'!CV159="","",IF(AND($EE$4='DATA ENTRY'!G159,$EG$4='DATA ENTRY'!F159),'DATA ENTRY'!CV159,"")))</f>
        <v/>
      </c>
      <c r="EH160" s="3" t="str">
        <f>IF('DATA ENTRY'!CV159="","",IF('DATA ENTRY'!N159="","",IF(AND($EE$4='DATA ENTRY'!G159,$EG$4='DATA ENTRY'!F159),'DATA ENTRY'!N159,"")))</f>
        <v/>
      </c>
      <c r="EI160" s="132" t="str">
        <f>IF('DATA ENTRY'!CV159="","",IF('DATA ENTRY'!O159="","",IF(AND($EE$4='DATA ENTRY'!G159,$EG$4='DATA ENTRY'!F159),'DATA ENTRY'!O159,"")))</f>
        <v/>
      </c>
      <c r="EJ160" s="3" t="str">
        <f>IF('DATA ENTRY'!CV159="","",IF('DATA ENTRY'!P159="","",IF(AND($EE$4='DATA ENTRY'!G159,$EG$4='DATA ENTRY'!F159),'DATA ENTRY'!P159,"")))</f>
        <v/>
      </c>
      <c r="EK160" s="132" t="str">
        <f>IF('DATA ENTRY'!CV159="","",IF('DATA ENTRY'!Q159="","",IF(AND($EE$4='DATA ENTRY'!G159,$EG$4='DATA ENTRY'!F159),'DATA ENTRY'!Q159,"")))</f>
        <v/>
      </c>
      <c r="EL160" s="3" t="str">
        <f>IF('DATA ENTRY'!CV159="","",IF('DATA ENTRY'!R159="","",IF(AND($EE$4='DATA ENTRY'!G159,$EG$4='DATA ENTRY'!F159),'DATA ENTRY'!R159,"")))</f>
        <v/>
      </c>
      <c r="EM160" s="132" t="str">
        <f>IF('DATA ENTRY'!CV159="","",IF('DATA ENTRY'!S159="","",IF(AND($EE$4='DATA ENTRY'!G159,$EG$4='DATA ENTRY'!F159),'DATA ENTRY'!S159,"")))</f>
        <v/>
      </c>
      <c r="EN160" s="3" t="str">
        <f>IF('DATA ENTRY'!CV159="","",IF('DATA ENTRY'!E159="","",IF(AND($EE$4='DATA ENTRY'!G159,$EG$4='DATA ENTRY'!F159),'DATA ENTRY'!E159,"")))</f>
        <v/>
      </c>
      <c r="EO160" s="3" t="str">
        <f>IF('DATA ENTRY'!CV159="","",IF('DATA ENTRY'!D6="","",IF(AND($EE$4='DATA ENTRY'!G159,$EG$4='DATA ENTRY'!F159),'DATA ENTRY'!D6,"")))</f>
        <v/>
      </c>
      <c r="EP160" s="3" t="str">
        <f>IF('DATA ENTRY'!CV159="","",IF('DATA ENTRY'!W159="","",IF(AND($EE$4='DATA ENTRY'!G159,$EG$4='DATA ENTRY'!F159),'DATA ENTRY'!W159,"")))</f>
        <v/>
      </c>
      <c r="EQ160" s="3" t="str">
        <f>IF('DATA ENTRY'!CV159="","",IF('DATA ENTRY'!X159="","",IF(AND($EE$4='DATA ENTRY'!G159,$EG$4='DATA ENTRY'!F159),'DATA ENTRY'!X159,"")))</f>
        <v/>
      </c>
      <c r="ER160" s="133" t="str">
        <f t="shared" si="37"/>
        <v/>
      </c>
      <c r="ES160" s="133" t="str">
        <f>IF('DATA ENTRY'!CV159="","",IF('DATA ENTRY'!D6="","",IF(AND($EE$4='DATA ENTRY'!G159,$EG$4='DATA ENTRY'!F159),'DATA ENTRY'!G159,"")))</f>
        <v/>
      </c>
      <c r="EX160">
        <f t="shared" si="38"/>
        <v>0</v>
      </c>
    </row>
    <row r="161" spans="1:154">
      <c r="A161" t="str">
        <f>IF(S161=0,"",1+(MAX($A$7:A160)))</f>
        <v/>
      </c>
      <c r="B161" s="2">
        <v>155</v>
      </c>
      <c r="C161" s="3" t="str">
        <f>IF('DATA ENTRY'!CV160="","",IF('DATA ENTRY'!B160="","",IF($D$4="All Post",'DATA ENTRY'!B160,IF(AND($D$4='DATA ENTRY'!CV160),'DATA ENTRY'!B160,""))))</f>
        <v/>
      </c>
      <c r="D161" s="3" t="str">
        <f>IF('DATA ENTRY'!CV160="","",IF('DATA ENTRY'!C160="","",IF($D$4="All Post",'DATA ENTRY'!C160,IF(AND($D$4='DATA ENTRY'!CV160),'DATA ENTRY'!C160,""))))</f>
        <v/>
      </c>
      <c r="E161" s="4" t="str">
        <f>IF('DATA ENTRY'!CV160="","",IF('DATA ENTRY'!I160="","",IF($D$4="All Post",'DATA ENTRY'!I160,IF(AND($D$4='DATA ENTRY'!CV160),'DATA ENTRY'!I160,""))))</f>
        <v/>
      </c>
      <c r="F161" s="4" t="str">
        <f>IF('DATA ENTRY'!CV160="","",IF('DATA ENTRY'!CV160="","",IF($D$4="All Post",'DATA ENTRY'!CV160,IF(AND($D$4='DATA ENTRY'!CV160),'DATA ENTRY'!CV160,""))))</f>
        <v/>
      </c>
      <c r="G161" s="3" t="str">
        <f>IF('DATA ENTRY'!CV160="","",IF('DATA ENTRY'!N160="","",IF($D$4="All Post",'DATA ENTRY'!N160,IF(AND($D$4='DATA ENTRY'!CV160),'DATA ENTRY'!N160,""))))</f>
        <v/>
      </c>
      <c r="H161" s="132" t="str">
        <f>IF('DATA ENTRY'!CV160="","",IF('DATA ENTRY'!O160="","",IF($D$4="All Post",'DATA ENTRY'!O160,IF(AND($D$4='DATA ENTRY'!CV160),'DATA ENTRY'!O160,""))))</f>
        <v/>
      </c>
      <c r="I161" s="3" t="str">
        <f>IF('DATA ENTRY'!CV160="","",IF('DATA ENTRY'!P160="","",IF($D$4="All Post",'DATA ENTRY'!P160,IF(AND($D$4='DATA ENTRY'!CV160),'DATA ENTRY'!P160,""))))</f>
        <v/>
      </c>
      <c r="J161" s="132" t="str">
        <f>IF('DATA ENTRY'!CV160="","",IF('DATA ENTRY'!Q160="","",IF($D$4="All Post",'DATA ENTRY'!Q160,IF(AND($D$4='DATA ENTRY'!CV160),'DATA ENTRY'!Q160,""))))</f>
        <v/>
      </c>
      <c r="K161" s="3" t="str">
        <f>IF('DATA ENTRY'!CV160="","",IF('DATA ENTRY'!R160="","",IF($D$4="All Post",'DATA ENTRY'!R160,IF(AND($D$4='DATA ENTRY'!CV160),'DATA ENTRY'!R160,""))))</f>
        <v/>
      </c>
      <c r="L161" s="3" t="str">
        <f>IF('DATA ENTRY'!CV160="","",IF('DATA ENTRY'!S160="","",IF($D$4="All Post",'DATA ENTRY'!S160,IF(AND($D$4='DATA ENTRY'!CV160),'DATA ENTRY'!S160,""))))</f>
        <v/>
      </c>
      <c r="M161" s="3" t="str">
        <f>IF('DATA ENTRY'!CV160="","",IF('DATA ENTRY'!E160="","",IF($D$4="All Post",'DATA ENTRY'!E160,IF(AND($D$4='DATA ENTRY'!CV160),'DATA ENTRY'!E160,""))))</f>
        <v/>
      </c>
      <c r="N161" s="3" t="str">
        <f>IF('DATA ENTRY'!CV160="","",IF('DATA ENTRY'!W160="","",IF($D$4="All Post",'DATA ENTRY'!W160,IF(AND($D$4='DATA ENTRY'!CV160),'DATA ENTRY'!W160,""))))</f>
        <v/>
      </c>
      <c r="O161" s="3" t="str">
        <f>IF('DATA ENTRY'!CV160="","",IF('DATA ENTRY'!X160="","",IF($D$4="All Post",'DATA ENTRY'!X160,IF(AND($D$4='DATA ENTRY'!CV160),'DATA ENTRY'!X160,""))))</f>
        <v/>
      </c>
      <c r="P161" s="3" t="str">
        <f>IF('DATA ENTRY'!CV160="","",IF('DATA ENTRY'!G160="","",IF($D$4="All Post",'DATA ENTRY'!G160,IF(AND($D$4='DATA ENTRY'!CV160),'DATA ENTRY'!G160,""))))</f>
        <v/>
      </c>
      <c r="S161">
        <f t="shared" si="27"/>
        <v>0</v>
      </c>
      <c r="T161" t="str">
        <f t="shared" si="28"/>
        <v/>
      </c>
      <c r="BZ161" t="str">
        <f t="shared" si="29"/>
        <v/>
      </c>
      <c r="CA161" t="str">
        <f>IF(CW161=0,"",1+(MAX($CA$7:CA160)))</f>
        <v/>
      </c>
      <c r="CB161" s="141">
        <v>155</v>
      </c>
      <c r="CC161" s="3" t="str">
        <f>IF('DATA ENTRY'!CV160="","",IF('DATA ENTRY'!B160="","",IF(AND($CD$4='DATA ENTRY'!CV160),'DATA ENTRY'!B160,"")))</f>
        <v/>
      </c>
      <c r="CD161" s="3" t="str">
        <f>IF('DATA ENTRY'!CV160="","",IF('DATA ENTRY'!C160="","",IF(AND($CD$4='DATA ENTRY'!CV160),'DATA ENTRY'!C160,"")))</f>
        <v/>
      </c>
      <c r="CE161" s="4" t="str">
        <f>IF('DATA ENTRY'!CV160="","",IF('DATA ENTRY'!I160="","",IF(AND($CD$4='DATA ENTRY'!CV160),'DATA ENTRY'!I160,"")))</f>
        <v/>
      </c>
      <c r="CF161" s="4" t="str">
        <f>IF('DATA ENTRY'!CV160="","",IF('DATA ENTRY'!CV160="","",IF(AND($CD$4='DATA ENTRY'!CV160),'DATA ENTRY'!CV160,"")))</f>
        <v/>
      </c>
      <c r="CG161" s="3" t="str">
        <f>IF('DATA ENTRY'!CV160="","",IF('DATA ENTRY'!N160="","",IF(AND($CD$4='DATA ENTRY'!CV160),'DATA ENTRY'!N160,"")))</f>
        <v/>
      </c>
      <c r="CH161" s="132" t="str">
        <f>IF('DATA ENTRY'!CV160="","",IF('DATA ENTRY'!O160="","",IF(AND($CD$4='DATA ENTRY'!CV160),'DATA ENTRY'!O160,"")))</f>
        <v/>
      </c>
      <c r="CI161" s="3" t="str">
        <f>IF('DATA ENTRY'!CV160="","",IF('DATA ENTRY'!P160="","",IF(AND($CD$4='DATA ENTRY'!CV160),'DATA ENTRY'!P160,"")))</f>
        <v/>
      </c>
      <c r="CJ161" s="132" t="str">
        <f>IF('DATA ENTRY'!CV160="","",IF('DATA ENTRY'!Q160="","",IF(AND($CD$4='DATA ENTRY'!CV160),'DATA ENTRY'!Q160,"")))</f>
        <v/>
      </c>
      <c r="CK161" s="3" t="str">
        <f>IF('DATA ENTRY'!CV160="","",IF('DATA ENTRY'!R160="","",IF(AND($CD$4='DATA ENTRY'!CV160),'DATA ENTRY'!R160,"")))</f>
        <v/>
      </c>
      <c r="CL161" s="3" t="str">
        <f>IF('DATA ENTRY'!CV160="","",IF('DATA ENTRY'!S160="","",IF(AND($CD$4='DATA ENTRY'!CV160),'DATA ENTRY'!S160,"")))</f>
        <v/>
      </c>
      <c r="CM161" s="3" t="str">
        <f>IF('DATA ENTRY'!CV160="","",IF('DATA ENTRY'!E160="","",IF(AND($CD$4='DATA ENTRY'!CV160),'DATA ENTRY'!E160,"")))</f>
        <v/>
      </c>
      <c r="CN161" s="3" t="str">
        <f>IF('DATA ENTRY'!CV160="","",IF('DATA ENTRY'!W160="","",IF(AND($CD$4='DATA ENTRY'!CV160),'DATA ENTRY'!W160,"")))</f>
        <v/>
      </c>
      <c r="CO161" s="3" t="str">
        <f>IF('DATA ENTRY'!CV160="","",IF('DATA ENTRY'!X160="","",IF(AND($CD$4='DATA ENTRY'!CV160),'DATA ENTRY'!X160,"")))</f>
        <v/>
      </c>
      <c r="CP161" s="133" t="str">
        <f t="shared" si="30"/>
        <v/>
      </c>
      <c r="CQ161" s="133" t="str">
        <f>IF('DATA ENTRY'!CV160="","",IF('DATA ENTRY'!G160="","",IF(AND($CD$4='DATA ENTRY'!CV160),'DATA ENTRY'!G160,"")))</f>
        <v/>
      </c>
      <c r="CR161">
        <f t="shared" si="31"/>
        <v>0</v>
      </c>
      <c r="CS161">
        <f t="shared" si="32"/>
        <v>0</v>
      </c>
      <c r="CW161">
        <f t="shared" si="39"/>
        <v>0</v>
      </c>
      <c r="DA161" t="str">
        <f t="shared" si="33"/>
        <v/>
      </c>
      <c r="DB161" t="str">
        <f>IF(DX161=0,"",1+(MAX($DB$7:DB160)))</f>
        <v/>
      </c>
      <c r="DC161" s="170">
        <v>155</v>
      </c>
      <c r="DD161" s="3" t="str">
        <f>IF('DATA ENTRY'!CV160="","",IF('DATA ENTRY'!B160="","",IF(AND($DE$4='DATA ENTRY'!D160),'DATA ENTRY'!B160,"")))</f>
        <v/>
      </c>
      <c r="DE161" s="3" t="str">
        <f>IF('DATA ENTRY'!CV160="","",IF('DATA ENTRY'!C160="","",IF(AND($DE$4='DATA ENTRY'!D160),'DATA ENTRY'!C160,"")))</f>
        <v/>
      </c>
      <c r="DF161" s="4" t="str">
        <f>IF('DATA ENTRY'!CV160="","",IF('DATA ENTRY'!I160="","",IF(AND($DE$4='DATA ENTRY'!D160),'DATA ENTRY'!I160,"")))</f>
        <v/>
      </c>
      <c r="DG161" s="4" t="str">
        <f>IF('DATA ENTRY'!CV160="","",IF('DATA ENTRY'!CV160="","",IF(AND($DE$4='DATA ENTRY'!D160),'DATA ENTRY'!CV160,"")))</f>
        <v/>
      </c>
      <c r="DH161" s="3" t="str">
        <f>IF('DATA ENTRY'!CV160="","",IF('DATA ENTRY'!N160="","",IF(AND($DE$4='DATA ENTRY'!D160),'DATA ENTRY'!N160,"")))</f>
        <v/>
      </c>
      <c r="DI161" s="132" t="str">
        <f>IF('DATA ENTRY'!CV160="","",IF('DATA ENTRY'!O160="","",IF(AND($DE$4='DATA ENTRY'!D160),'DATA ENTRY'!O160,"")))</f>
        <v/>
      </c>
      <c r="DJ161" s="3" t="str">
        <f>IF('DATA ENTRY'!CV160="","",IF('DATA ENTRY'!P160="","",IF(AND($DE$4='DATA ENTRY'!D160),'DATA ENTRY'!P160,"")))</f>
        <v/>
      </c>
      <c r="DK161" s="132" t="str">
        <f>IF('DATA ENTRY'!CV160="","",IF('DATA ENTRY'!Q160="","",IF(AND($DE$4='DATA ENTRY'!D160),'DATA ENTRY'!Q160,"")))</f>
        <v/>
      </c>
      <c r="DL161" s="3" t="str">
        <f>IF('DATA ENTRY'!CV160="","",IF('DATA ENTRY'!R160="","",IF(AND($DE$4='DATA ENTRY'!D160),'DATA ENTRY'!R160,"")))</f>
        <v/>
      </c>
      <c r="DM161" s="132" t="str">
        <f>IF('DATA ENTRY'!CV160="","",IF('DATA ENTRY'!S160="","",IF(AND($DE$4='DATA ENTRY'!D160),'DATA ENTRY'!S160,"")))</f>
        <v/>
      </c>
      <c r="DN161" s="3" t="str">
        <f>IF('DATA ENTRY'!CV160="","",IF('DATA ENTRY'!E160="","",IF(AND($DE$4='DATA ENTRY'!D160),'DATA ENTRY'!E160,"")))</f>
        <v/>
      </c>
      <c r="DO161" s="3" t="str">
        <f>IF('DATA ENTRY'!CV160="","",IF('DATA ENTRY'!D160="","",IF(AND($DE$4='DATA ENTRY'!D160),'DATA ENTRY'!D160,"")))</f>
        <v/>
      </c>
      <c r="DP161" s="3" t="str">
        <f>IF('DATA ENTRY'!CV160="","",IF('DATA ENTRY'!W160="","",IF(AND($DE$4='DATA ENTRY'!D160),'DATA ENTRY'!W160,"")))</f>
        <v/>
      </c>
      <c r="DQ161" s="3" t="str">
        <f>IF('DATA ENTRY'!CV160="","",IF('DATA ENTRY'!X160="","",IF(AND($DE$4='DATA ENTRY'!D160),'DATA ENTRY'!X160,"")))</f>
        <v/>
      </c>
      <c r="DR161" s="133" t="str">
        <f t="shared" si="34"/>
        <v/>
      </c>
      <c r="DS161" s="133" t="str">
        <f>IF('DATA ENTRY'!CV160="","",IF('DATA ENTRY'!D160="","",IF(AND($DE$4='DATA ENTRY'!D160),'DATA ENTRY'!G160,"")))</f>
        <v/>
      </c>
      <c r="DX161">
        <f t="shared" si="35"/>
        <v>0</v>
      </c>
      <c r="EA161" t="str">
        <f t="shared" si="36"/>
        <v/>
      </c>
      <c r="EB161" t="str">
        <f>IF(EX161=0,"",1+(MAX($EB$7:EB160)))</f>
        <v/>
      </c>
      <c r="EC161" s="192">
        <v>155</v>
      </c>
      <c r="ED161" s="3" t="str">
        <f>IF('DATA ENTRY'!CV160="","",IF('DATA ENTRY'!B160="","",IF(AND($EE$4='DATA ENTRY'!G160,$EG$4='DATA ENTRY'!F160),'DATA ENTRY'!B160,"")))</f>
        <v/>
      </c>
      <c r="EE161" s="3" t="str">
        <f>IF('DATA ENTRY'!CV160="","",IF('DATA ENTRY'!C160="","",IF(AND($EE$4='DATA ENTRY'!G160,$EG$4='DATA ENTRY'!F160),'DATA ENTRY'!C160,"")))</f>
        <v/>
      </c>
      <c r="EF161" s="4" t="str">
        <f>IF('DATA ENTRY'!CV160="","",IF('DATA ENTRY'!I160="","",IF(AND($EE$4='DATA ENTRY'!G160,$EG$4='DATA ENTRY'!F160),'DATA ENTRY'!I160,"")))</f>
        <v/>
      </c>
      <c r="EG161" s="4" t="str">
        <f>IF('DATA ENTRY'!CV160="","",IF('DATA ENTRY'!CV160="","",IF(AND($EE$4='DATA ENTRY'!G160,$EG$4='DATA ENTRY'!F160),'DATA ENTRY'!CV160,"")))</f>
        <v/>
      </c>
      <c r="EH161" s="3" t="str">
        <f>IF('DATA ENTRY'!CV160="","",IF('DATA ENTRY'!N160="","",IF(AND($EE$4='DATA ENTRY'!G160,$EG$4='DATA ENTRY'!F160),'DATA ENTRY'!N160,"")))</f>
        <v/>
      </c>
      <c r="EI161" s="132" t="str">
        <f>IF('DATA ENTRY'!CV160="","",IF('DATA ENTRY'!O160="","",IF(AND($EE$4='DATA ENTRY'!G160,$EG$4='DATA ENTRY'!F160),'DATA ENTRY'!O160,"")))</f>
        <v/>
      </c>
      <c r="EJ161" s="3" t="str">
        <f>IF('DATA ENTRY'!CV160="","",IF('DATA ENTRY'!P160="","",IF(AND($EE$4='DATA ENTRY'!G160,$EG$4='DATA ENTRY'!F160),'DATA ENTRY'!P160,"")))</f>
        <v/>
      </c>
      <c r="EK161" s="132" t="str">
        <f>IF('DATA ENTRY'!CV160="","",IF('DATA ENTRY'!Q160="","",IF(AND($EE$4='DATA ENTRY'!G160,$EG$4='DATA ENTRY'!F160),'DATA ENTRY'!Q160,"")))</f>
        <v/>
      </c>
      <c r="EL161" s="3" t="str">
        <f>IF('DATA ENTRY'!CV160="","",IF('DATA ENTRY'!R160="","",IF(AND($EE$4='DATA ENTRY'!G160,$EG$4='DATA ENTRY'!F160),'DATA ENTRY'!R160,"")))</f>
        <v/>
      </c>
      <c r="EM161" s="132" t="str">
        <f>IF('DATA ENTRY'!CV160="","",IF('DATA ENTRY'!S160="","",IF(AND($EE$4='DATA ENTRY'!G160,$EG$4='DATA ENTRY'!F160),'DATA ENTRY'!S160,"")))</f>
        <v/>
      </c>
      <c r="EN161" s="3" t="str">
        <f>IF('DATA ENTRY'!CV160="","",IF('DATA ENTRY'!E160="","",IF(AND($EE$4='DATA ENTRY'!G160,$EG$4='DATA ENTRY'!F160),'DATA ENTRY'!E160,"")))</f>
        <v/>
      </c>
      <c r="EO161" s="3" t="str">
        <f>IF('DATA ENTRY'!CV160="","",IF('DATA ENTRY'!D6="","",IF(AND($EE$4='DATA ENTRY'!G160,$EG$4='DATA ENTRY'!F160),'DATA ENTRY'!D6,"")))</f>
        <v/>
      </c>
      <c r="EP161" s="3" t="str">
        <f>IF('DATA ENTRY'!CV160="","",IF('DATA ENTRY'!W160="","",IF(AND($EE$4='DATA ENTRY'!G160,$EG$4='DATA ENTRY'!F160),'DATA ENTRY'!W160,"")))</f>
        <v/>
      </c>
      <c r="EQ161" s="3" t="str">
        <f>IF('DATA ENTRY'!CV160="","",IF('DATA ENTRY'!X160="","",IF(AND($EE$4='DATA ENTRY'!G160,$EG$4='DATA ENTRY'!F160),'DATA ENTRY'!X160,"")))</f>
        <v/>
      </c>
      <c r="ER161" s="133" t="str">
        <f t="shared" si="37"/>
        <v/>
      </c>
      <c r="ES161" s="133" t="str">
        <f>IF('DATA ENTRY'!CV160="","",IF('DATA ENTRY'!D6="","",IF(AND($EE$4='DATA ENTRY'!G160,$EG$4='DATA ENTRY'!F160),'DATA ENTRY'!G160,"")))</f>
        <v/>
      </c>
      <c r="EX161">
        <f t="shared" si="38"/>
        <v>0</v>
      </c>
    </row>
    <row r="162" spans="1:154">
      <c r="A162" t="str">
        <f>IF(S162=0,"",1+(MAX($A$7:A161)))</f>
        <v/>
      </c>
      <c r="B162" s="2">
        <v>156</v>
      </c>
      <c r="C162" s="3" t="str">
        <f>IF('DATA ENTRY'!CV161="","",IF('DATA ENTRY'!B161="","",IF($D$4="All Post",'DATA ENTRY'!B161,IF(AND($D$4='DATA ENTRY'!CV161),'DATA ENTRY'!B161,""))))</f>
        <v/>
      </c>
      <c r="D162" s="3" t="str">
        <f>IF('DATA ENTRY'!CV161="","",IF('DATA ENTRY'!C161="","",IF($D$4="All Post",'DATA ENTRY'!C161,IF(AND($D$4='DATA ENTRY'!CV161),'DATA ENTRY'!C161,""))))</f>
        <v/>
      </c>
      <c r="E162" s="4" t="str">
        <f>IF('DATA ENTRY'!CV161="","",IF('DATA ENTRY'!I161="","",IF($D$4="All Post",'DATA ENTRY'!I161,IF(AND($D$4='DATA ENTRY'!CV161),'DATA ENTRY'!I161,""))))</f>
        <v/>
      </c>
      <c r="F162" s="4" t="str">
        <f>IF('DATA ENTRY'!CV161="","",IF('DATA ENTRY'!CV161="","",IF($D$4="All Post",'DATA ENTRY'!CV161,IF(AND($D$4='DATA ENTRY'!CV161),'DATA ENTRY'!CV161,""))))</f>
        <v/>
      </c>
      <c r="G162" s="3" t="str">
        <f>IF('DATA ENTRY'!CV161="","",IF('DATA ENTRY'!N161="","",IF($D$4="All Post",'DATA ENTRY'!N161,IF(AND($D$4='DATA ENTRY'!CV161),'DATA ENTRY'!N161,""))))</f>
        <v/>
      </c>
      <c r="H162" s="132" t="str">
        <f>IF('DATA ENTRY'!CV161="","",IF('DATA ENTRY'!O161="","",IF($D$4="All Post",'DATA ENTRY'!O161,IF(AND($D$4='DATA ENTRY'!CV161),'DATA ENTRY'!O161,""))))</f>
        <v/>
      </c>
      <c r="I162" s="3" t="str">
        <f>IF('DATA ENTRY'!CV161="","",IF('DATA ENTRY'!P161="","",IF($D$4="All Post",'DATA ENTRY'!P161,IF(AND($D$4='DATA ENTRY'!CV161),'DATA ENTRY'!P161,""))))</f>
        <v/>
      </c>
      <c r="J162" s="132" t="str">
        <f>IF('DATA ENTRY'!CV161="","",IF('DATA ENTRY'!Q161="","",IF($D$4="All Post",'DATA ENTRY'!Q161,IF(AND($D$4='DATA ENTRY'!CV161),'DATA ENTRY'!Q161,""))))</f>
        <v/>
      </c>
      <c r="K162" s="3" t="str">
        <f>IF('DATA ENTRY'!CV161="","",IF('DATA ENTRY'!R161="","",IF($D$4="All Post",'DATA ENTRY'!R161,IF(AND($D$4='DATA ENTRY'!CV161),'DATA ENTRY'!R161,""))))</f>
        <v/>
      </c>
      <c r="L162" s="3" t="str">
        <f>IF('DATA ENTRY'!CV161="","",IF('DATA ENTRY'!S161="","",IF($D$4="All Post",'DATA ENTRY'!S161,IF(AND($D$4='DATA ENTRY'!CV161),'DATA ENTRY'!S161,""))))</f>
        <v/>
      </c>
      <c r="M162" s="3" t="str">
        <f>IF('DATA ENTRY'!CV161="","",IF('DATA ENTRY'!E161="","",IF($D$4="All Post",'DATA ENTRY'!E161,IF(AND($D$4='DATA ENTRY'!CV161),'DATA ENTRY'!E161,""))))</f>
        <v/>
      </c>
      <c r="N162" s="3" t="str">
        <f>IF('DATA ENTRY'!CV161="","",IF('DATA ENTRY'!W161="","",IF($D$4="All Post",'DATA ENTRY'!W161,IF(AND($D$4='DATA ENTRY'!CV161),'DATA ENTRY'!W161,""))))</f>
        <v/>
      </c>
      <c r="O162" s="3" t="str">
        <f>IF('DATA ENTRY'!CV161="","",IF('DATA ENTRY'!X161="","",IF($D$4="All Post",'DATA ENTRY'!X161,IF(AND($D$4='DATA ENTRY'!CV161),'DATA ENTRY'!X161,""))))</f>
        <v/>
      </c>
      <c r="P162" s="3" t="str">
        <f>IF('DATA ENTRY'!CV161="","",IF('DATA ENTRY'!G161="","",IF($D$4="All Post",'DATA ENTRY'!G161,IF(AND($D$4='DATA ENTRY'!CV161),'DATA ENTRY'!G161,""))))</f>
        <v/>
      </c>
      <c r="S162">
        <f t="shared" si="27"/>
        <v>0</v>
      </c>
      <c r="T162" t="str">
        <f t="shared" si="28"/>
        <v/>
      </c>
      <c r="BZ162" t="str">
        <f t="shared" si="29"/>
        <v/>
      </c>
      <c r="CA162" t="str">
        <f>IF(CW162=0,"",1+(MAX($CA$7:CA161)))</f>
        <v/>
      </c>
      <c r="CB162" s="141">
        <v>156</v>
      </c>
      <c r="CC162" s="3" t="str">
        <f>IF('DATA ENTRY'!CV161="","",IF('DATA ENTRY'!B161="","",IF(AND($CD$4='DATA ENTRY'!CV161),'DATA ENTRY'!B161,"")))</f>
        <v/>
      </c>
      <c r="CD162" s="3" t="str">
        <f>IF('DATA ENTRY'!CV161="","",IF('DATA ENTRY'!C161="","",IF(AND($CD$4='DATA ENTRY'!CV161),'DATA ENTRY'!C161,"")))</f>
        <v/>
      </c>
      <c r="CE162" s="4" t="str">
        <f>IF('DATA ENTRY'!CV161="","",IF('DATA ENTRY'!I161="","",IF(AND($CD$4='DATA ENTRY'!CV161),'DATA ENTRY'!I161,"")))</f>
        <v/>
      </c>
      <c r="CF162" s="4" t="str">
        <f>IF('DATA ENTRY'!CV161="","",IF('DATA ENTRY'!CV161="","",IF(AND($CD$4='DATA ENTRY'!CV161),'DATA ENTRY'!CV161,"")))</f>
        <v/>
      </c>
      <c r="CG162" s="3" t="str">
        <f>IF('DATA ENTRY'!CV161="","",IF('DATA ENTRY'!N161="","",IF(AND($CD$4='DATA ENTRY'!CV161),'DATA ENTRY'!N161,"")))</f>
        <v/>
      </c>
      <c r="CH162" s="132" t="str">
        <f>IF('DATA ENTRY'!CV161="","",IF('DATA ENTRY'!O161="","",IF(AND($CD$4='DATA ENTRY'!CV161),'DATA ENTRY'!O161,"")))</f>
        <v/>
      </c>
      <c r="CI162" s="3" t="str">
        <f>IF('DATA ENTRY'!CV161="","",IF('DATA ENTRY'!P161="","",IF(AND($CD$4='DATA ENTRY'!CV161),'DATA ENTRY'!P161,"")))</f>
        <v/>
      </c>
      <c r="CJ162" s="132" t="str">
        <f>IF('DATA ENTRY'!CV161="","",IF('DATA ENTRY'!Q161="","",IF(AND($CD$4='DATA ENTRY'!CV161),'DATA ENTRY'!Q161,"")))</f>
        <v/>
      </c>
      <c r="CK162" s="3" t="str">
        <f>IF('DATA ENTRY'!CV161="","",IF('DATA ENTRY'!R161="","",IF(AND($CD$4='DATA ENTRY'!CV161),'DATA ENTRY'!R161,"")))</f>
        <v/>
      </c>
      <c r="CL162" s="3" t="str">
        <f>IF('DATA ENTRY'!CV161="","",IF('DATA ENTRY'!S161="","",IF(AND($CD$4='DATA ENTRY'!CV161),'DATA ENTRY'!S161,"")))</f>
        <v/>
      </c>
      <c r="CM162" s="3" t="str">
        <f>IF('DATA ENTRY'!CV161="","",IF('DATA ENTRY'!E161="","",IF(AND($CD$4='DATA ENTRY'!CV161),'DATA ENTRY'!E161,"")))</f>
        <v/>
      </c>
      <c r="CN162" s="3" t="str">
        <f>IF('DATA ENTRY'!CV161="","",IF('DATA ENTRY'!W161="","",IF(AND($CD$4='DATA ENTRY'!CV161),'DATA ENTRY'!W161,"")))</f>
        <v/>
      </c>
      <c r="CO162" s="3" t="str">
        <f>IF('DATA ENTRY'!CV161="","",IF('DATA ENTRY'!X161="","",IF(AND($CD$4='DATA ENTRY'!CV161),'DATA ENTRY'!X161,"")))</f>
        <v/>
      </c>
      <c r="CP162" s="133" t="str">
        <f t="shared" si="30"/>
        <v/>
      </c>
      <c r="CQ162" s="133" t="str">
        <f>IF('DATA ENTRY'!CV161="","",IF('DATA ENTRY'!G161="","",IF(AND($CD$4='DATA ENTRY'!CV161),'DATA ENTRY'!G161,"")))</f>
        <v/>
      </c>
      <c r="CR162">
        <f t="shared" si="31"/>
        <v>0</v>
      </c>
      <c r="CS162">
        <f t="shared" si="32"/>
        <v>0</v>
      </c>
      <c r="CW162">
        <f t="shared" si="39"/>
        <v>0</v>
      </c>
      <c r="DA162" t="str">
        <f t="shared" si="33"/>
        <v/>
      </c>
      <c r="DB162" t="str">
        <f>IF(DX162=0,"",1+(MAX($DB$7:DB161)))</f>
        <v/>
      </c>
      <c r="DC162" s="170">
        <v>156</v>
      </c>
      <c r="DD162" s="3" t="str">
        <f>IF('DATA ENTRY'!CV161="","",IF('DATA ENTRY'!B161="","",IF(AND($DE$4='DATA ENTRY'!D161),'DATA ENTRY'!B161,"")))</f>
        <v/>
      </c>
      <c r="DE162" s="3" t="str">
        <f>IF('DATA ENTRY'!CV161="","",IF('DATA ENTRY'!C161="","",IF(AND($DE$4='DATA ENTRY'!D161),'DATA ENTRY'!C161,"")))</f>
        <v/>
      </c>
      <c r="DF162" s="4" t="str">
        <f>IF('DATA ENTRY'!CV161="","",IF('DATA ENTRY'!I161="","",IF(AND($DE$4='DATA ENTRY'!D161),'DATA ENTRY'!I161,"")))</f>
        <v/>
      </c>
      <c r="DG162" s="4" t="str">
        <f>IF('DATA ENTRY'!CV161="","",IF('DATA ENTRY'!CV161="","",IF(AND($DE$4='DATA ENTRY'!D161),'DATA ENTRY'!CV161,"")))</f>
        <v/>
      </c>
      <c r="DH162" s="3" t="str">
        <f>IF('DATA ENTRY'!CV161="","",IF('DATA ENTRY'!N161="","",IF(AND($DE$4='DATA ENTRY'!D161),'DATA ENTRY'!N161,"")))</f>
        <v/>
      </c>
      <c r="DI162" s="132" t="str">
        <f>IF('DATA ENTRY'!CV161="","",IF('DATA ENTRY'!O161="","",IF(AND($DE$4='DATA ENTRY'!D161),'DATA ENTRY'!O161,"")))</f>
        <v/>
      </c>
      <c r="DJ162" s="3" t="str">
        <f>IF('DATA ENTRY'!CV161="","",IF('DATA ENTRY'!P161="","",IF(AND($DE$4='DATA ENTRY'!D161),'DATA ENTRY'!P161,"")))</f>
        <v/>
      </c>
      <c r="DK162" s="132" t="str">
        <f>IF('DATA ENTRY'!CV161="","",IF('DATA ENTRY'!Q161="","",IF(AND($DE$4='DATA ENTRY'!D161),'DATA ENTRY'!Q161,"")))</f>
        <v/>
      </c>
      <c r="DL162" s="3" t="str">
        <f>IF('DATA ENTRY'!CV161="","",IF('DATA ENTRY'!R161="","",IF(AND($DE$4='DATA ENTRY'!D161),'DATA ENTRY'!R161,"")))</f>
        <v/>
      </c>
      <c r="DM162" s="132" t="str">
        <f>IF('DATA ENTRY'!CV161="","",IF('DATA ENTRY'!S161="","",IF(AND($DE$4='DATA ENTRY'!D161),'DATA ENTRY'!S161,"")))</f>
        <v/>
      </c>
      <c r="DN162" s="3" t="str">
        <f>IF('DATA ENTRY'!CV161="","",IF('DATA ENTRY'!E161="","",IF(AND($DE$4='DATA ENTRY'!D161),'DATA ENTRY'!E161,"")))</f>
        <v/>
      </c>
      <c r="DO162" s="3" t="str">
        <f>IF('DATA ENTRY'!CV161="","",IF('DATA ENTRY'!D161="","",IF(AND($DE$4='DATA ENTRY'!D161),'DATA ENTRY'!D161,"")))</f>
        <v/>
      </c>
      <c r="DP162" s="3" t="str">
        <f>IF('DATA ENTRY'!CV161="","",IF('DATA ENTRY'!W161="","",IF(AND($DE$4='DATA ENTRY'!D161),'DATA ENTRY'!W161,"")))</f>
        <v/>
      </c>
      <c r="DQ162" s="3" t="str">
        <f>IF('DATA ENTRY'!CV161="","",IF('DATA ENTRY'!X161="","",IF(AND($DE$4='DATA ENTRY'!D161),'DATA ENTRY'!X161,"")))</f>
        <v/>
      </c>
      <c r="DR162" s="133" t="str">
        <f t="shared" si="34"/>
        <v/>
      </c>
      <c r="DS162" s="133" t="str">
        <f>IF('DATA ENTRY'!CV161="","",IF('DATA ENTRY'!D161="","",IF(AND($DE$4='DATA ENTRY'!D161),'DATA ENTRY'!G161,"")))</f>
        <v/>
      </c>
      <c r="DX162">
        <f t="shared" si="35"/>
        <v>0</v>
      </c>
      <c r="EA162" t="str">
        <f t="shared" si="36"/>
        <v/>
      </c>
      <c r="EB162" t="str">
        <f>IF(EX162=0,"",1+(MAX($EB$7:EB161)))</f>
        <v/>
      </c>
      <c r="EC162" s="192">
        <v>156</v>
      </c>
      <c r="ED162" s="3" t="str">
        <f>IF('DATA ENTRY'!CV161="","",IF('DATA ENTRY'!B161="","",IF(AND($EE$4='DATA ENTRY'!G161,$EG$4='DATA ENTRY'!F161),'DATA ENTRY'!B161,"")))</f>
        <v/>
      </c>
      <c r="EE162" s="3" t="str">
        <f>IF('DATA ENTRY'!CV161="","",IF('DATA ENTRY'!C161="","",IF(AND($EE$4='DATA ENTRY'!G161,$EG$4='DATA ENTRY'!F161),'DATA ENTRY'!C161,"")))</f>
        <v/>
      </c>
      <c r="EF162" s="4" t="str">
        <f>IF('DATA ENTRY'!CV161="","",IF('DATA ENTRY'!I161="","",IF(AND($EE$4='DATA ENTRY'!G161,$EG$4='DATA ENTRY'!F161),'DATA ENTRY'!I161,"")))</f>
        <v/>
      </c>
      <c r="EG162" s="4" t="str">
        <f>IF('DATA ENTRY'!CV161="","",IF('DATA ENTRY'!CV161="","",IF(AND($EE$4='DATA ENTRY'!G161,$EG$4='DATA ENTRY'!F161),'DATA ENTRY'!CV161,"")))</f>
        <v/>
      </c>
      <c r="EH162" s="3" t="str">
        <f>IF('DATA ENTRY'!CV161="","",IF('DATA ENTRY'!N161="","",IF(AND($EE$4='DATA ENTRY'!G161,$EG$4='DATA ENTRY'!F161),'DATA ENTRY'!N161,"")))</f>
        <v/>
      </c>
      <c r="EI162" s="132" t="str">
        <f>IF('DATA ENTRY'!CV161="","",IF('DATA ENTRY'!O161="","",IF(AND($EE$4='DATA ENTRY'!G161,$EG$4='DATA ENTRY'!F161),'DATA ENTRY'!O161,"")))</f>
        <v/>
      </c>
      <c r="EJ162" s="3" t="str">
        <f>IF('DATA ENTRY'!CV161="","",IF('DATA ENTRY'!P161="","",IF(AND($EE$4='DATA ENTRY'!G161,$EG$4='DATA ENTRY'!F161),'DATA ENTRY'!P161,"")))</f>
        <v/>
      </c>
      <c r="EK162" s="132" t="str">
        <f>IF('DATA ENTRY'!CV161="","",IF('DATA ENTRY'!Q161="","",IF(AND($EE$4='DATA ENTRY'!G161,$EG$4='DATA ENTRY'!F161),'DATA ENTRY'!Q161,"")))</f>
        <v/>
      </c>
      <c r="EL162" s="3" t="str">
        <f>IF('DATA ENTRY'!CV161="","",IF('DATA ENTRY'!R161="","",IF(AND($EE$4='DATA ENTRY'!G161,$EG$4='DATA ENTRY'!F161),'DATA ENTRY'!R161,"")))</f>
        <v/>
      </c>
      <c r="EM162" s="132" t="str">
        <f>IF('DATA ENTRY'!CV161="","",IF('DATA ENTRY'!S161="","",IF(AND($EE$4='DATA ENTRY'!G161,$EG$4='DATA ENTRY'!F161),'DATA ENTRY'!S161,"")))</f>
        <v/>
      </c>
      <c r="EN162" s="3" t="str">
        <f>IF('DATA ENTRY'!CV161="","",IF('DATA ENTRY'!E161="","",IF(AND($EE$4='DATA ENTRY'!G161,$EG$4='DATA ENTRY'!F161),'DATA ENTRY'!E161,"")))</f>
        <v/>
      </c>
      <c r="EO162" s="3" t="str">
        <f>IF('DATA ENTRY'!CV161="","",IF('DATA ENTRY'!D6="","",IF(AND($EE$4='DATA ENTRY'!G161,$EG$4='DATA ENTRY'!F161),'DATA ENTRY'!D6,"")))</f>
        <v/>
      </c>
      <c r="EP162" s="3" t="str">
        <f>IF('DATA ENTRY'!CV161="","",IF('DATA ENTRY'!W161="","",IF(AND($EE$4='DATA ENTRY'!G161,$EG$4='DATA ENTRY'!F161),'DATA ENTRY'!W161,"")))</f>
        <v/>
      </c>
      <c r="EQ162" s="3" t="str">
        <f>IF('DATA ENTRY'!CV161="","",IF('DATA ENTRY'!X161="","",IF(AND($EE$4='DATA ENTRY'!G161,$EG$4='DATA ENTRY'!F161),'DATA ENTRY'!X161,"")))</f>
        <v/>
      </c>
      <c r="ER162" s="133" t="str">
        <f t="shared" si="37"/>
        <v/>
      </c>
      <c r="ES162" s="133" t="str">
        <f>IF('DATA ENTRY'!CV161="","",IF('DATA ENTRY'!D6="","",IF(AND($EE$4='DATA ENTRY'!G161,$EG$4='DATA ENTRY'!F161),'DATA ENTRY'!G161,"")))</f>
        <v/>
      </c>
      <c r="EX162">
        <f t="shared" si="38"/>
        <v>0</v>
      </c>
    </row>
    <row r="163" spans="1:154">
      <c r="A163" t="str">
        <f>IF(S163=0,"",1+(MAX($A$7:A162)))</f>
        <v/>
      </c>
      <c r="B163" s="2">
        <v>157</v>
      </c>
      <c r="C163" s="3" t="str">
        <f>IF('DATA ENTRY'!CV162="","",IF('DATA ENTRY'!B162="","",IF($D$4="All Post",'DATA ENTRY'!B162,IF(AND($D$4='DATA ENTRY'!CV162),'DATA ENTRY'!B162,""))))</f>
        <v/>
      </c>
      <c r="D163" s="3" t="str">
        <f>IF('DATA ENTRY'!CV162="","",IF('DATA ENTRY'!C162="","",IF($D$4="All Post",'DATA ENTRY'!C162,IF(AND($D$4='DATA ENTRY'!CV162),'DATA ENTRY'!C162,""))))</f>
        <v/>
      </c>
      <c r="E163" s="4" t="str">
        <f>IF('DATA ENTRY'!CV162="","",IF('DATA ENTRY'!I162="","",IF($D$4="All Post",'DATA ENTRY'!I162,IF(AND($D$4='DATA ENTRY'!CV162),'DATA ENTRY'!I162,""))))</f>
        <v/>
      </c>
      <c r="F163" s="4" t="str">
        <f>IF('DATA ENTRY'!CV162="","",IF('DATA ENTRY'!CV162="","",IF($D$4="All Post",'DATA ENTRY'!CV162,IF(AND($D$4='DATA ENTRY'!CV162),'DATA ENTRY'!CV162,""))))</f>
        <v/>
      </c>
      <c r="G163" s="3" t="str">
        <f>IF('DATA ENTRY'!CV162="","",IF('DATA ENTRY'!N162="","",IF($D$4="All Post",'DATA ENTRY'!N162,IF(AND($D$4='DATA ENTRY'!CV162),'DATA ENTRY'!N162,""))))</f>
        <v/>
      </c>
      <c r="H163" s="132" t="str">
        <f>IF('DATA ENTRY'!CV162="","",IF('DATA ENTRY'!O162="","",IF($D$4="All Post",'DATA ENTRY'!O162,IF(AND($D$4='DATA ENTRY'!CV162),'DATA ENTRY'!O162,""))))</f>
        <v/>
      </c>
      <c r="I163" s="3" t="str">
        <f>IF('DATA ENTRY'!CV162="","",IF('DATA ENTRY'!P162="","",IF($D$4="All Post",'DATA ENTRY'!P162,IF(AND($D$4='DATA ENTRY'!CV162),'DATA ENTRY'!P162,""))))</f>
        <v/>
      </c>
      <c r="J163" s="132" t="str">
        <f>IF('DATA ENTRY'!CV162="","",IF('DATA ENTRY'!Q162="","",IF($D$4="All Post",'DATA ENTRY'!Q162,IF(AND($D$4='DATA ENTRY'!CV162),'DATA ENTRY'!Q162,""))))</f>
        <v/>
      </c>
      <c r="K163" s="3" t="str">
        <f>IF('DATA ENTRY'!CV162="","",IF('DATA ENTRY'!R162="","",IF($D$4="All Post",'DATA ENTRY'!R162,IF(AND($D$4='DATA ENTRY'!CV162),'DATA ENTRY'!R162,""))))</f>
        <v/>
      </c>
      <c r="L163" s="3" t="str">
        <f>IF('DATA ENTRY'!CV162="","",IF('DATA ENTRY'!S162="","",IF($D$4="All Post",'DATA ENTRY'!S162,IF(AND($D$4='DATA ENTRY'!CV162),'DATA ENTRY'!S162,""))))</f>
        <v/>
      </c>
      <c r="M163" s="3" t="str">
        <f>IF('DATA ENTRY'!CV162="","",IF('DATA ENTRY'!E162="","",IF($D$4="All Post",'DATA ENTRY'!E162,IF(AND($D$4='DATA ENTRY'!CV162),'DATA ENTRY'!E162,""))))</f>
        <v/>
      </c>
      <c r="N163" s="3" t="str">
        <f>IF('DATA ENTRY'!CV162="","",IF('DATA ENTRY'!W162="","",IF($D$4="All Post",'DATA ENTRY'!W162,IF(AND($D$4='DATA ENTRY'!CV162),'DATA ENTRY'!W162,""))))</f>
        <v/>
      </c>
      <c r="O163" s="3" t="str">
        <f>IF('DATA ENTRY'!CV162="","",IF('DATA ENTRY'!X162="","",IF($D$4="All Post",'DATA ENTRY'!X162,IF(AND($D$4='DATA ENTRY'!CV162),'DATA ENTRY'!X162,""))))</f>
        <v/>
      </c>
      <c r="P163" s="3" t="str">
        <f>IF('DATA ENTRY'!CV162="","",IF('DATA ENTRY'!G162="","",IF($D$4="All Post",'DATA ENTRY'!G162,IF(AND($D$4='DATA ENTRY'!CV162),'DATA ENTRY'!G162,""))))</f>
        <v/>
      </c>
      <c r="S163">
        <f t="shared" si="27"/>
        <v>0</v>
      </c>
      <c r="T163" t="str">
        <f t="shared" si="28"/>
        <v/>
      </c>
      <c r="BZ163" t="str">
        <f t="shared" si="29"/>
        <v/>
      </c>
      <c r="CA163" t="str">
        <f>IF(CW163=0,"",1+(MAX($CA$7:CA162)))</f>
        <v/>
      </c>
      <c r="CB163" s="141">
        <v>157</v>
      </c>
      <c r="CC163" s="3" t="str">
        <f>IF('DATA ENTRY'!CV162="","",IF('DATA ENTRY'!B162="","",IF(AND($CD$4='DATA ENTRY'!CV162),'DATA ENTRY'!B162,"")))</f>
        <v/>
      </c>
      <c r="CD163" s="3" t="str">
        <f>IF('DATA ENTRY'!CV162="","",IF('DATA ENTRY'!C162="","",IF(AND($CD$4='DATA ENTRY'!CV162),'DATA ENTRY'!C162,"")))</f>
        <v/>
      </c>
      <c r="CE163" s="4" t="str">
        <f>IF('DATA ENTRY'!CV162="","",IF('DATA ENTRY'!I162="","",IF(AND($CD$4='DATA ENTRY'!CV162),'DATA ENTRY'!I162,"")))</f>
        <v/>
      </c>
      <c r="CF163" s="4" t="str">
        <f>IF('DATA ENTRY'!CV162="","",IF('DATA ENTRY'!CV162="","",IF(AND($CD$4='DATA ENTRY'!CV162),'DATA ENTRY'!CV162,"")))</f>
        <v/>
      </c>
      <c r="CG163" s="3" t="str">
        <f>IF('DATA ENTRY'!CV162="","",IF('DATA ENTRY'!N162="","",IF(AND($CD$4='DATA ENTRY'!CV162),'DATA ENTRY'!N162,"")))</f>
        <v/>
      </c>
      <c r="CH163" s="132" t="str">
        <f>IF('DATA ENTRY'!CV162="","",IF('DATA ENTRY'!O162="","",IF(AND($CD$4='DATA ENTRY'!CV162),'DATA ENTRY'!O162,"")))</f>
        <v/>
      </c>
      <c r="CI163" s="3" t="str">
        <f>IF('DATA ENTRY'!CV162="","",IF('DATA ENTRY'!P162="","",IF(AND($CD$4='DATA ENTRY'!CV162),'DATA ENTRY'!P162,"")))</f>
        <v/>
      </c>
      <c r="CJ163" s="132" t="str">
        <f>IF('DATA ENTRY'!CV162="","",IF('DATA ENTRY'!Q162="","",IF(AND($CD$4='DATA ENTRY'!CV162),'DATA ENTRY'!Q162,"")))</f>
        <v/>
      </c>
      <c r="CK163" s="3" t="str">
        <f>IF('DATA ENTRY'!CV162="","",IF('DATA ENTRY'!R162="","",IF(AND($CD$4='DATA ENTRY'!CV162),'DATA ENTRY'!R162,"")))</f>
        <v/>
      </c>
      <c r="CL163" s="3" t="str">
        <f>IF('DATA ENTRY'!CV162="","",IF('DATA ENTRY'!S162="","",IF(AND($CD$4='DATA ENTRY'!CV162),'DATA ENTRY'!S162,"")))</f>
        <v/>
      </c>
      <c r="CM163" s="3" t="str">
        <f>IF('DATA ENTRY'!CV162="","",IF('DATA ENTRY'!E162="","",IF(AND($CD$4='DATA ENTRY'!CV162),'DATA ENTRY'!E162,"")))</f>
        <v/>
      </c>
      <c r="CN163" s="3" t="str">
        <f>IF('DATA ENTRY'!CV162="","",IF('DATA ENTRY'!W162="","",IF(AND($CD$4='DATA ENTRY'!CV162),'DATA ENTRY'!W162,"")))</f>
        <v/>
      </c>
      <c r="CO163" s="3" t="str">
        <f>IF('DATA ENTRY'!CV162="","",IF('DATA ENTRY'!X162="","",IF(AND($CD$4='DATA ENTRY'!CV162),'DATA ENTRY'!X162,"")))</f>
        <v/>
      </c>
      <c r="CP163" s="133" t="str">
        <f t="shared" si="30"/>
        <v/>
      </c>
      <c r="CQ163" s="133" t="str">
        <f>IF('DATA ENTRY'!CV162="","",IF('DATA ENTRY'!G162="","",IF(AND($CD$4='DATA ENTRY'!CV162),'DATA ENTRY'!G162,"")))</f>
        <v/>
      </c>
      <c r="CR163">
        <f t="shared" si="31"/>
        <v>0</v>
      </c>
      <c r="CS163">
        <f t="shared" si="32"/>
        <v>0</v>
      </c>
      <c r="CW163">
        <f t="shared" si="39"/>
        <v>0</v>
      </c>
      <c r="DA163" t="str">
        <f t="shared" si="33"/>
        <v/>
      </c>
      <c r="DB163" t="str">
        <f>IF(DX163=0,"",1+(MAX($DB$7:DB162)))</f>
        <v/>
      </c>
      <c r="DC163" s="170">
        <v>157</v>
      </c>
      <c r="DD163" s="3" t="str">
        <f>IF('DATA ENTRY'!CV162="","",IF('DATA ENTRY'!B162="","",IF(AND($DE$4='DATA ENTRY'!D162),'DATA ENTRY'!B162,"")))</f>
        <v/>
      </c>
      <c r="DE163" s="3" t="str">
        <f>IF('DATA ENTRY'!CV162="","",IF('DATA ENTRY'!C162="","",IF(AND($DE$4='DATA ENTRY'!D162),'DATA ENTRY'!C162,"")))</f>
        <v/>
      </c>
      <c r="DF163" s="4" t="str">
        <f>IF('DATA ENTRY'!CV162="","",IF('DATA ENTRY'!I162="","",IF(AND($DE$4='DATA ENTRY'!D162),'DATA ENTRY'!I162,"")))</f>
        <v/>
      </c>
      <c r="DG163" s="4" t="str">
        <f>IF('DATA ENTRY'!CV162="","",IF('DATA ENTRY'!CV162="","",IF(AND($DE$4='DATA ENTRY'!D162),'DATA ENTRY'!CV162,"")))</f>
        <v/>
      </c>
      <c r="DH163" s="3" t="str">
        <f>IF('DATA ENTRY'!CV162="","",IF('DATA ENTRY'!N162="","",IF(AND($DE$4='DATA ENTRY'!D162),'DATA ENTRY'!N162,"")))</f>
        <v/>
      </c>
      <c r="DI163" s="132" t="str">
        <f>IF('DATA ENTRY'!CV162="","",IF('DATA ENTRY'!O162="","",IF(AND($DE$4='DATA ENTRY'!D162),'DATA ENTRY'!O162,"")))</f>
        <v/>
      </c>
      <c r="DJ163" s="3" t="str">
        <f>IF('DATA ENTRY'!CV162="","",IF('DATA ENTRY'!P162="","",IF(AND($DE$4='DATA ENTRY'!D162),'DATA ENTRY'!P162,"")))</f>
        <v/>
      </c>
      <c r="DK163" s="132" t="str">
        <f>IF('DATA ENTRY'!CV162="","",IF('DATA ENTRY'!Q162="","",IF(AND($DE$4='DATA ENTRY'!D162),'DATA ENTRY'!Q162,"")))</f>
        <v/>
      </c>
      <c r="DL163" s="3" t="str">
        <f>IF('DATA ENTRY'!CV162="","",IF('DATA ENTRY'!R162="","",IF(AND($DE$4='DATA ENTRY'!D162),'DATA ENTRY'!R162,"")))</f>
        <v/>
      </c>
      <c r="DM163" s="132" t="str">
        <f>IF('DATA ENTRY'!CV162="","",IF('DATA ENTRY'!S162="","",IF(AND($DE$4='DATA ENTRY'!D162),'DATA ENTRY'!S162,"")))</f>
        <v/>
      </c>
      <c r="DN163" s="3" t="str">
        <f>IF('DATA ENTRY'!CV162="","",IF('DATA ENTRY'!E162="","",IF(AND($DE$4='DATA ENTRY'!D162),'DATA ENTRY'!E162,"")))</f>
        <v/>
      </c>
      <c r="DO163" s="3" t="str">
        <f>IF('DATA ENTRY'!CV162="","",IF('DATA ENTRY'!D162="","",IF(AND($DE$4='DATA ENTRY'!D162),'DATA ENTRY'!D162,"")))</f>
        <v/>
      </c>
      <c r="DP163" s="3" t="str">
        <f>IF('DATA ENTRY'!CV162="","",IF('DATA ENTRY'!W162="","",IF(AND($DE$4='DATA ENTRY'!D162),'DATA ENTRY'!W162,"")))</f>
        <v/>
      </c>
      <c r="DQ163" s="3" t="str">
        <f>IF('DATA ENTRY'!CV162="","",IF('DATA ENTRY'!X162="","",IF(AND($DE$4='DATA ENTRY'!D162),'DATA ENTRY'!X162,"")))</f>
        <v/>
      </c>
      <c r="DR163" s="133" t="str">
        <f t="shared" si="34"/>
        <v/>
      </c>
      <c r="DS163" s="133" t="str">
        <f>IF('DATA ENTRY'!CV162="","",IF('DATA ENTRY'!D162="","",IF(AND($DE$4='DATA ENTRY'!D162),'DATA ENTRY'!G162,"")))</f>
        <v/>
      </c>
      <c r="DX163">
        <f t="shared" si="35"/>
        <v>0</v>
      </c>
      <c r="EA163" t="str">
        <f t="shared" si="36"/>
        <v/>
      </c>
      <c r="EB163" t="str">
        <f>IF(EX163=0,"",1+(MAX($EB$7:EB162)))</f>
        <v/>
      </c>
      <c r="EC163" s="192">
        <v>157</v>
      </c>
      <c r="ED163" s="3" t="str">
        <f>IF('DATA ENTRY'!CV162="","",IF('DATA ENTRY'!B162="","",IF(AND($EE$4='DATA ENTRY'!G162,$EG$4='DATA ENTRY'!F162),'DATA ENTRY'!B162,"")))</f>
        <v/>
      </c>
      <c r="EE163" s="3" t="str">
        <f>IF('DATA ENTRY'!CV162="","",IF('DATA ENTRY'!C162="","",IF(AND($EE$4='DATA ENTRY'!G162,$EG$4='DATA ENTRY'!F162),'DATA ENTRY'!C162,"")))</f>
        <v/>
      </c>
      <c r="EF163" s="4" t="str">
        <f>IF('DATA ENTRY'!CV162="","",IF('DATA ENTRY'!I162="","",IF(AND($EE$4='DATA ENTRY'!G162,$EG$4='DATA ENTRY'!F162),'DATA ENTRY'!I162,"")))</f>
        <v/>
      </c>
      <c r="EG163" s="4" t="str">
        <f>IF('DATA ENTRY'!CV162="","",IF('DATA ENTRY'!CV162="","",IF(AND($EE$4='DATA ENTRY'!G162,$EG$4='DATA ENTRY'!F162),'DATA ENTRY'!CV162,"")))</f>
        <v/>
      </c>
      <c r="EH163" s="3" t="str">
        <f>IF('DATA ENTRY'!CV162="","",IF('DATA ENTRY'!N162="","",IF(AND($EE$4='DATA ENTRY'!G162,$EG$4='DATA ENTRY'!F162),'DATA ENTRY'!N162,"")))</f>
        <v/>
      </c>
      <c r="EI163" s="132" t="str">
        <f>IF('DATA ENTRY'!CV162="","",IF('DATA ENTRY'!O162="","",IF(AND($EE$4='DATA ENTRY'!G162,$EG$4='DATA ENTRY'!F162),'DATA ENTRY'!O162,"")))</f>
        <v/>
      </c>
      <c r="EJ163" s="3" t="str">
        <f>IF('DATA ENTRY'!CV162="","",IF('DATA ENTRY'!P162="","",IF(AND($EE$4='DATA ENTRY'!G162,$EG$4='DATA ENTRY'!F162),'DATA ENTRY'!P162,"")))</f>
        <v/>
      </c>
      <c r="EK163" s="132" t="str">
        <f>IF('DATA ENTRY'!CV162="","",IF('DATA ENTRY'!Q162="","",IF(AND($EE$4='DATA ENTRY'!G162,$EG$4='DATA ENTRY'!F162),'DATA ENTRY'!Q162,"")))</f>
        <v/>
      </c>
      <c r="EL163" s="3" t="str">
        <f>IF('DATA ENTRY'!CV162="","",IF('DATA ENTRY'!R162="","",IF(AND($EE$4='DATA ENTRY'!G162,$EG$4='DATA ENTRY'!F162),'DATA ENTRY'!R162,"")))</f>
        <v/>
      </c>
      <c r="EM163" s="132" t="str">
        <f>IF('DATA ENTRY'!CV162="","",IF('DATA ENTRY'!S162="","",IF(AND($EE$4='DATA ENTRY'!G162,$EG$4='DATA ENTRY'!F162),'DATA ENTRY'!S162,"")))</f>
        <v/>
      </c>
      <c r="EN163" s="3" t="str">
        <f>IF('DATA ENTRY'!CV162="","",IF('DATA ENTRY'!E162="","",IF(AND($EE$4='DATA ENTRY'!G162,$EG$4='DATA ENTRY'!F162),'DATA ENTRY'!E162,"")))</f>
        <v/>
      </c>
      <c r="EO163" s="3" t="str">
        <f>IF('DATA ENTRY'!CV162="","",IF('DATA ENTRY'!D6="","",IF(AND($EE$4='DATA ENTRY'!G162,$EG$4='DATA ENTRY'!F162),'DATA ENTRY'!D6,"")))</f>
        <v/>
      </c>
      <c r="EP163" s="3" t="str">
        <f>IF('DATA ENTRY'!CV162="","",IF('DATA ENTRY'!W162="","",IF(AND($EE$4='DATA ENTRY'!G162,$EG$4='DATA ENTRY'!F162),'DATA ENTRY'!W162,"")))</f>
        <v/>
      </c>
      <c r="EQ163" s="3" t="str">
        <f>IF('DATA ENTRY'!CV162="","",IF('DATA ENTRY'!X162="","",IF(AND($EE$4='DATA ENTRY'!G162,$EG$4='DATA ENTRY'!F162),'DATA ENTRY'!X162,"")))</f>
        <v/>
      </c>
      <c r="ER163" s="133" t="str">
        <f t="shared" si="37"/>
        <v/>
      </c>
      <c r="ES163" s="133" t="str">
        <f>IF('DATA ENTRY'!CV162="","",IF('DATA ENTRY'!D6="","",IF(AND($EE$4='DATA ENTRY'!G162,$EG$4='DATA ENTRY'!F162),'DATA ENTRY'!G162,"")))</f>
        <v/>
      </c>
      <c r="EX163">
        <f t="shared" si="38"/>
        <v>0</v>
      </c>
    </row>
    <row r="164" spans="1:154">
      <c r="A164" t="str">
        <f>IF(S164=0,"",1+(MAX($A$7:A163)))</f>
        <v/>
      </c>
      <c r="B164" s="2">
        <v>158</v>
      </c>
      <c r="C164" s="3" t="str">
        <f>IF('DATA ENTRY'!CV163="","",IF('DATA ENTRY'!B163="","",IF($D$4="All Post",'DATA ENTRY'!B163,IF(AND($D$4='DATA ENTRY'!CV163),'DATA ENTRY'!B163,""))))</f>
        <v/>
      </c>
      <c r="D164" s="3" t="str">
        <f>IF('DATA ENTRY'!CV163="","",IF('DATA ENTRY'!C163="","",IF($D$4="All Post",'DATA ENTRY'!C163,IF(AND($D$4='DATA ENTRY'!CV163),'DATA ENTRY'!C163,""))))</f>
        <v/>
      </c>
      <c r="E164" s="4" t="str">
        <f>IF('DATA ENTRY'!CV163="","",IF('DATA ENTRY'!I163="","",IF($D$4="All Post",'DATA ENTRY'!I163,IF(AND($D$4='DATA ENTRY'!CV163),'DATA ENTRY'!I163,""))))</f>
        <v/>
      </c>
      <c r="F164" s="4" t="str">
        <f>IF('DATA ENTRY'!CV163="","",IF('DATA ENTRY'!CV163="","",IF($D$4="All Post",'DATA ENTRY'!CV163,IF(AND($D$4='DATA ENTRY'!CV163),'DATA ENTRY'!CV163,""))))</f>
        <v/>
      </c>
      <c r="G164" s="3" t="str">
        <f>IF('DATA ENTRY'!CV163="","",IF('DATA ENTRY'!N163="","",IF($D$4="All Post",'DATA ENTRY'!N163,IF(AND($D$4='DATA ENTRY'!CV163),'DATA ENTRY'!N163,""))))</f>
        <v/>
      </c>
      <c r="H164" s="132" t="str">
        <f>IF('DATA ENTRY'!CV163="","",IF('DATA ENTRY'!O163="","",IF($D$4="All Post",'DATA ENTRY'!O163,IF(AND($D$4='DATA ENTRY'!CV163),'DATA ENTRY'!O163,""))))</f>
        <v/>
      </c>
      <c r="I164" s="3" t="str">
        <f>IF('DATA ENTRY'!CV163="","",IF('DATA ENTRY'!P163="","",IF($D$4="All Post",'DATA ENTRY'!P163,IF(AND($D$4='DATA ENTRY'!CV163),'DATA ENTRY'!P163,""))))</f>
        <v/>
      </c>
      <c r="J164" s="132" t="str">
        <f>IF('DATA ENTRY'!CV163="","",IF('DATA ENTRY'!Q163="","",IF($D$4="All Post",'DATA ENTRY'!Q163,IF(AND($D$4='DATA ENTRY'!CV163),'DATA ENTRY'!Q163,""))))</f>
        <v/>
      </c>
      <c r="K164" s="3" t="str">
        <f>IF('DATA ENTRY'!CV163="","",IF('DATA ENTRY'!R163="","",IF($D$4="All Post",'DATA ENTRY'!R163,IF(AND($D$4='DATA ENTRY'!CV163),'DATA ENTRY'!R163,""))))</f>
        <v/>
      </c>
      <c r="L164" s="3" t="str">
        <f>IF('DATA ENTRY'!CV163="","",IF('DATA ENTRY'!S163="","",IF($D$4="All Post",'DATA ENTRY'!S163,IF(AND($D$4='DATA ENTRY'!CV163),'DATA ENTRY'!S163,""))))</f>
        <v/>
      </c>
      <c r="M164" s="3" t="str">
        <f>IF('DATA ENTRY'!CV163="","",IF('DATA ENTRY'!E163="","",IF($D$4="All Post",'DATA ENTRY'!E163,IF(AND($D$4='DATA ENTRY'!CV163),'DATA ENTRY'!E163,""))))</f>
        <v/>
      </c>
      <c r="N164" s="3" t="str">
        <f>IF('DATA ENTRY'!CV163="","",IF('DATA ENTRY'!W163="","",IF($D$4="All Post",'DATA ENTRY'!W163,IF(AND($D$4='DATA ENTRY'!CV163),'DATA ENTRY'!W163,""))))</f>
        <v/>
      </c>
      <c r="O164" s="3" t="str">
        <f>IF('DATA ENTRY'!CV163="","",IF('DATA ENTRY'!X163="","",IF($D$4="All Post",'DATA ENTRY'!X163,IF(AND($D$4='DATA ENTRY'!CV163),'DATA ENTRY'!X163,""))))</f>
        <v/>
      </c>
      <c r="P164" s="3" t="str">
        <f>IF('DATA ENTRY'!CV163="","",IF('DATA ENTRY'!G163="","",IF($D$4="All Post",'DATA ENTRY'!G163,IF(AND($D$4='DATA ENTRY'!CV163),'DATA ENTRY'!G163,""))))</f>
        <v/>
      </c>
      <c r="S164">
        <f t="shared" si="27"/>
        <v>0</v>
      </c>
      <c r="T164" t="str">
        <f t="shared" si="28"/>
        <v/>
      </c>
      <c r="BZ164" t="str">
        <f t="shared" si="29"/>
        <v/>
      </c>
      <c r="CA164" t="str">
        <f>IF(CW164=0,"",1+(MAX($CA$7:CA163)))</f>
        <v/>
      </c>
      <c r="CB164" s="141">
        <v>158</v>
      </c>
      <c r="CC164" s="3" t="str">
        <f>IF('DATA ENTRY'!CV163="","",IF('DATA ENTRY'!B163="","",IF(AND($CD$4='DATA ENTRY'!CV163),'DATA ENTRY'!B163,"")))</f>
        <v/>
      </c>
      <c r="CD164" s="3" t="str">
        <f>IF('DATA ENTRY'!CV163="","",IF('DATA ENTRY'!C163="","",IF(AND($CD$4='DATA ENTRY'!CV163),'DATA ENTRY'!C163,"")))</f>
        <v/>
      </c>
      <c r="CE164" s="4" t="str">
        <f>IF('DATA ENTRY'!CV163="","",IF('DATA ENTRY'!I163="","",IF(AND($CD$4='DATA ENTRY'!CV163),'DATA ENTRY'!I163,"")))</f>
        <v/>
      </c>
      <c r="CF164" s="4" t="str">
        <f>IF('DATA ENTRY'!CV163="","",IF('DATA ENTRY'!CV163="","",IF(AND($CD$4='DATA ENTRY'!CV163),'DATA ENTRY'!CV163,"")))</f>
        <v/>
      </c>
      <c r="CG164" s="3" t="str">
        <f>IF('DATA ENTRY'!CV163="","",IF('DATA ENTRY'!N163="","",IF(AND($CD$4='DATA ENTRY'!CV163),'DATA ENTRY'!N163,"")))</f>
        <v/>
      </c>
      <c r="CH164" s="132" t="str">
        <f>IF('DATA ENTRY'!CV163="","",IF('DATA ENTRY'!O163="","",IF(AND($CD$4='DATA ENTRY'!CV163),'DATA ENTRY'!O163,"")))</f>
        <v/>
      </c>
      <c r="CI164" s="3" t="str">
        <f>IF('DATA ENTRY'!CV163="","",IF('DATA ENTRY'!P163="","",IF(AND($CD$4='DATA ENTRY'!CV163),'DATA ENTRY'!P163,"")))</f>
        <v/>
      </c>
      <c r="CJ164" s="132" t="str">
        <f>IF('DATA ENTRY'!CV163="","",IF('DATA ENTRY'!Q163="","",IF(AND($CD$4='DATA ENTRY'!CV163),'DATA ENTRY'!Q163,"")))</f>
        <v/>
      </c>
      <c r="CK164" s="3" t="str">
        <f>IF('DATA ENTRY'!CV163="","",IF('DATA ENTRY'!R163="","",IF(AND($CD$4='DATA ENTRY'!CV163),'DATA ENTRY'!R163,"")))</f>
        <v/>
      </c>
      <c r="CL164" s="3" t="str">
        <f>IF('DATA ENTRY'!CV163="","",IF('DATA ENTRY'!S163="","",IF(AND($CD$4='DATA ENTRY'!CV163),'DATA ENTRY'!S163,"")))</f>
        <v/>
      </c>
      <c r="CM164" s="3" t="str">
        <f>IF('DATA ENTRY'!CV163="","",IF('DATA ENTRY'!E163="","",IF(AND($CD$4='DATA ENTRY'!CV163),'DATA ENTRY'!E163,"")))</f>
        <v/>
      </c>
      <c r="CN164" s="3" t="str">
        <f>IF('DATA ENTRY'!CV163="","",IF('DATA ENTRY'!W163="","",IF(AND($CD$4='DATA ENTRY'!CV163),'DATA ENTRY'!W163,"")))</f>
        <v/>
      </c>
      <c r="CO164" s="3" t="str">
        <f>IF('DATA ENTRY'!CV163="","",IF('DATA ENTRY'!X163="","",IF(AND($CD$4='DATA ENTRY'!CV163),'DATA ENTRY'!X163,"")))</f>
        <v/>
      </c>
      <c r="CP164" s="133" t="str">
        <f t="shared" si="30"/>
        <v/>
      </c>
      <c r="CQ164" s="133" t="str">
        <f>IF('DATA ENTRY'!CV163="","",IF('DATA ENTRY'!G163="","",IF(AND($CD$4='DATA ENTRY'!CV163),'DATA ENTRY'!G163,"")))</f>
        <v/>
      </c>
      <c r="CR164">
        <f t="shared" si="31"/>
        <v>0</v>
      </c>
      <c r="CS164">
        <f t="shared" si="32"/>
        <v>0</v>
      </c>
      <c r="CW164">
        <f t="shared" si="39"/>
        <v>0</v>
      </c>
      <c r="DA164" t="str">
        <f t="shared" si="33"/>
        <v/>
      </c>
      <c r="DB164" t="str">
        <f>IF(DX164=0,"",1+(MAX($DB$7:DB163)))</f>
        <v/>
      </c>
      <c r="DC164" s="170">
        <v>158</v>
      </c>
      <c r="DD164" s="3" t="str">
        <f>IF('DATA ENTRY'!CV163="","",IF('DATA ENTRY'!B163="","",IF(AND($DE$4='DATA ENTRY'!D163),'DATA ENTRY'!B163,"")))</f>
        <v/>
      </c>
      <c r="DE164" s="3" t="str">
        <f>IF('DATA ENTRY'!CV163="","",IF('DATA ENTRY'!C163="","",IF(AND($DE$4='DATA ENTRY'!D163),'DATA ENTRY'!C163,"")))</f>
        <v/>
      </c>
      <c r="DF164" s="4" t="str">
        <f>IF('DATA ENTRY'!CV163="","",IF('DATA ENTRY'!I163="","",IF(AND($DE$4='DATA ENTRY'!D163),'DATA ENTRY'!I163,"")))</f>
        <v/>
      </c>
      <c r="DG164" s="4" t="str">
        <f>IF('DATA ENTRY'!CV163="","",IF('DATA ENTRY'!CV163="","",IF(AND($DE$4='DATA ENTRY'!D163),'DATA ENTRY'!CV163,"")))</f>
        <v/>
      </c>
      <c r="DH164" s="3" t="str">
        <f>IF('DATA ENTRY'!CV163="","",IF('DATA ENTRY'!N163="","",IF(AND($DE$4='DATA ENTRY'!D163),'DATA ENTRY'!N163,"")))</f>
        <v/>
      </c>
      <c r="DI164" s="132" t="str">
        <f>IF('DATA ENTRY'!CV163="","",IF('DATA ENTRY'!O163="","",IF(AND($DE$4='DATA ENTRY'!D163),'DATA ENTRY'!O163,"")))</f>
        <v/>
      </c>
      <c r="DJ164" s="3" t="str">
        <f>IF('DATA ENTRY'!CV163="","",IF('DATA ENTRY'!P163="","",IF(AND($DE$4='DATA ENTRY'!D163),'DATA ENTRY'!P163,"")))</f>
        <v/>
      </c>
      <c r="DK164" s="132" t="str">
        <f>IF('DATA ENTRY'!CV163="","",IF('DATA ENTRY'!Q163="","",IF(AND($DE$4='DATA ENTRY'!D163),'DATA ENTRY'!Q163,"")))</f>
        <v/>
      </c>
      <c r="DL164" s="3" t="str">
        <f>IF('DATA ENTRY'!CV163="","",IF('DATA ENTRY'!R163="","",IF(AND($DE$4='DATA ENTRY'!D163),'DATA ENTRY'!R163,"")))</f>
        <v/>
      </c>
      <c r="DM164" s="132" t="str">
        <f>IF('DATA ENTRY'!CV163="","",IF('DATA ENTRY'!S163="","",IF(AND($DE$4='DATA ENTRY'!D163),'DATA ENTRY'!S163,"")))</f>
        <v/>
      </c>
      <c r="DN164" s="3" t="str">
        <f>IF('DATA ENTRY'!CV163="","",IF('DATA ENTRY'!E163="","",IF(AND($DE$4='DATA ENTRY'!D163),'DATA ENTRY'!E163,"")))</f>
        <v/>
      </c>
      <c r="DO164" s="3" t="str">
        <f>IF('DATA ENTRY'!CV163="","",IF('DATA ENTRY'!D163="","",IF(AND($DE$4='DATA ENTRY'!D163),'DATA ENTRY'!D163,"")))</f>
        <v/>
      </c>
      <c r="DP164" s="3" t="str">
        <f>IF('DATA ENTRY'!CV163="","",IF('DATA ENTRY'!W163="","",IF(AND($DE$4='DATA ENTRY'!D163),'DATA ENTRY'!W163,"")))</f>
        <v/>
      </c>
      <c r="DQ164" s="3" t="str">
        <f>IF('DATA ENTRY'!CV163="","",IF('DATA ENTRY'!X163="","",IF(AND($DE$4='DATA ENTRY'!D163),'DATA ENTRY'!X163,"")))</f>
        <v/>
      </c>
      <c r="DR164" s="133" t="str">
        <f t="shared" si="34"/>
        <v/>
      </c>
      <c r="DS164" s="133" t="str">
        <f>IF('DATA ENTRY'!CV163="","",IF('DATA ENTRY'!D163="","",IF(AND($DE$4='DATA ENTRY'!D163),'DATA ENTRY'!G163,"")))</f>
        <v/>
      </c>
      <c r="DX164">
        <f t="shared" si="35"/>
        <v>0</v>
      </c>
      <c r="EA164" t="str">
        <f t="shared" si="36"/>
        <v/>
      </c>
      <c r="EB164" t="str">
        <f>IF(EX164=0,"",1+(MAX($EB$7:EB163)))</f>
        <v/>
      </c>
      <c r="EC164" s="192">
        <v>158</v>
      </c>
      <c r="ED164" s="3" t="str">
        <f>IF('DATA ENTRY'!CV163="","",IF('DATA ENTRY'!B163="","",IF(AND($EE$4='DATA ENTRY'!G163,$EG$4='DATA ENTRY'!F163),'DATA ENTRY'!B163,"")))</f>
        <v/>
      </c>
      <c r="EE164" s="3" t="str">
        <f>IF('DATA ENTRY'!CV163="","",IF('DATA ENTRY'!C163="","",IF(AND($EE$4='DATA ENTRY'!G163,$EG$4='DATA ENTRY'!F163),'DATA ENTRY'!C163,"")))</f>
        <v/>
      </c>
      <c r="EF164" s="4" t="str">
        <f>IF('DATA ENTRY'!CV163="","",IF('DATA ENTRY'!I163="","",IF(AND($EE$4='DATA ENTRY'!G163,$EG$4='DATA ENTRY'!F163),'DATA ENTRY'!I163,"")))</f>
        <v/>
      </c>
      <c r="EG164" s="4" t="str">
        <f>IF('DATA ENTRY'!CV163="","",IF('DATA ENTRY'!CV163="","",IF(AND($EE$4='DATA ENTRY'!G163,$EG$4='DATA ENTRY'!F163),'DATA ENTRY'!CV163,"")))</f>
        <v/>
      </c>
      <c r="EH164" s="3" t="str">
        <f>IF('DATA ENTRY'!CV163="","",IF('DATA ENTRY'!N163="","",IF(AND($EE$4='DATA ENTRY'!G163,$EG$4='DATA ENTRY'!F163),'DATA ENTRY'!N163,"")))</f>
        <v/>
      </c>
      <c r="EI164" s="132" t="str">
        <f>IF('DATA ENTRY'!CV163="","",IF('DATA ENTRY'!O163="","",IF(AND($EE$4='DATA ENTRY'!G163,$EG$4='DATA ENTRY'!F163),'DATA ENTRY'!O163,"")))</f>
        <v/>
      </c>
      <c r="EJ164" s="3" t="str">
        <f>IF('DATA ENTRY'!CV163="","",IF('DATA ENTRY'!P163="","",IF(AND($EE$4='DATA ENTRY'!G163,$EG$4='DATA ENTRY'!F163),'DATA ENTRY'!P163,"")))</f>
        <v/>
      </c>
      <c r="EK164" s="132" t="str">
        <f>IF('DATA ENTRY'!CV163="","",IF('DATA ENTRY'!Q163="","",IF(AND($EE$4='DATA ENTRY'!G163,$EG$4='DATA ENTRY'!F163),'DATA ENTRY'!Q163,"")))</f>
        <v/>
      </c>
      <c r="EL164" s="3" t="str">
        <f>IF('DATA ENTRY'!CV163="","",IF('DATA ENTRY'!R163="","",IF(AND($EE$4='DATA ENTRY'!G163,$EG$4='DATA ENTRY'!F163),'DATA ENTRY'!R163,"")))</f>
        <v/>
      </c>
      <c r="EM164" s="132" t="str">
        <f>IF('DATA ENTRY'!CV163="","",IF('DATA ENTRY'!S163="","",IF(AND($EE$4='DATA ENTRY'!G163,$EG$4='DATA ENTRY'!F163),'DATA ENTRY'!S163,"")))</f>
        <v/>
      </c>
      <c r="EN164" s="3" t="str">
        <f>IF('DATA ENTRY'!CV163="","",IF('DATA ENTRY'!E163="","",IF(AND($EE$4='DATA ENTRY'!G163,$EG$4='DATA ENTRY'!F163),'DATA ENTRY'!E163,"")))</f>
        <v/>
      </c>
      <c r="EO164" s="3" t="str">
        <f>IF('DATA ENTRY'!CV163="","",IF('DATA ENTRY'!D6="","",IF(AND($EE$4='DATA ENTRY'!G163,$EG$4='DATA ENTRY'!F163),'DATA ENTRY'!D6,"")))</f>
        <v/>
      </c>
      <c r="EP164" s="3" t="str">
        <f>IF('DATA ENTRY'!CV163="","",IF('DATA ENTRY'!W163="","",IF(AND($EE$4='DATA ENTRY'!G163,$EG$4='DATA ENTRY'!F163),'DATA ENTRY'!W163,"")))</f>
        <v/>
      </c>
      <c r="EQ164" s="3" t="str">
        <f>IF('DATA ENTRY'!CV163="","",IF('DATA ENTRY'!X163="","",IF(AND($EE$4='DATA ENTRY'!G163,$EG$4='DATA ENTRY'!F163),'DATA ENTRY'!X163,"")))</f>
        <v/>
      </c>
      <c r="ER164" s="133" t="str">
        <f t="shared" si="37"/>
        <v/>
      </c>
      <c r="ES164" s="133" t="str">
        <f>IF('DATA ENTRY'!CV163="","",IF('DATA ENTRY'!D6="","",IF(AND($EE$4='DATA ENTRY'!G163,$EG$4='DATA ENTRY'!F163),'DATA ENTRY'!G163,"")))</f>
        <v/>
      </c>
      <c r="EX164">
        <f t="shared" si="38"/>
        <v>0</v>
      </c>
    </row>
    <row r="165" spans="1:154">
      <c r="A165" t="str">
        <f>IF(S165=0,"",1+(MAX($A$7:A164)))</f>
        <v/>
      </c>
      <c r="B165" s="2">
        <v>159</v>
      </c>
      <c r="C165" s="3" t="str">
        <f>IF('DATA ENTRY'!CV164="","",IF('DATA ENTRY'!B164="","",IF($D$4="All Post",'DATA ENTRY'!B164,IF(AND($D$4='DATA ENTRY'!CV164),'DATA ENTRY'!B164,""))))</f>
        <v/>
      </c>
      <c r="D165" s="3" t="str">
        <f>IF('DATA ENTRY'!CV164="","",IF('DATA ENTRY'!C164="","",IF($D$4="All Post",'DATA ENTRY'!C164,IF(AND($D$4='DATA ENTRY'!CV164),'DATA ENTRY'!C164,""))))</f>
        <v/>
      </c>
      <c r="E165" s="4" t="str">
        <f>IF('DATA ENTRY'!CV164="","",IF('DATA ENTRY'!I164="","",IF($D$4="All Post",'DATA ENTRY'!I164,IF(AND($D$4='DATA ENTRY'!CV164),'DATA ENTRY'!I164,""))))</f>
        <v/>
      </c>
      <c r="F165" s="4" t="str">
        <f>IF('DATA ENTRY'!CV164="","",IF('DATA ENTRY'!CV164="","",IF($D$4="All Post",'DATA ENTRY'!CV164,IF(AND($D$4='DATA ENTRY'!CV164),'DATA ENTRY'!CV164,""))))</f>
        <v/>
      </c>
      <c r="G165" s="3" t="str">
        <f>IF('DATA ENTRY'!CV164="","",IF('DATA ENTRY'!N164="","",IF($D$4="All Post",'DATA ENTRY'!N164,IF(AND($D$4='DATA ENTRY'!CV164),'DATA ENTRY'!N164,""))))</f>
        <v/>
      </c>
      <c r="H165" s="132" t="str">
        <f>IF('DATA ENTRY'!CV164="","",IF('DATA ENTRY'!O164="","",IF($D$4="All Post",'DATA ENTRY'!O164,IF(AND($D$4='DATA ENTRY'!CV164),'DATA ENTRY'!O164,""))))</f>
        <v/>
      </c>
      <c r="I165" s="3" t="str">
        <f>IF('DATA ENTRY'!CV164="","",IF('DATA ENTRY'!P164="","",IF($D$4="All Post",'DATA ENTRY'!P164,IF(AND($D$4='DATA ENTRY'!CV164),'DATA ENTRY'!P164,""))))</f>
        <v/>
      </c>
      <c r="J165" s="132" t="str">
        <f>IF('DATA ENTRY'!CV164="","",IF('DATA ENTRY'!Q164="","",IF($D$4="All Post",'DATA ENTRY'!Q164,IF(AND($D$4='DATA ENTRY'!CV164),'DATA ENTRY'!Q164,""))))</f>
        <v/>
      </c>
      <c r="K165" s="3" t="str">
        <f>IF('DATA ENTRY'!CV164="","",IF('DATA ENTRY'!R164="","",IF($D$4="All Post",'DATA ENTRY'!R164,IF(AND($D$4='DATA ENTRY'!CV164),'DATA ENTRY'!R164,""))))</f>
        <v/>
      </c>
      <c r="L165" s="3" t="str">
        <f>IF('DATA ENTRY'!CV164="","",IF('DATA ENTRY'!S164="","",IF($D$4="All Post",'DATA ENTRY'!S164,IF(AND($D$4='DATA ENTRY'!CV164),'DATA ENTRY'!S164,""))))</f>
        <v/>
      </c>
      <c r="M165" s="3" t="str">
        <f>IF('DATA ENTRY'!CV164="","",IF('DATA ENTRY'!E164="","",IF($D$4="All Post",'DATA ENTRY'!E164,IF(AND($D$4='DATA ENTRY'!CV164),'DATA ENTRY'!E164,""))))</f>
        <v/>
      </c>
      <c r="N165" s="3" t="str">
        <f>IF('DATA ENTRY'!CV164="","",IF('DATA ENTRY'!W164="","",IF($D$4="All Post",'DATA ENTRY'!W164,IF(AND($D$4='DATA ENTRY'!CV164),'DATA ENTRY'!W164,""))))</f>
        <v/>
      </c>
      <c r="O165" s="3" t="str">
        <f>IF('DATA ENTRY'!CV164="","",IF('DATA ENTRY'!X164="","",IF($D$4="All Post",'DATA ENTRY'!X164,IF(AND($D$4='DATA ENTRY'!CV164),'DATA ENTRY'!X164,""))))</f>
        <v/>
      </c>
      <c r="P165" s="3" t="str">
        <f>IF('DATA ENTRY'!CV164="","",IF('DATA ENTRY'!G164="","",IF($D$4="All Post",'DATA ENTRY'!G164,IF(AND($D$4='DATA ENTRY'!CV164),'DATA ENTRY'!G164,""))))</f>
        <v/>
      </c>
      <c r="S165">
        <f t="shared" si="27"/>
        <v>0</v>
      </c>
      <c r="T165" t="str">
        <f t="shared" si="28"/>
        <v/>
      </c>
      <c r="BZ165" t="str">
        <f t="shared" si="29"/>
        <v/>
      </c>
      <c r="CA165" t="str">
        <f>IF(CW165=0,"",1+(MAX($CA$7:CA164)))</f>
        <v/>
      </c>
      <c r="CB165" s="141">
        <v>159</v>
      </c>
      <c r="CC165" s="3" t="str">
        <f>IF('DATA ENTRY'!CV164="","",IF('DATA ENTRY'!B164="","",IF(AND($CD$4='DATA ENTRY'!CV164),'DATA ENTRY'!B164,"")))</f>
        <v/>
      </c>
      <c r="CD165" s="3" t="str">
        <f>IF('DATA ENTRY'!CV164="","",IF('DATA ENTRY'!C164="","",IF(AND($CD$4='DATA ENTRY'!CV164),'DATA ENTRY'!C164,"")))</f>
        <v/>
      </c>
      <c r="CE165" s="4" t="str">
        <f>IF('DATA ENTRY'!CV164="","",IF('DATA ENTRY'!I164="","",IF(AND($CD$4='DATA ENTRY'!CV164),'DATA ENTRY'!I164,"")))</f>
        <v/>
      </c>
      <c r="CF165" s="4" t="str">
        <f>IF('DATA ENTRY'!CV164="","",IF('DATA ENTRY'!CV164="","",IF(AND($CD$4='DATA ENTRY'!CV164),'DATA ENTRY'!CV164,"")))</f>
        <v/>
      </c>
      <c r="CG165" s="3" t="str">
        <f>IF('DATA ENTRY'!CV164="","",IF('DATA ENTRY'!N164="","",IF(AND($CD$4='DATA ENTRY'!CV164),'DATA ENTRY'!N164,"")))</f>
        <v/>
      </c>
      <c r="CH165" s="132" t="str">
        <f>IF('DATA ENTRY'!CV164="","",IF('DATA ENTRY'!O164="","",IF(AND($CD$4='DATA ENTRY'!CV164),'DATA ENTRY'!O164,"")))</f>
        <v/>
      </c>
      <c r="CI165" s="3" t="str">
        <f>IF('DATA ENTRY'!CV164="","",IF('DATA ENTRY'!P164="","",IF(AND($CD$4='DATA ENTRY'!CV164),'DATA ENTRY'!P164,"")))</f>
        <v/>
      </c>
      <c r="CJ165" s="132" t="str">
        <f>IF('DATA ENTRY'!CV164="","",IF('DATA ENTRY'!Q164="","",IF(AND($CD$4='DATA ENTRY'!CV164),'DATA ENTRY'!Q164,"")))</f>
        <v/>
      </c>
      <c r="CK165" s="3" t="str">
        <f>IF('DATA ENTRY'!CV164="","",IF('DATA ENTRY'!R164="","",IF(AND($CD$4='DATA ENTRY'!CV164),'DATA ENTRY'!R164,"")))</f>
        <v/>
      </c>
      <c r="CL165" s="3" t="str">
        <f>IF('DATA ENTRY'!CV164="","",IF('DATA ENTRY'!S164="","",IF(AND($CD$4='DATA ENTRY'!CV164),'DATA ENTRY'!S164,"")))</f>
        <v/>
      </c>
      <c r="CM165" s="3" t="str">
        <f>IF('DATA ENTRY'!CV164="","",IF('DATA ENTRY'!E164="","",IF(AND($CD$4='DATA ENTRY'!CV164),'DATA ENTRY'!E164,"")))</f>
        <v/>
      </c>
      <c r="CN165" s="3" t="str">
        <f>IF('DATA ENTRY'!CV164="","",IF('DATA ENTRY'!W164="","",IF(AND($CD$4='DATA ENTRY'!CV164),'DATA ENTRY'!W164,"")))</f>
        <v/>
      </c>
      <c r="CO165" s="3" t="str">
        <f>IF('DATA ENTRY'!CV164="","",IF('DATA ENTRY'!X164="","",IF(AND($CD$4='DATA ENTRY'!CV164),'DATA ENTRY'!X164,"")))</f>
        <v/>
      </c>
      <c r="CP165" s="133" t="str">
        <f t="shared" si="30"/>
        <v/>
      </c>
      <c r="CQ165" s="133" t="str">
        <f>IF('DATA ENTRY'!CV164="","",IF('DATA ENTRY'!G164="","",IF(AND($CD$4='DATA ENTRY'!CV164),'DATA ENTRY'!G164,"")))</f>
        <v/>
      </c>
      <c r="CR165">
        <f t="shared" si="31"/>
        <v>0</v>
      </c>
      <c r="CS165">
        <f t="shared" si="32"/>
        <v>0</v>
      </c>
      <c r="CW165">
        <f t="shared" si="39"/>
        <v>0</v>
      </c>
      <c r="DA165" t="str">
        <f t="shared" si="33"/>
        <v/>
      </c>
      <c r="DB165" t="str">
        <f>IF(DX165=0,"",1+(MAX($DB$7:DB164)))</f>
        <v/>
      </c>
      <c r="DC165" s="170">
        <v>159</v>
      </c>
      <c r="DD165" s="3" t="str">
        <f>IF('DATA ENTRY'!CV164="","",IF('DATA ENTRY'!B164="","",IF(AND($DE$4='DATA ENTRY'!D164),'DATA ENTRY'!B164,"")))</f>
        <v/>
      </c>
      <c r="DE165" s="3" t="str">
        <f>IF('DATA ENTRY'!CV164="","",IF('DATA ENTRY'!C164="","",IF(AND($DE$4='DATA ENTRY'!D164),'DATA ENTRY'!C164,"")))</f>
        <v/>
      </c>
      <c r="DF165" s="4" t="str">
        <f>IF('DATA ENTRY'!CV164="","",IF('DATA ENTRY'!I164="","",IF(AND($DE$4='DATA ENTRY'!D164),'DATA ENTRY'!I164,"")))</f>
        <v/>
      </c>
      <c r="DG165" s="4" t="str">
        <f>IF('DATA ENTRY'!CV164="","",IF('DATA ENTRY'!CV164="","",IF(AND($DE$4='DATA ENTRY'!D164),'DATA ENTRY'!CV164,"")))</f>
        <v/>
      </c>
      <c r="DH165" s="3" t="str">
        <f>IF('DATA ENTRY'!CV164="","",IF('DATA ENTRY'!N164="","",IF(AND($DE$4='DATA ENTRY'!D164),'DATA ENTRY'!N164,"")))</f>
        <v/>
      </c>
      <c r="DI165" s="132" t="str">
        <f>IF('DATA ENTRY'!CV164="","",IF('DATA ENTRY'!O164="","",IF(AND($DE$4='DATA ENTRY'!D164),'DATA ENTRY'!O164,"")))</f>
        <v/>
      </c>
      <c r="DJ165" s="3" t="str">
        <f>IF('DATA ENTRY'!CV164="","",IF('DATA ENTRY'!P164="","",IF(AND($DE$4='DATA ENTRY'!D164),'DATA ENTRY'!P164,"")))</f>
        <v/>
      </c>
      <c r="DK165" s="132" t="str">
        <f>IF('DATA ENTRY'!CV164="","",IF('DATA ENTRY'!Q164="","",IF(AND($DE$4='DATA ENTRY'!D164),'DATA ENTRY'!Q164,"")))</f>
        <v/>
      </c>
      <c r="DL165" s="3" t="str">
        <f>IF('DATA ENTRY'!CV164="","",IF('DATA ENTRY'!R164="","",IF(AND($DE$4='DATA ENTRY'!D164),'DATA ENTRY'!R164,"")))</f>
        <v/>
      </c>
      <c r="DM165" s="132" t="str">
        <f>IF('DATA ENTRY'!CV164="","",IF('DATA ENTRY'!S164="","",IF(AND($DE$4='DATA ENTRY'!D164),'DATA ENTRY'!S164,"")))</f>
        <v/>
      </c>
      <c r="DN165" s="3" t="str">
        <f>IF('DATA ENTRY'!CV164="","",IF('DATA ENTRY'!E164="","",IF(AND($DE$4='DATA ENTRY'!D164),'DATA ENTRY'!E164,"")))</f>
        <v/>
      </c>
      <c r="DO165" s="3" t="str">
        <f>IF('DATA ENTRY'!CV164="","",IF('DATA ENTRY'!D164="","",IF(AND($DE$4='DATA ENTRY'!D164),'DATA ENTRY'!D164,"")))</f>
        <v/>
      </c>
      <c r="DP165" s="3" t="str">
        <f>IF('DATA ENTRY'!CV164="","",IF('DATA ENTRY'!W164="","",IF(AND($DE$4='DATA ENTRY'!D164),'DATA ENTRY'!W164,"")))</f>
        <v/>
      </c>
      <c r="DQ165" s="3" t="str">
        <f>IF('DATA ENTRY'!CV164="","",IF('DATA ENTRY'!X164="","",IF(AND($DE$4='DATA ENTRY'!D164),'DATA ENTRY'!X164,"")))</f>
        <v/>
      </c>
      <c r="DR165" s="133" t="str">
        <f t="shared" si="34"/>
        <v/>
      </c>
      <c r="DS165" s="133" t="str">
        <f>IF('DATA ENTRY'!CV164="","",IF('DATA ENTRY'!D164="","",IF(AND($DE$4='DATA ENTRY'!D164),'DATA ENTRY'!G164,"")))</f>
        <v/>
      </c>
      <c r="DX165">
        <f t="shared" si="35"/>
        <v>0</v>
      </c>
      <c r="EA165" t="str">
        <f t="shared" si="36"/>
        <v/>
      </c>
      <c r="EB165" t="str">
        <f>IF(EX165=0,"",1+(MAX($EB$7:EB164)))</f>
        <v/>
      </c>
      <c r="EC165" s="192">
        <v>159</v>
      </c>
      <c r="ED165" s="3" t="str">
        <f>IF('DATA ENTRY'!CV164="","",IF('DATA ENTRY'!B164="","",IF(AND($EE$4='DATA ENTRY'!G164,$EG$4='DATA ENTRY'!F164),'DATA ENTRY'!B164,"")))</f>
        <v/>
      </c>
      <c r="EE165" s="3" t="str">
        <f>IF('DATA ENTRY'!CV164="","",IF('DATA ENTRY'!C164="","",IF(AND($EE$4='DATA ENTRY'!G164,$EG$4='DATA ENTRY'!F164),'DATA ENTRY'!C164,"")))</f>
        <v/>
      </c>
      <c r="EF165" s="4" t="str">
        <f>IF('DATA ENTRY'!CV164="","",IF('DATA ENTRY'!I164="","",IF(AND($EE$4='DATA ENTRY'!G164,$EG$4='DATA ENTRY'!F164),'DATA ENTRY'!I164,"")))</f>
        <v/>
      </c>
      <c r="EG165" s="4" t="str">
        <f>IF('DATA ENTRY'!CV164="","",IF('DATA ENTRY'!CV164="","",IF(AND($EE$4='DATA ENTRY'!G164,$EG$4='DATA ENTRY'!F164),'DATA ENTRY'!CV164,"")))</f>
        <v/>
      </c>
      <c r="EH165" s="3" t="str">
        <f>IF('DATA ENTRY'!CV164="","",IF('DATA ENTRY'!N164="","",IF(AND($EE$4='DATA ENTRY'!G164,$EG$4='DATA ENTRY'!F164),'DATA ENTRY'!N164,"")))</f>
        <v/>
      </c>
      <c r="EI165" s="132" t="str">
        <f>IF('DATA ENTRY'!CV164="","",IF('DATA ENTRY'!O164="","",IF(AND($EE$4='DATA ENTRY'!G164,$EG$4='DATA ENTRY'!F164),'DATA ENTRY'!O164,"")))</f>
        <v/>
      </c>
      <c r="EJ165" s="3" t="str">
        <f>IF('DATA ENTRY'!CV164="","",IF('DATA ENTRY'!P164="","",IF(AND($EE$4='DATA ENTRY'!G164,$EG$4='DATA ENTRY'!F164),'DATA ENTRY'!P164,"")))</f>
        <v/>
      </c>
      <c r="EK165" s="132" t="str">
        <f>IF('DATA ENTRY'!CV164="","",IF('DATA ENTRY'!Q164="","",IF(AND($EE$4='DATA ENTRY'!G164,$EG$4='DATA ENTRY'!F164),'DATA ENTRY'!Q164,"")))</f>
        <v/>
      </c>
      <c r="EL165" s="3" t="str">
        <f>IF('DATA ENTRY'!CV164="","",IF('DATA ENTRY'!R164="","",IF(AND($EE$4='DATA ENTRY'!G164,$EG$4='DATA ENTRY'!F164),'DATA ENTRY'!R164,"")))</f>
        <v/>
      </c>
      <c r="EM165" s="132" t="str">
        <f>IF('DATA ENTRY'!CV164="","",IF('DATA ENTRY'!S164="","",IF(AND($EE$4='DATA ENTRY'!G164,$EG$4='DATA ENTRY'!F164),'DATA ENTRY'!S164,"")))</f>
        <v/>
      </c>
      <c r="EN165" s="3" t="str">
        <f>IF('DATA ENTRY'!CV164="","",IF('DATA ENTRY'!E164="","",IF(AND($EE$4='DATA ENTRY'!G164,$EG$4='DATA ENTRY'!F164),'DATA ENTRY'!E164,"")))</f>
        <v/>
      </c>
      <c r="EO165" s="3" t="str">
        <f>IF('DATA ENTRY'!CV164="","",IF('DATA ENTRY'!D6="","",IF(AND($EE$4='DATA ENTRY'!G164,$EG$4='DATA ENTRY'!F164),'DATA ENTRY'!D6,"")))</f>
        <v/>
      </c>
      <c r="EP165" s="3" t="str">
        <f>IF('DATA ENTRY'!CV164="","",IF('DATA ENTRY'!W164="","",IF(AND($EE$4='DATA ENTRY'!G164,$EG$4='DATA ENTRY'!F164),'DATA ENTRY'!W164,"")))</f>
        <v/>
      </c>
      <c r="EQ165" s="3" t="str">
        <f>IF('DATA ENTRY'!CV164="","",IF('DATA ENTRY'!X164="","",IF(AND($EE$4='DATA ENTRY'!G164,$EG$4='DATA ENTRY'!F164),'DATA ENTRY'!X164,"")))</f>
        <v/>
      </c>
      <c r="ER165" s="133" t="str">
        <f t="shared" si="37"/>
        <v/>
      </c>
      <c r="ES165" s="133" t="str">
        <f>IF('DATA ENTRY'!CV164="","",IF('DATA ENTRY'!D6="","",IF(AND($EE$4='DATA ENTRY'!G164,$EG$4='DATA ENTRY'!F164),'DATA ENTRY'!G164,"")))</f>
        <v/>
      </c>
      <c r="EX165">
        <f t="shared" si="38"/>
        <v>0</v>
      </c>
    </row>
    <row r="166" spans="1:154">
      <c r="A166" t="str">
        <f>IF(S166=0,"",1+(MAX($A$7:A165)))</f>
        <v/>
      </c>
      <c r="B166" s="2">
        <v>160</v>
      </c>
      <c r="C166" s="3" t="str">
        <f>IF('DATA ENTRY'!CV165="","",IF('DATA ENTRY'!B165="","",IF($D$4="All Post",'DATA ENTRY'!B165,IF(AND($D$4='DATA ENTRY'!CV165),'DATA ENTRY'!B165,""))))</f>
        <v/>
      </c>
      <c r="D166" s="3" t="str">
        <f>IF('DATA ENTRY'!CV165="","",IF('DATA ENTRY'!C165="","",IF($D$4="All Post",'DATA ENTRY'!C165,IF(AND($D$4='DATA ENTRY'!CV165),'DATA ENTRY'!C165,""))))</f>
        <v/>
      </c>
      <c r="E166" s="4" t="str">
        <f>IF('DATA ENTRY'!CV165="","",IF('DATA ENTRY'!I165="","",IF($D$4="All Post",'DATA ENTRY'!I165,IF(AND($D$4='DATA ENTRY'!CV165),'DATA ENTRY'!I165,""))))</f>
        <v/>
      </c>
      <c r="F166" s="4" t="str">
        <f>IF('DATA ENTRY'!CV165="","",IF('DATA ENTRY'!CV165="","",IF($D$4="All Post",'DATA ENTRY'!CV165,IF(AND($D$4='DATA ENTRY'!CV165),'DATA ENTRY'!CV165,""))))</f>
        <v/>
      </c>
      <c r="G166" s="3" t="str">
        <f>IF('DATA ENTRY'!CV165="","",IF('DATA ENTRY'!N165="","",IF($D$4="All Post",'DATA ENTRY'!N165,IF(AND($D$4='DATA ENTRY'!CV165),'DATA ENTRY'!N165,""))))</f>
        <v/>
      </c>
      <c r="H166" s="132" t="str">
        <f>IF('DATA ENTRY'!CV165="","",IF('DATA ENTRY'!O165="","",IF($D$4="All Post",'DATA ENTRY'!O165,IF(AND($D$4='DATA ENTRY'!CV165),'DATA ENTRY'!O165,""))))</f>
        <v/>
      </c>
      <c r="I166" s="3" t="str">
        <f>IF('DATA ENTRY'!CV165="","",IF('DATA ENTRY'!P165="","",IF($D$4="All Post",'DATA ENTRY'!P165,IF(AND($D$4='DATA ENTRY'!CV165),'DATA ENTRY'!P165,""))))</f>
        <v/>
      </c>
      <c r="J166" s="132" t="str">
        <f>IF('DATA ENTRY'!CV165="","",IF('DATA ENTRY'!Q165="","",IF($D$4="All Post",'DATA ENTRY'!Q165,IF(AND($D$4='DATA ENTRY'!CV165),'DATA ENTRY'!Q165,""))))</f>
        <v/>
      </c>
      <c r="K166" s="3" t="str">
        <f>IF('DATA ENTRY'!CV165="","",IF('DATA ENTRY'!R165="","",IF($D$4="All Post",'DATA ENTRY'!R165,IF(AND($D$4='DATA ENTRY'!CV165),'DATA ENTRY'!R165,""))))</f>
        <v/>
      </c>
      <c r="L166" s="3" t="str">
        <f>IF('DATA ENTRY'!CV165="","",IF('DATA ENTRY'!S165="","",IF($D$4="All Post",'DATA ENTRY'!S165,IF(AND($D$4='DATA ENTRY'!CV165),'DATA ENTRY'!S165,""))))</f>
        <v/>
      </c>
      <c r="M166" s="3" t="str">
        <f>IF('DATA ENTRY'!CV165="","",IF('DATA ENTRY'!E165="","",IF($D$4="All Post",'DATA ENTRY'!E165,IF(AND($D$4='DATA ENTRY'!CV165),'DATA ENTRY'!E165,""))))</f>
        <v/>
      </c>
      <c r="N166" s="3" t="str">
        <f>IF('DATA ENTRY'!CV165="","",IF('DATA ENTRY'!W165="","",IF($D$4="All Post",'DATA ENTRY'!W165,IF(AND($D$4='DATA ENTRY'!CV165),'DATA ENTRY'!W165,""))))</f>
        <v/>
      </c>
      <c r="O166" s="3" t="str">
        <f>IF('DATA ENTRY'!CV165="","",IF('DATA ENTRY'!X165="","",IF($D$4="All Post",'DATA ENTRY'!X165,IF(AND($D$4='DATA ENTRY'!CV165),'DATA ENTRY'!X165,""))))</f>
        <v/>
      </c>
      <c r="P166" s="3" t="str">
        <f>IF('DATA ENTRY'!CV165="","",IF('DATA ENTRY'!G165="","",IF($D$4="All Post",'DATA ENTRY'!G165,IF(AND($D$4='DATA ENTRY'!CV165),'DATA ENTRY'!G165,""))))</f>
        <v/>
      </c>
      <c r="S166">
        <f t="shared" si="27"/>
        <v>0</v>
      </c>
      <c r="T166" t="str">
        <f t="shared" si="28"/>
        <v/>
      </c>
      <c r="BZ166" t="str">
        <f t="shared" si="29"/>
        <v/>
      </c>
      <c r="CA166" t="str">
        <f>IF(CW166=0,"",1+(MAX($CA$7:CA165)))</f>
        <v/>
      </c>
      <c r="CB166" s="141">
        <v>160</v>
      </c>
      <c r="CC166" s="3" t="str">
        <f>IF('DATA ENTRY'!CV165="","",IF('DATA ENTRY'!B165="","",IF(AND($CD$4='DATA ENTRY'!CV165),'DATA ENTRY'!B165,"")))</f>
        <v/>
      </c>
      <c r="CD166" s="3" t="str">
        <f>IF('DATA ENTRY'!CV165="","",IF('DATA ENTRY'!C165="","",IF(AND($CD$4='DATA ENTRY'!CV165),'DATA ENTRY'!C165,"")))</f>
        <v/>
      </c>
      <c r="CE166" s="4" t="str">
        <f>IF('DATA ENTRY'!CV165="","",IF('DATA ENTRY'!I165="","",IF(AND($CD$4='DATA ENTRY'!CV165),'DATA ENTRY'!I165,"")))</f>
        <v/>
      </c>
      <c r="CF166" s="4" t="str">
        <f>IF('DATA ENTRY'!CV165="","",IF('DATA ENTRY'!CV165="","",IF(AND($CD$4='DATA ENTRY'!CV165),'DATA ENTRY'!CV165,"")))</f>
        <v/>
      </c>
      <c r="CG166" s="3" t="str">
        <f>IF('DATA ENTRY'!CV165="","",IF('DATA ENTRY'!N165="","",IF(AND($CD$4='DATA ENTRY'!CV165),'DATA ENTRY'!N165,"")))</f>
        <v/>
      </c>
      <c r="CH166" s="132" t="str">
        <f>IF('DATA ENTRY'!CV165="","",IF('DATA ENTRY'!O165="","",IF(AND($CD$4='DATA ENTRY'!CV165),'DATA ENTRY'!O165,"")))</f>
        <v/>
      </c>
      <c r="CI166" s="3" t="str">
        <f>IF('DATA ENTRY'!CV165="","",IF('DATA ENTRY'!P165="","",IF(AND($CD$4='DATA ENTRY'!CV165),'DATA ENTRY'!P165,"")))</f>
        <v/>
      </c>
      <c r="CJ166" s="132" t="str">
        <f>IF('DATA ENTRY'!CV165="","",IF('DATA ENTRY'!Q165="","",IF(AND($CD$4='DATA ENTRY'!CV165),'DATA ENTRY'!Q165,"")))</f>
        <v/>
      </c>
      <c r="CK166" s="3" t="str">
        <f>IF('DATA ENTRY'!CV165="","",IF('DATA ENTRY'!R165="","",IF(AND($CD$4='DATA ENTRY'!CV165),'DATA ENTRY'!R165,"")))</f>
        <v/>
      </c>
      <c r="CL166" s="3" t="str">
        <f>IF('DATA ENTRY'!CV165="","",IF('DATA ENTRY'!S165="","",IF(AND($CD$4='DATA ENTRY'!CV165),'DATA ENTRY'!S165,"")))</f>
        <v/>
      </c>
      <c r="CM166" s="3" t="str">
        <f>IF('DATA ENTRY'!CV165="","",IF('DATA ENTRY'!E165="","",IF(AND($CD$4='DATA ENTRY'!CV165),'DATA ENTRY'!E165,"")))</f>
        <v/>
      </c>
      <c r="CN166" s="3" t="str">
        <f>IF('DATA ENTRY'!CV165="","",IF('DATA ENTRY'!W165="","",IF(AND($CD$4='DATA ENTRY'!CV165),'DATA ENTRY'!W165,"")))</f>
        <v/>
      </c>
      <c r="CO166" s="3" t="str">
        <f>IF('DATA ENTRY'!CV165="","",IF('DATA ENTRY'!X165="","",IF(AND($CD$4='DATA ENTRY'!CV165),'DATA ENTRY'!X165,"")))</f>
        <v/>
      </c>
      <c r="CP166" s="133" t="str">
        <f t="shared" si="30"/>
        <v/>
      </c>
      <c r="CQ166" s="133" t="str">
        <f>IF('DATA ENTRY'!CV165="","",IF('DATA ENTRY'!G165="","",IF(AND($CD$4='DATA ENTRY'!CV165),'DATA ENTRY'!G165,"")))</f>
        <v/>
      </c>
      <c r="CR166">
        <f t="shared" si="31"/>
        <v>0</v>
      </c>
      <c r="CS166">
        <f t="shared" si="32"/>
        <v>0</v>
      </c>
      <c r="CW166">
        <f t="shared" si="39"/>
        <v>0</v>
      </c>
      <c r="DA166" t="str">
        <f t="shared" si="33"/>
        <v/>
      </c>
      <c r="DB166" t="str">
        <f>IF(DX166=0,"",1+(MAX($DB$7:DB165)))</f>
        <v/>
      </c>
      <c r="DC166" s="170">
        <v>160</v>
      </c>
      <c r="DD166" s="3" t="str">
        <f>IF('DATA ENTRY'!CV165="","",IF('DATA ENTRY'!B165="","",IF(AND($DE$4='DATA ENTRY'!D165),'DATA ENTRY'!B165,"")))</f>
        <v/>
      </c>
      <c r="DE166" s="3" t="str">
        <f>IF('DATA ENTRY'!CV165="","",IF('DATA ENTRY'!C165="","",IF(AND($DE$4='DATA ENTRY'!D165),'DATA ENTRY'!C165,"")))</f>
        <v/>
      </c>
      <c r="DF166" s="4" t="str">
        <f>IF('DATA ENTRY'!CV165="","",IF('DATA ENTRY'!I165="","",IF(AND($DE$4='DATA ENTRY'!D165),'DATA ENTRY'!I165,"")))</f>
        <v/>
      </c>
      <c r="DG166" s="4" t="str">
        <f>IF('DATA ENTRY'!CV165="","",IF('DATA ENTRY'!CV165="","",IF(AND($DE$4='DATA ENTRY'!D165),'DATA ENTRY'!CV165,"")))</f>
        <v/>
      </c>
      <c r="DH166" s="3" t="str">
        <f>IF('DATA ENTRY'!CV165="","",IF('DATA ENTRY'!N165="","",IF(AND($DE$4='DATA ENTRY'!D165),'DATA ENTRY'!N165,"")))</f>
        <v/>
      </c>
      <c r="DI166" s="132" t="str">
        <f>IF('DATA ENTRY'!CV165="","",IF('DATA ENTRY'!O165="","",IF(AND($DE$4='DATA ENTRY'!D165),'DATA ENTRY'!O165,"")))</f>
        <v/>
      </c>
      <c r="DJ166" s="3" t="str">
        <f>IF('DATA ENTRY'!CV165="","",IF('DATA ENTRY'!P165="","",IF(AND($DE$4='DATA ENTRY'!D165),'DATA ENTRY'!P165,"")))</f>
        <v/>
      </c>
      <c r="DK166" s="132" t="str">
        <f>IF('DATA ENTRY'!CV165="","",IF('DATA ENTRY'!Q165="","",IF(AND($DE$4='DATA ENTRY'!D165),'DATA ENTRY'!Q165,"")))</f>
        <v/>
      </c>
      <c r="DL166" s="3" t="str">
        <f>IF('DATA ENTRY'!CV165="","",IF('DATA ENTRY'!R165="","",IF(AND($DE$4='DATA ENTRY'!D165),'DATA ENTRY'!R165,"")))</f>
        <v/>
      </c>
      <c r="DM166" s="132" t="str">
        <f>IF('DATA ENTRY'!CV165="","",IF('DATA ENTRY'!S165="","",IF(AND($DE$4='DATA ENTRY'!D165),'DATA ENTRY'!S165,"")))</f>
        <v/>
      </c>
      <c r="DN166" s="3" t="str">
        <f>IF('DATA ENTRY'!CV165="","",IF('DATA ENTRY'!E165="","",IF(AND($DE$4='DATA ENTRY'!D165),'DATA ENTRY'!E165,"")))</f>
        <v/>
      </c>
      <c r="DO166" s="3" t="str">
        <f>IF('DATA ENTRY'!CV165="","",IF('DATA ENTRY'!D165="","",IF(AND($DE$4='DATA ENTRY'!D165),'DATA ENTRY'!D165,"")))</f>
        <v/>
      </c>
      <c r="DP166" s="3" t="str">
        <f>IF('DATA ENTRY'!CV165="","",IF('DATA ENTRY'!W165="","",IF(AND($DE$4='DATA ENTRY'!D165),'DATA ENTRY'!W165,"")))</f>
        <v/>
      </c>
      <c r="DQ166" s="3" t="str">
        <f>IF('DATA ENTRY'!CV165="","",IF('DATA ENTRY'!X165="","",IF(AND($DE$4='DATA ENTRY'!D165),'DATA ENTRY'!X165,"")))</f>
        <v/>
      </c>
      <c r="DR166" s="133" t="str">
        <f t="shared" si="34"/>
        <v/>
      </c>
      <c r="DS166" s="133" t="str">
        <f>IF('DATA ENTRY'!CV165="","",IF('DATA ENTRY'!D165="","",IF(AND($DE$4='DATA ENTRY'!D165),'DATA ENTRY'!G165,"")))</f>
        <v/>
      </c>
      <c r="DX166">
        <f t="shared" si="35"/>
        <v>0</v>
      </c>
      <c r="EA166" t="str">
        <f t="shared" si="36"/>
        <v/>
      </c>
      <c r="EB166" t="str">
        <f>IF(EX166=0,"",1+(MAX($EB$7:EB165)))</f>
        <v/>
      </c>
      <c r="EC166" s="192">
        <v>160</v>
      </c>
      <c r="ED166" s="3" t="str">
        <f>IF('DATA ENTRY'!CV165="","",IF('DATA ENTRY'!B165="","",IF(AND($EE$4='DATA ENTRY'!G165,$EG$4='DATA ENTRY'!F165),'DATA ENTRY'!B165,"")))</f>
        <v/>
      </c>
      <c r="EE166" s="3" t="str">
        <f>IF('DATA ENTRY'!CV165="","",IF('DATA ENTRY'!C165="","",IF(AND($EE$4='DATA ENTRY'!G165,$EG$4='DATA ENTRY'!F165),'DATA ENTRY'!C165,"")))</f>
        <v/>
      </c>
      <c r="EF166" s="4" t="str">
        <f>IF('DATA ENTRY'!CV165="","",IF('DATA ENTRY'!I165="","",IF(AND($EE$4='DATA ENTRY'!G165,$EG$4='DATA ENTRY'!F165),'DATA ENTRY'!I165,"")))</f>
        <v/>
      </c>
      <c r="EG166" s="4" t="str">
        <f>IF('DATA ENTRY'!CV165="","",IF('DATA ENTRY'!CV165="","",IF(AND($EE$4='DATA ENTRY'!G165,$EG$4='DATA ENTRY'!F165),'DATA ENTRY'!CV165,"")))</f>
        <v/>
      </c>
      <c r="EH166" s="3" t="str">
        <f>IF('DATA ENTRY'!CV165="","",IF('DATA ENTRY'!N165="","",IF(AND($EE$4='DATA ENTRY'!G165,$EG$4='DATA ENTRY'!F165),'DATA ENTRY'!N165,"")))</f>
        <v/>
      </c>
      <c r="EI166" s="132" t="str">
        <f>IF('DATA ENTRY'!CV165="","",IF('DATA ENTRY'!O165="","",IF(AND($EE$4='DATA ENTRY'!G165,$EG$4='DATA ENTRY'!F165),'DATA ENTRY'!O165,"")))</f>
        <v/>
      </c>
      <c r="EJ166" s="3" t="str">
        <f>IF('DATA ENTRY'!CV165="","",IF('DATA ENTRY'!P165="","",IF(AND($EE$4='DATA ENTRY'!G165,$EG$4='DATA ENTRY'!F165),'DATA ENTRY'!P165,"")))</f>
        <v/>
      </c>
      <c r="EK166" s="132" t="str">
        <f>IF('DATA ENTRY'!CV165="","",IF('DATA ENTRY'!Q165="","",IF(AND($EE$4='DATA ENTRY'!G165,$EG$4='DATA ENTRY'!F165),'DATA ENTRY'!Q165,"")))</f>
        <v/>
      </c>
      <c r="EL166" s="3" t="str">
        <f>IF('DATA ENTRY'!CV165="","",IF('DATA ENTRY'!R165="","",IF(AND($EE$4='DATA ENTRY'!G165,$EG$4='DATA ENTRY'!F165),'DATA ENTRY'!R165,"")))</f>
        <v/>
      </c>
      <c r="EM166" s="132" t="str">
        <f>IF('DATA ENTRY'!CV165="","",IF('DATA ENTRY'!S165="","",IF(AND($EE$4='DATA ENTRY'!G165,$EG$4='DATA ENTRY'!F165),'DATA ENTRY'!S165,"")))</f>
        <v/>
      </c>
      <c r="EN166" s="3" t="str">
        <f>IF('DATA ENTRY'!CV165="","",IF('DATA ENTRY'!E165="","",IF(AND($EE$4='DATA ENTRY'!G165,$EG$4='DATA ENTRY'!F165),'DATA ENTRY'!E165,"")))</f>
        <v/>
      </c>
      <c r="EO166" s="3" t="str">
        <f>IF('DATA ENTRY'!CV165="","",IF('DATA ENTRY'!D6="","",IF(AND($EE$4='DATA ENTRY'!G165,$EG$4='DATA ENTRY'!F165),'DATA ENTRY'!D6,"")))</f>
        <v/>
      </c>
      <c r="EP166" s="3" t="str">
        <f>IF('DATA ENTRY'!CV165="","",IF('DATA ENTRY'!W165="","",IF(AND($EE$4='DATA ENTRY'!G165,$EG$4='DATA ENTRY'!F165),'DATA ENTRY'!W165,"")))</f>
        <v/>
      </c>
      <c r="EQ166" s="3" t="str">
        <f>IF('DATA ENTRY'!CV165="","",IF('DATA ENTRY'!X165="","",IF(AND($EE$4='DATA ENTRY'!G165,$EG$4='DATA ENTRY'!F165),'DATA ENTRY'!X165,"")))</f>
        <v/>
      </c>
      <c r="ER166" s="133" t="str">
        <f t="shared" si="37"/>
        <v/>
      </c>
      <c r="ES166" s="133" t="str">
        <f>IF('DATA ENTRY'!CV165="","",IF('DATA ENTRY'!D6="","",IF(AND($EE$4='DATA ENTRY'!G165,$EG$4='DATA ENTRY'!F165),'DATA ENTRY'!G165,"")))</f>
        <v/>
      </c>
      <c r="EX166">
        <f t="shared" si="38"/>
        <v>0</v>
      </c>
    </row>
    <row r="167" spans="1:154">
      <c r="A167" t="str">
        <f>IF(S167=0,"",1+(MAX($A$7:A166)))</f>
        <v/>
      </c>
      <c r="B167" s="2">
        <v>161</v>
      </c>
      <c r="C167" s="3" t="str">
        <f>IF('DATA ENTRY'!CV166="","",IF('DATA ENTRY'!B166="","",IF($D$4="All Post",'DATA ENTRY'!B166,IF(AND($D$4='DATA ENTRY'!CV166),'DATA ENTRY'!B166,""))))</f>
        <v/>
      </c>
      <c r="D167" s="3" t="str">
        <f>IF('DATA ENTRY'!CV166="","",IF('DATA ENTRY'!C166="","",IF($D$4="All Post",'DATA ENTRY'!C166,IF(AND($D$4='DATA ENTRY'!CV166),'DATA ENTRY'!C166,""))))</f>
        <v/>
      </c>
      <c r="E167" s="4" t="str">
        <f>IF('DATA ENTRY'!CV166="","",IF('DATA ENTRY'!I166="","",IF($D$4="All Post",'DATA ENTRY'!I166,IF(AND($D$4='DATA ENTRY'!CV166),'DATA ENTRY'!I166,""))))</f>
        <v/>
      </c>
      <c r="F167" s="4" t="str">
        <f>IF('DATA ENTRY'!CV166="","",IF('DATA ENTRY'!CV166="","",IF($D$4="All Post",'DATA ENTRY'!CV166,IF(AND($D$4='DATA ENTRY'!CV166),'DATA ENTRY'!CV166,""))))</f>
        <v/>
      </c>
      <c r="G167" s="3" t="str">
        <f>IF('DATA ENTRY'!CV166="","",IF('DATA ENTRY'!N166="","",IF($D$4="All Post",'DATA ENTRY'!N166,IF(AND($D$4='DATA ENTRY'!CV166),'DATA ENTRY'!N166,""))))</f>
        <v/>
      </c>
      <c r="H167" s="132" t="str">
        <f>IF('DATA ENTRY'!CV166="","",IF('DATA ENTRY'!O166="","",IF($D$4="All Post",'DATA ENTRY'!O166,IF(AND($D$4='DATA ENTRY'!CV166),'DATA ENTRY'!O166,""))))</f>
        <v/>
      </c>
      <c r="I167" s="3" t="str">
        <f>IF('DATA ENTRY'!CV166="","",IF('DATA ENTRY'!P166="","",IF($D$4="All Post",'DATA ENTRY'!P166,IF(AND($D$4='DATA ENTRY'!CV166),'DATA ENTRY'!P166,""))))</f>
        <v/>
      </c>
      <c r="J167" s="132" t="str">
        <f>IF('DATA ENTRY'!CV166="","",IF('DATA ENTRY'!Q166="","",IF($D$4="All Post",'DATA ENTRY'!Q166,IF(AND($D$4='DATA ENTRY'!CV166),'DATA ENTRY'!Q166,""))))</f>
        <v/>
      </c>
      <c r="K167" s="3" t="str">
        <f>IF('DATA ENTRY'!CV166="","",IF('DATA ENTRY'!R166="","",IF($D$4="All Post",'DATA ENTRY'!R166,IF(AND($D$4='DATA ENTRY'!CV166),'DATA ENTRY'!R166,""))))</f>
        <v/>
      </c>
      <c r="L167" s="3" t="str">
        <f>IF('DATA ENTRY'!CV166="","",IF('DATA ENTRY'!S166="","",IF($D$4="All Post",'DATA ENTRY'!S166,IF(AND($D$4='DATA ENTRY'!CV166),'DATA ENTRY'!S166,""))))</f>
        <v/>
      </c>
      <c r="M167" s="3" t="str">
        <f>IF('DATA ENTRY'!CV166="","",IF('DATA ENTRY'!E166="","",IF($D$4="All Post",'DATA ENTRY'!E166,IF(AND($D$4='DATA ENTRY'!CV166),'DATA ENTRY'!E166,""))))</f>
        <v/>
      </c>
      <c r="N167" s="3" t="str">
        <f>IF('DATA ENTRY'!CV166="","",IF('DATA ENTRY'!W166="","",IF($D$4="All Post",'DATA ENTRY'!W166,IF(AND($D$4='DATA ENTRY'!CV166),'DATA ENTRY'!W166,""))))</f>
        <v/>
      </c>
      <c r="O167" s="3" t="str">
        <f>IF('DATA ENTRY'!CV166="","",IF('DATA ENTRY'!X166="","",IF($D$4="All Post",'DATA ENTRY'!X166,IF(AND($D$4='DATA ENTRY'!CV166),'DATA ENTRY'!X166,""))))</f>
        <v/>
      </c>
      <c r="P167" s="3" t="str">
        <f>IF('DATA ENTRY'!CV166="","",IF('DATA ENTRY'!G166="","",IF($D$4="All Post",'DATA ENTRY'!G166,IF(AND($D$4='DATA ENTRY'!CV166),'DATA ENTRY'!G166,""))))</f>
        <v/>
      </c>
      <c r="S167">
        <f t="shared" si="27"/>
        <v>0</v>
      </c>
      <c r="T167" t="str">
        <f t="shared" si="28"/>
        <v/>
      </c>
      <c r="BZ167" t="str">
        <f t="shared" si="29"/>
        <v/>
      </c>
      <c r="CA167" t="str">
        <f>IF(CW167=0,"",1+(MAX($CA$7:CA166)))</f>
        <v/>
      </c>
      <c r="CB167" s="141">
        <v>161</v>
      </c>
      <c r="CC167" s="3" t="str">
        <f>IF('DATA ENTRY'!CV166="","",IF('DATA ENTRY'!B166="","",IF(AND($CD$4='DATA ENTRY'!CV166),'DATA ENTRY'!B166,"")))</f>
        <v/>
      </c>
      <c r="CD167" s="3" t="str">
        <f>IF('DATA ENTRY'!CV166="","",IF('DATA ENTRY'!C166="","",IF(AND($CD$4='DATA ENTRY'!CV166),'DATA ENTRY'!C166,"")))</f>
        <v/>
      </c>
      <c r="CE167" s="4" t="str">
        <f>IF('DATA ENTRY'!CV166="","",IF('DATA ENTRY'!I166="","",IF(AND($CD$4='DATA ENTRY'!CV166),'DATA ENTRY'!I166,"")))</f>
        <v/>
      </c>
      <c r="CF167" s="4" t="str">
        <f>IF('DATA ENTRY'!CV166="","",IF('DATA ENTRY'!CV166="","",IF(AND($CD$4='DATA ENTRY'!CV166),'DATA ENTRY'!CV166,"")))</f>
        <v/>
      </c>
      <c r="CG167" s="3" t="str">
        <f>IF('DATA ENTRY'!CV166="","",IF('DATA ENTRY'!N166="","",IF(AND($CD$4='DATA ENTRY'!CV166),'DATA ENTRY'!N166,"")))</f>
        <v/>
      </c>
      <c r="CH167" s="132" t="str">
        <f>IF('DATA ENTRY'!CV166="","",IF('DATA ENTRY'!O166="","",IF(AND($CD$4='DATA ENTRY'!CV166),'DATA ENTRY'!O166,"")))</f>
        <v/>
      </c>
      <c r="CI167" s="3" t="str">
        <f>IF('DATA ENTRY'!CV166="","",IF('DATA ENTRY'!P166="","",IF(AND($CD$4='DATA ENTRY'!CV166),'DATA ENTRY'!P166,"")))</f>
        <v/>
      </c>
      <c r="CJ167" s="132" t="str">
        <f>IF('DATA ENTRY'!CV166="","",IF('DATA ENTRY'!Q166="","",IF(AND($CD$4='DATA ENTRY'!CV166),'DATA ENTRY'!Q166,"")))</f>
        <v/>
      </c>
      <c r="CK167" s="3" t="str">
        <f>IF('DATA ENTRY'!CV166="","",IF('DATA ENTRY'!R166="","",IF(AND($CD$4='DATA ENTRY'!CV166),'DATA ENTRY'!R166,"")))</f>
        <v/>
      </c>
      <c r="CL167" s="3" t="str">
        <f>IF('DATA ENTRY'!CV166="","",IF('DATA ENTRY'!S166="","",IF(AND($CD$4='DATA ENTRY'!CV166),'DATA ENTRY'!S166,"")))</f>
        <v/>
      </c>
      <c r="CM167" s="3" t="str">
        <f>IF('DATA ENTRY'!CV166="","",IF('DATA ENTRY'!E166="","",IF(AND($CD$4='DATA ENTRY'!CV166),'DATA ENTRY'!E166,"")))</f>
        <v/>
      </c>
      <c r="CN167" s="3" t="str">
        <f>IF('DATA ENTRY'!CV166="","",IF('DATA ENTRY'!W166="","",IF(AND($CD$4='DATA ENTRY'!CV166),'DATA ENTRY'!W166,"")))</f>
        <v/>
      </c>
      <c r="CO167" s="3" t="str">
        <f>IF('DATA ENTRY'!CV166="","",IF('DATA ENTRY'!X166="","",IF(AND($CD$4='DATA ENTRY'!CV166),'DATA ENTRY'!X166,"")))</f>
        <v/>
      </c>
      <c r="CP167" s="133" t="str">
        <f t="shared" si="30"/>
        <v/>
      </c>
      <c r="CQ167" s="133" t="str">
        <f>IF('DATA ENTRY'!CV166="","",IF('DATA ENTRY'!G166="","",IF(AND($CD$4='DATA ENTRY'!CV166),'DATA ENTRY'!G166,"")))</f>
        <v/>
      </c>
      <c r="CR167">
        <f t="shared" si="31"/>
        <v>0</v>
      </c>
      <c r="CS167">
        <f t="shared" si="32"/>
        <v>0</v>
      </c>
      <c r="CW167">
        <f t="shared" si="39"/>
        <v>0</v>
      </c>
      <c r="DA167" t="str">
        <f t="shared" si="33"/>
        <v/>
      </c>
      <c r="DB167" t="str">
        <f>IF(DX167=0,"",1+(MAX($DB$7:DB166)))</f>
        <v/>
      </c>
      <c r="DC167" s="170">
        <v>161</v>
      </c>
      <c r="DD167" s="3" t="str">
        <f>IF('DATA ENTRY'!CV166="","",IF('DATA ENTRY'!B166="","",IF(AND($DE$4='DATA ENTRY'!D166),'DATA ENTRY'!B166,"")))</f>
        <v/>
      </c>
      <c r="DE167" s="3" t="str">
        <f>IF('DATA ENTRY'!CV166="","",IF('DATA ENTRY'!C166="","",IF(AND($DE$4='DATA ENTRY'!D166),'DATA ENTRY'!C166,"")))</f>
        <v/>
      </c>
      <c r="DF167" s="4" t="str">
        <f>IF('DATA ENTRY'!CV166="","",IF('DATA ENTRY'!I166="","",IF(AND($DE$4='DATA ENTRY'!D166),'DATA ENTRY'!I166,"")))</f>
        <v/>
      </c>
      <c r="DG167" s="4" t="str">
        <f>IF('DATA ENTRY'!CV166="","",IF('DATA ENTRY'!CV166="","",IF(AND($DE$4='DATA ENTRY'!D166),'DATA ENTRY'!CV166,"")))</f>
        <v/>
      </c>
      <c r="DH167" s="3" t="str">
        <f>IF('DATA ENTRY'!CV166="","",IF('DATA ENTRY'!N166="","",IF(AND($DE$4='DATA ENTRY'!D166),'DATA ENTRY'!N166,"")))</f>
        <v/>
      </c>
      <c r="DI167" s="132" t="str">
        <f>IF('DATA ENTRY'!CV166="","",IF('DATA ENTRY'!O166="","",IF(AND($DE$4='DATA ENTRY'!D166),'DATA ENTRY'!O166,"")))</f>
        <v/>
      </c>
      <c r="DJ167" s="3" t="str">
        <f>IF('DATA ENTRY'!CV166="","",IF('DATA ENTRY'!P166="","",IF(AND($DE$4='DATA ENTRY'!D166),'DATA ENTRY'!P166,"")))</f>
        <v/>
      </c>
      <c r="DK167" s="132" t="str">
        <f>IF('DATA ENTRY'!CV166="","",IF('DATA ENTRY'!Q166="","",IF(AND($DE$4='DATA ENTRY'!D166),'DATA ENTRY'!Q166,"")))</f>
        <v/>
      </c>
      <c r="DL167" s="3" t="str">
        <f>IF('DATA ENTRY'!CV166="","",IF('DATA ENTRY'!R166="","",IF(AND($DE$4='DATA ENTRY'!D166),'DATA ENTRY'!R166,"")))</f>
        <v/>
      </c>
      <c r="DM167" s="132" t="str">
        <f>IF('DATA ENTRY'!CV166="","",IF('DATA ENTRY'!S166="","",IF(AND($DE$4='DATA ENTRY'!D166),'DATA ENTRY'!S166,"")))</f>
        <v/>
      </c>
      <c r="DN167" s="3" t="str">
        <f>IF('DATA ENTRY'!CV166="","",IF('DATA ENTRY'!E166="","",IF(AND($DE$4='DATA ENTRY'!D166),'DATA ENTRY'!E166,"")))</f>
        <v/>
      </c>
      <c r="DO167" s="3" t="str">
        <f>IF('DATA ENTRY'!CV166="","",IF('DATA ENTRY'!D166="","",IF(AND($DE$4='DATA ENTRY'!D166),'DATA ENTRY'!D166,"")))</f>
        <v/>
      </c>
      <c r="DP167" s="3" t="str">
        <f>IF('DATA ENTRY'!CV166="","",IF('DATA ENTRY'!W166="","",IF(AND($DE$4='DATA ENTRY'!D166),'DATA ENTRY'!W166,"")))</f>
        <v/>
      </c>
      <c r="DQ167" s="3" t="str">
        <f>IF('DATA ENTRY'!CV166="","",IF('DATA ENTRY'!X166="","",IF(AND($DE$4='DATA ENTRY'!D166),'DATA ENTRY'!X166,"")))</f>
        <v/>
      </c>
      <c r="DR167" s="133" t="str">
        <f t="shared" si="34"/>
        <v/>
      </c>
      <c r="DS167" s="133" t="str">
        <f>IF('DATA ENTRY'!CV166="","",IF('DATA ENTRY'!D166="","",IF(AND($DE$4='DATA ENTRY'!D166),'DATA ENTRY'!G166,"")))</f>
        <v/>
      </c>
      <c r="DX167">
        <f t="shared" si="35"/>
        <v>0</v>
      </c>
      <c r="EA167" t="str">
        <f t="shared" si="36"/>
        <v/>
      </c>
      <c r="EB167" t="str">
        <f>IF(EX167=0,"",1+(MAX($EB$7:EB166)))</f>
        <v/>
      </c>
      <c r="EC167" s="192">
        <v>161</v>
      </c>
      <c r="ED167" s="3" t="str">
        <f>IF('DATA ENTRY'!CV166="","",IF('DATA ENTRY'!B166="","",IF(AND($EE$4='DATA ENTRY'!G166,$EG$4='DATA ENTRY'!F166),'DATA ENTRY'!B166,"")))</f>
        <v/>
      </c>
      <c r="EE167" s="3" t="str">
        <f>IF('DATA ENTRY'!CV166="","",IF('DATA ENTRY'!C166="","",IF(AND($EE$4='DATA ENTRY'!G166,$EG$4='DATA ENTRY'!F166),'DATA ENTRY'!C166,"")))</f>
        <v/>
      </c>
      <c r="EF167" s="4" t="str">
        <f>IF('DATA ENTRY'!CV166="","",IF('DATA ENTRY'!I166="","",IF(AND($EE$4='DATA ENTRY'!G166,$EG$4='DATA ENTRY'!F166),'DATA ENTRY'!I166,"")))</f>
        <v/>
      </c>
      <c r="EG167" s="4" t="str">
        <f>IF('DATA ENTRY'!CV166="","",IF('DATA ENTRY'!CV166="","",IF(AND($EE$4='DATA ENTRY'!G166,$EG$4='DATA ENTRY'!F166),'DATA ENTRY'!CV166,"")))</f>
        <v/>
      </c>
      <c r="EH167" s="3" t="str">
        <f>IF('DATA ENTRY'!CV166="","",IF('DATA ENTRY'!N166="","",IF(AND($EE$4='DATA ENTRY'!G166,$EG$4='DATA ENTRY'!F166),'DATA ENTRY'!N166,"")))</f>
        <v/>
      </c>
      <c r="EI167" s="132" t="str">
        <f>IF('DATA ENTRY'!CV166="","",IF('DATA ENTRY'!O166="","",IF(AND($EE$4='DATA ENTRY'!G166,$EG$4='DATA ENTRY'!F166),'DATA ENTRY'!O166,"")))</f>
        <v/>
      </c>
      <c r="EJ167" s="3" t="str">
        <f>IF('DATA ENTRY'!CV166="","",IF('DATA ENTRY'!P166="","",IF(AND($EE$4='DATA ENTRY'!G166,$EG$4='DATA ENTRY'!F166),'DATA ENTRY'!P166,"")))</f>
        <v/>
      </c>
      <c r="EK167" s="132" t="str">
        <f>IF('DATA ENTRY'!CV166="","",IF('DATA ENTRY'!Q166="","",IF(AND($EE$4='DATA ENTRY'!G166,$EG$4='DATA ENTRY'!F166),'DATA ENTRY'!Q166,"")))</f>
        <v/>
      </c>
      <c r="EL167" s="3" t="str">
        <f>IF('DATA ENTRY'!CV166="","",IF('DATA ENTRY'!R166="","",IF(AND($EE$4='DATA ENTRY'!G166,$EG$4='DATA ENTRY'!F166),'DATA ENTRY'!R166,"")))</f>
        <v/>
      </c>
      <c r="EM167" s="132" t="str">
        <f>IF('DATA ENTRY'!CV166="","",IF('DATA ENTRY'!S166="","",IF(AND($EE$4='DATA ENTRY'!G166,$EG$4='DATA ENTRY'!F166),'DATA ENTRY'!S166,"")))</f>
        <v/>
      </c>
      <c r="EN167" s="3" t="str">
        <f>IF('DATA ENTRY'!CV166="","",IF('DATA ENTRY'!E166="","",IF(AND($EE$4='DATA ENTRY'!G166,$EG$4='DATA ENTRY'!F166),'DATA ENTRY'!E166,"")))</f>
        <v/>
      </c>
      <c r="EO167" s="3" t="str">
        <f>IF('DATA ENTRY'!CV166="","",IF('DATA ENTRY'!D6="","",IF(AND($EE$4='DATA ENTRY'!G166,$EG$4='DATA ENTRY'!F166),'DATA ENTRY'!D6,"")))</f>
        <v/>
      </c>
      <c r="EP167" s="3" t="str">
        <f>IF('DATA ENTRY'!CV166="","",IF('DATA ENTRY'!W166="","",IF(AND($EE$4='DATA ENTRY'!G166,$EG$4='DATA ENTRY'!F166),'DATA ENTRY'!W166,"")))</f>
        <v/>
      </c>
      <c r="EQ167" s="3" t="str">
        <f>IF('DATA ENTRY'!CV166="","",IF('DATA ENTRY'!X166="","",IF(AND($EE$4='DATA ENTRY'!G166,$EG$4='DATA ENTRY'!F166),'DATA ENTRY'!X166,"")))</f>
        <v/>
      </c>
      <c r="ER167" s="133" t="str">
        <f t="shared" si="37"/>
        <v/>
      </c>
      <c r="ES167" s="133" t="str">
        <f>IF('DATA ENTRY'!CV166="","",IF('DATA ENTRY'!D6="","",IF(AND($EE$4='DATA ENTRY'!G166,$EG$4='DATA ENTRY'!F166),'DATA ENTRY'!G166,"")))</f>
        <v/>
      </c>
      <c r="EX167">
        <f t="shared" si="38"/>
        <v>0</v>
      </c>
    </row>
    <row r="168" spans="1:154">
      <c r="A168" t="str">
        <f>IF(S168=0,"",1+(MAX($A$7:A167)))</f>
        <v/>
      </c>
      <c r="B168" s="2">
        <v>162</v>
      </c>
      <c r="C168" s="3" t="str">
        <f>IF('DATA ENTRY'!CV167="","",IF('DATA ENTRY'!B167="","",IF($D$4="All Post",'DATA ENTRY'!B167,IF(AND($D$4='DATA ENTRY'!CV167),'DATA ENTRY'!B167,""))))</f>
        <v/>
      </c>
      <c r="D168" s="3" t="str">
        <f>IF('DATA ENTRY'!CV167="","",IF('DATA ENTRY'!C167="","",IF($D$4="All Post",'DATA ENTRY'!C167,IF(AND($D$4='DATA ENTRY'!CV167),'DATA ENTRY'!C167,""))))</f>
        <v/>
      </c>
      <c r="E168" s="4" t="str">
        <f>IF('DATA ENTRY'!CV167="","",IF('DATA ENTRY'!I167="","",IF($D$4="All Post",'DATA ENTRY'!I167,IF(AND($D$4='DATA ENTRY'!CV167),'DATA ENTRY'!I167,""))))</f>
        <v/>
      </c>
      <c r="F168" s="4" t="str">
        <f>IF('DATA ENTRY'!CV167="","",IF('DATA ENTRY'!CV167="","",IF($D$4="All Post",'DATA ENTRY'!CV167,IF(AND($D$4='DATA ENTRY'!CV167),'DATA ENTRY'!CV167,""))))</f>
        <v/>
      </c>
      <c r="G168" s="3" t="str">
        <f>IF('DATA ENTRY'!CV167="","",IF('DATA ENTRY'!N167="","",IF($D$4="All Post",'DATA ENTRY'!N167,IF(AND($D$4='DATA ENTRY'!CV167),'DATA ENTRY'!N167,""))))</f>
        <v/>
      </c>
      <c r="H168" s="132" t="str">
        <f>IF('DATA ENTRY'!CV167="","",IF('DATA ENTRY'!O167="","",IF($D$4="All Post",'DATA ENTRY'!O167,IF(AND($D$4='DATA ENTRY'!CV167),'DATA ENTRY'!O167,""))))</f>
        <v/>
      </c>
      <c r="I168" s="3" t="str">
        <f>IF('DATA ENTRY'!CV167="","",IF('DATA ENTRY'!P167="","",IF($D$4="All Post",'DATA ENTRY'!P167,IF(AND($D$4='DATA ENTRY'!CV167),'DATA ENTRY'!P167,""))))</f>
        <v/>
      </c>
      <c r="J168" s="132" t="str">
        <f>IF('DATA ENTRY'!CV167="","",IF('DATA ENTRY'!Q167="","",IF($D$4="All Post",'DATA ENTRY'!Q167,IF(AND($D$4='DATA ENTRY'!CV167),'DATA ENTRY'!Q167,""))))</f>
        <v/>
      </c>
      <c r="K168" s="3" t="str">
        <f>IF('DATA ENTRY'!CV167="","",IF('DATA ENTRY'!R167="","",IF($D$4="All Post",'DATA ENTRY'!R167,IF(AND($D$4='DATA ENTRY'!CV167),'DATA ENTRY'!R167,""))))</f>
        <v/>
      </c>
      <c r="L168" s="3" t="str">
        <f>IF('DATA ENTRY'!CV167="","",IF('DATA ENTRY'!S167="","",IF($D$4="All Post",'DATA ENTRY'!S167,IF(AND($D$4='DATA ENTRY'!CV167),'DATA ENTRY'!S167,""))))</f>
        <v/>
      </c>
      <c r="M168" s="3" t="str">
        <f>IF('DATA ENTRY'!CV167="","",IF('DATA ENTRY'!E167="","",IF($D$4="All Post",'DATA ENTRY'!E167,IF(AND($D$4='DATA ENTRY'!CV167),'DATA ENTRY'!E167,""))))</f>
        <v/>
      </c>
      <c r="N168" s="3" t="str">
        <f>IF('DATA ENTRY'!CV167="","",IF('DATA ENTRY'!W167="","",IF($D$4="All Post",'DATA ENTRY'!W167,IF(AND($D$4='DATA ENTRY'!CV167),'DATA ENTRY'!W167,""))))</f>
        <v/>
      </c>
      <c r="O168" s="3" t="str">
        <f>IF('DATA ENTRY'!CV167="","",IF('DATA ENTRY'!X167="","",IF($D$4="All Post",'DATA ENTRY'!X167,IF(AND($D$4='DATA ENTRY'!CV167),'DATA ENTRY'!X167,""))))</f>
        <v/>
      </c>
      <c r="P168" s="3" t="str">
        <f>IF('DATA ENTRY'!CV167="","",IF('DATA ENTRY'!G167="","",IF($D$4="All Post",'DATA ENTRY'!G167,IF(AND($D$4='DATA ENTRY'!CV167),'DATA ENTRY'!G167,""))))</f>
        <v/>
      </c>
      <c r="S168">
        <f t="shared" si="27"/>
        <v>0</v>
      </c>
      <c r="T168" t="str">
        <f t="shared" si="28"/>
        <v/>
      </c>
      <c r="BZ168" t="str">
        <f t="shared" si="29"/>
        <v/>
      </c>
      <c r="CA168" t="str">
        <f>IF(CW168=0,"",1+(MAX($CA$7:CA167)))</f>
        <v/>
      </c>
      <c r="CB168" s="141">
        <v>162</v>
      </c>
      <c r="CC168" s="3" t="str">
        <f>IF('DATA ENTRY'!CV167="","",IF('DATA ENTRY'!B167="","",IF(AND($CD$4='DATA ENTRY'!CV167),'DATA ENTRY'!B167,"")))</f>
        <v/>
      </c>
      <c r="CD168" s="3" t="str">
        <f>IF('DATA ENTRY'!CV167="","",IF('DATA ENTRY'!C167="","",IF(AND($CD$4='DATA ENTRY'!CV167),'DATA ENTRY'!C167,"")))</f>
        <v/>
      </c>
      <c r="CE168" s="4" t="str">
        <f>IF('DATA ENTRY'!CV167="","",IF('DATA ENTRY'!I167="","",IF(AND($CD$4='DATA ENTRY'!CV167),'DATA ENTRY'!I167,"")))</f>
        <v/>
      </c>
      <c r="CF168" s="4" t="str">
        <f>IF('DATA ENTRY'!CV167="","",IF('DATA ENTRY'!CV167="","",IF(AND($CD$4='DATA ENTRY'!CV167),'DATA ENTRY'!CV167,"")))</f>
        <v/>
      </c>
      <c r="CG168" s="3" t="str">
        <f>IF('DATA ENTRY'!CV167="","",IF('DATA ENTRY'!N167="","",IF(AND($CD$4='DATA ENTRY'!CV167),'DATA ENTRY'!N167,"")))</f>
        <v/>
      </c>
      <c r="CH168" s="132" t="str">
        <f>IF('DATA ENTRY'!CV167="","",IF('DATA ENTRY'!O167="","",IF(AND($CD$4='DATA ENTRY'!CV167),'DATA ENTRY'!O167,"")))</f>
        <v/>
      </c>
      <c r="CI168" s="3" t="str">
        <f>IF('DATA ENTRY'!CV167="","",IF('DATA ENTRY'!P167="","",IF(AND($CD$4='DATA ENTRY'!CV167),'DATA ENTRY'!P167,"")))</f>
        <v/>
      </c>
      <c r="CJ168" s="132" t="str">
        <f>IF('DATA ENTRY'!CV167="","",IF('DATA ENTRY'!Q167="","",IF(AND($CD$4='DATA ENTRY'!CV167),'DATA ENTRY'!Q167,"")))</f>
        <v/>
      </c>
      <c r="CK168" s="3" t="str">
        <f>IF('DATA ENTRY'!CV167="","",IF('DATA ENTRY'!R167="","",IF(AND($CD$4='DATA ENTRY'!CV167),'DATA ENTRY'!R167,"")))</f>
        <v/>
      </c>
      <c r="CL168" s="3" t="str">
        <f>IF('DATA ENTRY'!CV167="","",IF('DATA ENTRY'!S167="","",IF(AND($CD$4='DATA ENTRY'!CV167),'DATA ENTRY'!S167,"")))</f>
        <v/>
      </c>
      <c r="CM168" s="3" t="str">
        <f>IF('DATA ENTRY'!CV167="","",IF('DATA ENTRY'!E167="","",IF(AND($CD$4='DATA ENTRY'!CV167),'DATA ENTRY'!E167,"")))</f>
        <v/>
      </c>
      <c r="CN168" s="3" t="str">
        <f>IF('DATA ENTRY'!CV167="","",IF('DATA ENTRY'!W167="","",IF(AND($CD$4='DATA ENTRY'!CV167),'DATA ENTRY'!W167,"")))</f>
        <v/>
      </c>
      <c r="CO168" s="3" t="str">
        <f>IF('DATA ENTRY'!CV167="","",IF('DATA ENTRY'!X167="","",IF(AND($CD$4='DATA ENTRY'!CV167),'DATA ENTRY'!X167,"")))</f>
        <v/>
      </c>
      <c r="CP168" s="133" t="str">
        <f t="shared" si="30"/>
        <v/>
      </c>
      <c r="CQ168" s="133" t="str">
        <f>IF('DATA ENTRY'!CV167="","",IF('DATA ENTRY'!G167="","",IF(AND($CD$4='DATA ENTRY'!CV167),'DATA ENTRY'!G167,"")))</f>
        <v/>
      </c>
      <c r="CR168">
        <f t="shared" si="31"/>
        <v>0</v>
      </c>
      <c r="CS168">
        <f t="shared" si="32"/>
        <v>0</v>
      </c>
      <c r="CW168">
        <f t="shared" si="39"/>
        <v>0</v>
      </c>
      <c r="DA168" t="str">
        <f t="shared" si="33"/>
        <v/>
      </c>
      <c r="DB168" t="str">
        <f>IF(DX168=0,"",1+(MAX($DB$7:DB167)))</f>
        <v/>
      </c>
      <c r="DC168" s="170">
        <v>162</v>
      </c>
      <c r="DD168" s="3" t="str">
        <f>IF('DATA ENTRY'!CV167="","",IF('DATA ENTRY'!B167="","",IF(AND($DE$4='DATA ENTRY'!D167),'DATA ENTRY'!B167,"")))</f>
        <v/>
      </c>
      <c r="DE168" s="3" t="str">
        <f>IF('DATA ENTRY'!CV167="","",IF('DATA ENTRY'!C167="","",IF(AND($DE$4='DATA ENTRY'!D167),'DATA ENTRY'!C167,"")))</f>
        <v/>
      </c>
      <c r="DF168" s="4" t="str">
        <f>IF('DATA ENTRY'!CV167="","",IF('DATA ENTRY'!I167="","",IF(AND($DE$4='DATA ENTRY'!D167),'DATA ENTRY'!I167,"")))</f>
        <v/>
      </c>
      <c r="DG168" s="4" t="str">
        <f>IF('DATA ENTRY'!CV167="","",IF('DATA ENTRY'!CV167="","",IF(AND($DE$4='DATA ENTRY'!D167),'DATA ENTRY'!CV167,"")))</f>
        <v/>
      </c>
      <c r="DH168" s="3" t="str">
        <f>IF('DATA ENTRY'!CV167="","",IF('DATA ENTRY'!N167="","",IF(AND($DE$4='DATA ENTRY'!D167),'DATA ENTRY'!N167,"")))</f>
        <v/>
      </c>
      <c r="DI168" s="132" t="str">
        <f>IF('DATA ENTRY'!CV167="","",IF('DATA ENTRY'!O167="","",IF(AND($DE$4='DATA ENTRY'!D167),'DATA ENTRY'!O167,"")))</f>
        <v/>
      </c>
      <c r="DJ168" s="3" t="str">
        <f>IF('DATA ENTRY'!CV167="","",IF('DATA ENTRY'!P167="","",IF(AND($DE$4='DATA ENTRY'!D167),'DATA ENTRY'!P167,"")))</f>
        <v/>
      </c>
      <c r="DK168" s="132" t="str">
        <f>IF('DATA ENTRY'!CV167="","",IF('DATA ENTRY'!Q167="","",IF(AND($DE$4='DATA ENTRY'!D167),'DATA ENTRY'!Q167,"")))</f>
        <v/>
      </c>
      <c r="DL168" s="3" t="str">
        <f>IF('DATA ENTRY'!CV167="","",IF('DATA ENTRY'!R167="","",IF(AND($DE$4='DATA ENTRY'!D167),'DATA ENTRY'!R167,"")))</f>
        <v/>
      </c>
      <c r="DM168" s="132" t="str">
        <f>IF('DATA ENTRY'!CV167="","",IF('DATA ENTRY'!S167="","",IF(AND($DE$4='DATA ENTRY'!D167),'DATA ENTRY'!S167,"")))</f>
        <v/>
      </c>
      <c r="DN168" s="3" t="str">
        <f>IF('DATA ENTRY'!CV167="","",IF('DATA ENTRY'!E167="","",IF(AND($DE$4='DATA ENTRY'!D167),'DATA ENTRY'!E167,"")))</f>
        <v/>
      </c>
      <c r="DO168" s="3" t="str">
        <f>IF('DATA ENTRY'!CV167="","",IF('DATA ENTRY'!D167="","",IF(AND($DE$4='DATA ENTRY'!D167),'DATA ENTRY'!D167,"")))</f>
        <v/>
      </c>
      <c r="DP168" s="3" t="str">
        <f>IF('DATA ENTRY'!CV167="","",IF('DATA ENTRY'!W167="","",IF(AND($DE$4='DATA ENTRY'!D167),'DATA ENTRY'!W167,"")))</f>
        <v/>
      </c>
      <c r="DQ168" s="3" t="str">
        <f>IF('DATA ENTRY'!CV167="","",IF('DATA ENTRY'!X167="","",IF(AND($DE$4='DATA ENTRY'!D167),'DATA ENTRY'!X167,"")))</f>
        <v/>
      </c>
      <c r="DR168" s="133" t="str">
        <f t="shared" si="34"/>
        <v/>
      </c>
      <c r="DS168" s="133" t="str">
        <f>IF('DATA ENTRY'!CV167="","",IF('DATA ENTRY'!D167="","",IF(AND($DE$4='DATA ENTRY'!D167),'DATA ENTRY'!G167,"")))</f>
        <v/>
      </c>
      <c r="DX168">
        <f t="shared" si="35"/>
        <v>0</v>
      </c>
      <c r="EA168" t="str">
        <f t="shared" si="36"/>
        <v/>
      </c>
      <c r="EB168" t="str">
        <f>IF(EX168=0,"",1+(MAX($EB$7:EB167)))</f>
        <v/>
      </c>
      <c r="EC168" s="192">
        <v>162</v>
      </c>
      <c r="ED168" s="3" t="str">
        <f>IF('DATA ENTRY'!CV167="","",IF('DATA ENTRY'!B167="","",IF(AND($EE$4='DATA ENTRY'!G167,$EG$4='DATA ENTRY'!F167),'DATA ENTRY'!B167,"")))</f>
        <v/>
      </c>
      <c r="EE168" s="3" t="str">
        <f>IF('DATA ENTRY'!CV167="","",IF('DATA ENTRY'!C167="","",IF(AND($EE$4='DATA ENTRY'!G167,$EG$4='DATA ENTRY'!F167),'DATA ENTRY'!C167,"")))</f>
        <v/>
      </c>
      <c r="EF168" s="4" t="str">
        <f>IF('DATA ENTRY'!CV167="","",IF('DATA ENTRY'!I167="","",IF(AND($EE$4='DATA ENTRY'!G167,$EG$4='DATA ENTRY'!F167),'DATA ENTRY'!I167,"")))</f>
        <v/>
      </c>
      <c r="EG168" s="4" t="str">
        <f>IF('DATA ENTRY'!CV167="","",IF('DATA ENTRY'!CV167="","",IF(AND($EE$4='DATA ENTRY'!G167,$EG$4='DATA ENTRY'!F167),'DATA ENTRY'!CV167,"")))</f>
        <v/>
      </c>
      <c r="EH168" s="3" t="str">
        <f>IF('DATA ENTRY'!CV167="","",IF('DATA ENTRY'!N167="","",IF(AND($EE$4='DATA ENTRY'!G167,$EG$4='DATA ENTRY'!F167),'DATA ENTRY'!N167,"")))</f>
        <v/>
      </c>
      <c r="EI168" s="132" t="str">
        <f>IF('DATA ENTRY'!CV167="","",IF('DATA ENTRY'!O167="","",IF(AND($EE$4='DATA ENTRY'!G167,$EG$4='DATA ENTRY'!F167),'DATA ENTRY'!O167,"")))</f>
        <v/>
      </c>
      <c r="EJ168" s="3" t="str">
        <f>IF('DATA ENTRY'!CV167="","",IF('DATA ENTRY'!P167="","",IF(AND($EE$4='DATA ENTRY'!G167,$EG$4='DATA ENTRY'!F167),'DATA ENTRY'!P167,"")))</f>
        <v/>
      </c>
      <c r="EK168" s="132" t="str">
        <f>IF('DATA ENTRY'!CV167="","",IF('DATA ENTRY'!Q167="","",IF(AND($EE$4='DATA ENTRY'!G167,$EG$4='DATA ENTRY'!F167),'DATA ENTRY'!Q167,"")))</f>
        <v/>
      </c>
      <c r="EL168" s="3" t="str">
        <f>IF('DATA ENTRY'!CV167="","",IF('DATA ENTRY'!R167="","",IF(AND($EE$4='DATA ENTRY'!G167,$EG$4='DATA ENTRY'!F167),'DATA ENTRY'!R167,"")))</f>
        <v/>
      </c>
      <c r="EM168" s="132" t="str">
        <f>IF('DATA ENTRY'!CV167="","",IF('DATA ENTRY'!S167="","",IF(AND($EE$4='DATA ENTRY'!G167,$EG$4='DATA ENTRY'!F167),'DATA ENTRY'!S167,"")))</f>
        <v/>
      </c>
      <c r="EN168" s="3" t="str">
        <f>IF('DATA ENTRY'!CV167="","",IF('DATA ENTRY'!E167="","",IF(AND($EE$4='DATA ENTRY'!G167,$EG$4='DATA ENTRY'!F167),'DATA ENTRY'!E167,"")))</f>
        <v/>
      </c>
      <c r="EO168" s="3" t="str">
        <f>IF('DATA ENTRY'!CV167="","",IF('DATA ENTRY'!D6="","",IF(AND($EE$4='DATA ENTRY'!G167,$EG$4='DATA ENTRY'!F167),'DATA ENTRY'!D6,"")))</f>
        <v/>
      </c>
      <c r="EP168" s="3" t="str">
        <f>IF('DATA ENTRY'!CV167="","",IF('DATA ENTRY'!W167="","",IF(AND($EE$4='DATA ENTRY'!G167,$EG$4='DATA ENTRY'!F167),'DATA ENTRY'!W167,"")))</f>
        <v/>
      </c>
      <c r="EQ168" s="3" t="str">
        <f>IF('DATA ENTRY'!CV167="","",IF('DATA ENTRY'!X167="","",IF(AND($EE$4='DATA ENTRY'!G167,$EG$4='DATA ENTRY'!F167),'DATA ENTRY'!X167,"")))</f>
        <v/>
      </c>
      <c r="ER168" s="133" t="str">
        <f t="shared" si="37"/>
        <v/>
      </c>
      <c r="ES168" s="133" t="str">
        <f>IF('DATA ENTRY'!CV167="","",IF('DATA ENTRY'!D6="","",IF(AND($EE$4='DATA ENTRY'!G167,$EG$4='DATA ENTRY'!F167),'DATA ENTRY'!G167,"")))</f>
        <v/>
      </c>
      <c r="EX168">
        <f t="shared" si="38"/>
        <v>0</v>
      </c>
    </row>
    <row r="169" spans="1:154">
      <c r="A169" t="str">
        <f>IF(S169=0,"",1+(MAX($A$7:A168)))</f>
        <v/>
      </c>
      <c r="B169" s="2">
        <v>163</v>
      </c>
      <c r="C169" s="3" t="str">
        <f>IF('DATA ENTRY'!CV168="","",IF('DATA ENTRY'!B168="","",IF($D$4="All Post",'DATA ENTRY'!B168,IF(AND($D$4='DATA ENTRY'!CV168),'DATA ENTRY'!B168,""))))</f>
        <v/>
      </c>
      <c r="D169" s="3" t="str">
        <f>IF('DATA ENTRY'!CV168="","",IF('DATA ENTRY'!C168="","",IF($D$4="All Post",'DATA ENTRY'!C168,IF(AND($D$4='DATA ENTRY'!CV168),'DATA ENTRY'!C168,""))))</f>
        <v/>
      </c>
      <c r="E169" s="4" t="str">
        <f>IF('DATA ENTRY'!CV168="","",IF('DATA ENTRY'!I168="","",IF($D$4="All Post",'DATA ENTRY'!I168,IF(AND($D$4='DATA ENTRY'!CV168),'DATA ENTRY'!I168,""))))</f>
        <v/>
      </c>
      <c r="F169" s="4" t="str">
        <f>IF('DATA ENTRY'!CV168="","",IF('DATA ENTRY'!CV168="","",IF($D$4="All Post",'DATA ENTRY'!CV168,IF(AND($D$4='DATA ENTRY'!CV168),'DATA ENTRY'!CV168,""))))</f>
        <v/>
      </c>
      <c r="G169" s="3" t="str">
        <f>IF('DATA ENTRY'!CV168="","",IF('DATA ENTRY'!N168="","",IF($D$4="All Post",'DATA ENTRY'!N168,IF(AND($D$4='DATA ENTRY'!CV168),'DATA ENTRY'!N168,""))))</f>
        <v/>
      </c>
      <c r="H169" s="132" t="str">
        <f>IF('DATA ENTRY'!CV168="","",IF('DATA ENTRY'!O168="","",IF($D$4="All Post",'DATA ENTRY'!O168,IF(AND($D$4='DATA ENTRY'!CV168),'DATA ENTRY'!O168,""))))</f>
        <v/>
      </c>
      <c r="I169" s="3" t="str">
        <f>IF('DATA ENTRY'!CV168="","",IF('DATA ENTRY'!P168="","",IF($D$4="All Post",'DATA ENTRY'!P168,IF(AND($D$4='DATA ENTRY'!CV168),'DATA ENTRY'!P168,""))))</f>
        <v/>
      </c>
      <c r="J169" s="132" t="str">
        <f>IF('DATA ENTRY'!CV168="","",IF('DATA ENTRY'!Q168="","",IF($D$4="All Post",'DATA ENTRY'!Q168,IF(AND($D$4='DATA ENTRY'!CV168),'DATA ENTRY'!Q168,""))))</f>
        <v/>
      </c>
      <c r="K169" s="3" t="str">
        <f>IF('DATA ENTRY'!CV168="","",IF('DATA ENTRY'!R168="","",IF($D$4="All Post",'DATA ENTRY'!R168,IF(AND($D$4='DATA ENTRY'!CV168),'DATA ENTRY'!R168,""))))</f>
        <v/>
      </c>
      <c r="L169" s="3" t="str">
        <f>IF('DATA ENTRY'!CV168="","",IF('DATA ENTRY'!S168="","",IF($D$4="All Post",'DATA ENTRY'!S168,IF(AND($D$4='DATA ENTRY'!CV168),'DATA ENTRY'!S168,""))))</f>
        <v/>
      </c>
      <c r="M169" s="3" t="str">
        <f>IF('DATA ENTRY'!CV168="","",IF('DATA ENTRY'!E168="","",IF($D$4="All Post",'DATA ENTRY'!E168,IF(AND($D$4='DATA ENTRY'!CV168),'DATA ENTRY'!E168,""))))</f>
        <v/>
      </c>
      <c r="N169" s="3" t="str">
        <f>IF('DATA ENTRY'!CV168="","",IF('DATA ENTRY'!W168="","",IF($D$4="All Post",'DATA ENTRY'!W168,IF(AND($D$4='DATA ENTRY'!CV168),'DATA ENTRY'!W168,""))))</f>
        <v/>
      </c>
      <c r="O169" s="3" t="str">
        <f>IF('DATA ENTRY'!CV168="","",IF('DATA ENTRY'!X168="","",IF($D$4="All Post",'DATA ENTRY'!X168,IF(AND($D$4='DATA ENTRY'!CV168),'DATA ENTRY'!X168,""))))</f>
        <v/>
      </c>
      <c r="P169" s="3" t="str">
        <f>IF('DATA ENTRY'!CV168="","",IF('DATA ENTRY'!G168="","",IF($D$4="All Post",'DATA ENTRY'!G168,IF(AND($D$4='DATA ENTRY'!CV168),'DATA ENTRY'!G168,""))))</f>
        <v/>
      </c>
      <c r="S169">
        <f t="shared" si="27"/>
        <v>0</v>
      </c>
      <c r="T169" t="str">
        <f t="shared" si="28"/>
        <v/>
      </c>
      <c r="BZ169" t="str">
        <f t="shared" si="29"/>
        <v/>
      </c>
      <c r="CA169" t="str">
        <f>IF(CW169=0,"",1+(MAX($CA$7:CA168)))</f>
        <v/>
      </c>
      <c r="CB169" s="141">
        <v>163</v>
      </c>
      <c r="CC169" s="3" t="str">
        <f>IF('DATA ENTRY'!CV168="","",IF('DATA ENTRY'!B168="","",IF(AND($CD$4='DATA ENTRY'!CV168),'DATA ENTRY'!B168,"")))</f>
        <v/>
      </c>
      <c r="CD169" s="3" t="str">
        <f>IF('DATA ENTRY'!CV168="","",IF('DATA ENTRY'!C168="","",IF(AND($CD$4='DATA ENTRY'!CV168),'DATA ENTRY'!C168,"")))</f>
        <v/>
      </c>
      <c r="CE169" s="4" t="str">
        <f>IF('DATA ENTRY'!CV168="","",IF('DATA ENTRY'!I168="","",IF(AND($CD$4='DATA ENTRY'!CV168),'DATA ENTRY'!I168,"")))</f>
        <v/>
      </c>
      <c r="CF169" s="4" t="str">
        <f>IF('DATA ENTRY'!CV168="","",IF('DATA ENTRY'!CV168="","",IF(AND($CD$4='DATA ENTRY'!CV168),'DATA ENTRY'!CV168,"")))</f>
        <v/>
      </c>
      <c r="CG169" s="3" t="str">
        <f>IF('DATA ENTRY'!CV168="","",IF('DATA ENTRY'!N168="","",IF(AND($CD$4='DATA ENTRY'!CV168),'DATA ENTRY'!N168,"")))</f>
        <v/>
      </c>
      <c r="CH169" s="132" t="str">
        <f>IF('DATA ENTRY'!CV168="","",IF('DATA ENTRY'!O168="","",IF(AND($CD$4='DATA ENTRY'!CV168),'DATA ENTRY'!O168,"")))</f>
        <v/>
      </c>
      <c r="CI169" s="3" t="str">
        <f>IF('DATA ENTRY'!CV168="","",IF('DATA ENTRY'!P168="","",IF(AND($CD$4='DATA ENTRY'!CV168),'DATA ENTRY'!P168,"")))</f>
        <v/>
      </c>
      <c r="CJ169" s="132" t="str">
        <f>IF('DATA ENTRY'!CV168="","",IF('DATA ENTRY'!Q168="","",IF(AND($CD$4='DATA ENTRY'!CV168),'DATA ENTRY'!Q168,"")))</f>
        <v/>
      </c>
      <c r="CK169" s="3" t="str">
        <f>IF('DATA ENTRY'!CV168="","",IF('DATA ENTRY'!R168="","",IF(AND($CD$4='DATA ENTRY'!CV168),'DATA ENTRY'!R168,"")))</f>
        <v/>
      </c>
      <c r="CL169" s="3" t="str">
        <f>IF('DATA ENTRY'!CV168="","",IF('DATA ENTRY'!S168="","",IF(AND($CD$4='DATA ENTRY'!CV168),'DATA ENTRY'!S168,"")))</f>
        <v/>
      </c>
      <c r="CM169" s="3" t="str">
        <f>IF('DATA ENTRY'!CV168="","",IF('DATA ENTRY'!E168="","",IF(AND($CD$4='DATA ENTRY'!CV168),'DATA ENTRY'!E168,"")))</f>
        <v/>
      </c>
      <c r="CN169" s="3" t="str">
        <f>IF('DATA ENTRY'!CV168="","",IF('DATA ENTRY'!W168="","",IF(AND($CD$4='DATA ENTRY'!CV168),'DATA ENTRY'!W168,"")))</f>
        <v/>
      </c>
      <c r="CO169" s="3" t="str">
        <f>IF('DATA ENTRY'!CV168="","",IF('DATA ENTRY'!X168="","",IF(AND($CD$4='DATA ENTRY'!CV168),'DATA ENTRY'!X168,"")))</f>
        <v/>
      </c>
      <c r="CP169" s="133" t="str">
        <f t="shared" si="30"/>
        <v/>
      </c>
      <c r="CQ169" s="133" t="str">
        <f>IF('DATA ENTRY'!CV168="","",IF('DATA ENTRY'!G168="","",IF(AND($CD$4='DATA ENTRY'!CV168),'DATA ENTRY'!G168,"")))</f>
        <v/>
      </c>
      <c r="CR169">
        <f t="shared" si="31"/>
        <v>0</v>
      </c>
      <c r="CS169">
        <f t="shared" si="32"/>
        <v>0</v>
      </c>
      <c r="CW169">
        <f t="shared" si="39"/>
        <v>0</v>
      </c>
      <c r="DA169" t="str">
        <f t="shared" si="33"/>
        <v/>
      </c>
      <c r="DB169" t="str">
        <f>IF(DX169=0,"",1+(MAX($DB$7:DB168)))</f>
        <v/>
      </c>
      <c r="DC169" s="170">
        <v>163</v>
      </c>
      <c r="DD169" s="3" t="str">
        <f>IF('DATA ENTRY'!CV168="","",IF('DATA ENTRY'!B168="","",IF(AND($DE$4='DATA ENTRY'!D168),'DATA ENTRY'!B168,"")))</f>
        <v/>
      </c>
      <c r="DE169" s="3" t="str">
        <f>IF('DATA ENTRY'!CV168="","",IF('DATA ENTRY'!C168="","",IF(AND($DE$4='DATA ENTRY'!D168),'DATA ENTRY'!C168,"")))</f>
        <v/>
      </c>
      <c r="DF169" s="4" t="str">
        <f>IF('DATA ENTRY'!CV168="","",IF('DATA ENTRY'!I168="","",IF(AND($DE$4='DATA ENTRY'!D168),'DATA ENTRY'!I168,"")))</f>
        <v/>
      </c>
      <c r="DG169" s="4" t="str">
        <f>IF('DATA ENTRY'!CV168="","",IF('DATA ENTRY'!CV168="","",IF(AND($DE$4='DATA ENTRY'!D168),'DATA ENTRY'!CV168,"")))</f>
        <v/>
      </c>
      <c r="DH169" s="3" t="str">
        <f>IF('DATA ENTRY'!CV168="","",IF('DATA ENTRY'!N168="","",IF(AND($DE$4='DATA ENTRY'!D168),'DATA ENTRY'!N168,"")))</f>
        <v/>
      </c>
      <c r="DI169" s="132" t="str">
        <f>IF('DATA ENTRY'!CV168="","",IF('DATA ENTRY'!O168="","",IF(AND($DE$4='DATA ENTRY'!D168),'DATA ENTRY'!O168,"")))</f>
        <v/>
      </c>
      <c r="DJ169" s="3" t="str">
        <f>IF('DATA ENTRY'!CV168="","",IF('DATA ENTRY'!P168="","",IF(AND($DE$4='DATA ENTRY'!D168),'DATA ENTRY'!P168,"")))</f>
        <v/>
      </c>
      <c r="DK169" s="132" t="str">
        <f>IF('DATA ENTRY'!CV168="","",IF('DATA ENTRY'!Q168="","",IF(AND($DE$4='DATA ENTRY'!D168),'DATA ENTRY'!Q168,"")))</f>
        <v/>
      </c>
      <c r="DL169" s="3" t="str">
        <f>IF('DATA ENTRY'!CV168="","",IF('DATA ENTRY'!R168="","",IF(AND($DE$4='DATA ENTRY'!D168),'DATA ENTRY'!R168,"")))</f>
        <v/>
      </c>
      <c r="DM169" s="132" t="str">
        <f>IF('DATA ENTRY'!CV168="","",IF('DATA ENTRY'!S168="","",IF(AND($DE$4='DATA ENTRY'!D168),'DATA ENTRY'!S168,"")))</f>
        <v/>
      </c>
      <c r="DN169" s="3" t="str">
        <f>IF('DATA ENTRY'!CV168="","",IF('DATA ENTRY'!E168="","",IF(AND($DE$4='DATA ENTRY'!D168),'DATA ENTRY'!E168,"")))</f>
        <v/>
      </c>
      <c r="DO169" s="3" t="str">
        <f>IF('DATA ENTRY'!CV168="","",IF('DATA ENTRY'!D168="","",IF(AND($DE$4='DATA ENTRY'!D168),'DATA ENTRY'!D168,"")))</f>
        <v/>
      </c>
      <c r="DP169" s="3" t="str">
        <f>IF('DATA ENTRY'!CV168="","",IF('DATA ENTRY'!W168="","",IF(AND($DE$4='DATA ENTRY'!D168),'DATA ENTRY'!W168,"")))</f>
        <v/>
      </c>
      <c r="DQ169" s="3" t="str">
        <f>IF('DATA ENTRY'!CV168="","",IF('DATA ENTRY'!X168="","",IF(AND($DE$4='DATA ENTRY'!D168),'DATA ENTRY'!X168,"")))</f>
        <v/>
      </c>
      <c r="DR169" s="133" t="str">
        <f t="shared" si="34"/>
        <v/>
      </c>
      <c r="DS169" s="133" t="str">
        <f>IF('DATA ENTRY'!CV168="","",IF('DATA ENTRY'!D168="","",IF(AND($DE$4='DATA ENTRY'!D168),'DATA ENTRY'!G168,"")))</f>
        <v/>
      </c>
      <c r="DX169">
        <f t="shared" si="35"/>
        <v>0</v>
      </c>
      <c r="EA169" t="str">
        <f t="shared" si="36"/>
        <v/>
      </c>
      <c r="EB169" t="str">
        <f>IF(EX169=0,"",1+(MAX($EB$7:EB168)))</f>
        <v/>
      </c>
      <c r="EC169" s="192">
        <v>163</v>
      </c>
      <c r="ED169" s="3" t="str">
        <f>IF('DATA ENTRY'!CV168="","",IF('DATA ENTRY'!B168="","",IF(AND($EE$4='DATA ENTRY'!G168,$EG$4='DATA ENTRY'!F168),'DATA ENTRY'!B168,"")))</f>
        <v/>
      </c>
      <c r="EE169" s="3" t="str">
        <f>IF('DATA ENTRY'!CV168="","",IF('DATA ENTRY'!C168="","",IF(AND($EE$4='DATA ENTRY'!G168,$EG$4='DATA ENTRY'!F168),'DATA ENTRY'!C168,"")))</f>
        <v/>
      </c>
      <c r="EF169" s="4" t="str">
        <f>IF('DATA ENTRY'!CV168="","",IF('DATA ENTRY'!I168="","",IF(AND($EE$4='DATA ENTRY'!G168,$EG$4='DATA ENTRY'!F168),'DATA ENTRY'!I168,"")))</f>
        <v/>
      </c>
      <c r="EG169" s="4" t="str">
        <f>IF('DATA ENTRY'!CV168="","",IF('DATA ENTRY'!CV168="","",IF(AND($EE$4='DATA ENTRY'!G168,$EG$4='DATA ENTRY'!F168),'DATA ENTRY'!CV168,"")))</f>
        <v/>
      </c>
      <c r="EH169" s="3" t="str">
        <f>IF('DATA ENTRY'!CV168="","",IF('DATA ENTRY'!N168="","",IF(AND($EE$4='DATA ENTRY'!G168,$EG$4='DATA ENTRY'!F168),'DATA ENTRY'!N168,"")))</f>
        <v/>
      </c>
      <c r="EI169" s="132" t="str">
        <f>IF('DATA ENTRY'!CV168="","",IF('DATA ENTRY'!O168="","",IF(AND($EE$4='DATA ENTRY'!G168,$EG$4='DATA ENTRY'!F168),'DATA ENTRY'!O168,"")))</f>
        <v/>
      </c>
      <c r="EJ169" s="3" t="str">
        <f>IF('DATA ENTRY'!CV168="","",IF('DATA ENTRY'!P168="","",IF(AND($EE$4='DATA ENTRY'!G168,$EG$4='DATA ENTRY'!F168),'DATA ENTRY'!P168,"")))</f>
        <v/>
      </c>
      <c r="EK169" s="132" t="str">
        <f>IF('DATA ENTRY'!CV168="","",IF('DATA ENTRY'!Q168="","",IF(AND($EE$4='DATA ENTRY'!G168,$EG$4='DATA ENTRY'!F168),'DATA ENTRY'!Q168,"")))</f>
        <v/>
      </c>
      <c r="EL169" s="3" t="str">
        <f>IF('DATA ENTRY'!CV168="","",IF('DATA ENTRY'!R168="","",IF(AND($EE$4='DATA ENTRY'!G168,$EG$4='DATA ENTRY'!F168),'DATA ENTRY'!R168,"")))</f>
        <v/>
      </c>
      <c r="EM169" s="132" t="str">
        <f>IF('DATA ENTRY'!CV168="","",IF('DATA ENTRY'!S168="","",IF(AND($EE$4='DATA ENTRY'!G168,$EG$4='DATA ENTRY'!F168),'DATA ENTRY'!S168,"")))</f>
        <v/>
      </c>
      <c r="EN169" s="3" t="str">
        <f>IF('DATA ENTRY'!CV168="","",IF('DATA ENTRY'!E168="","",IF(AND($EE$4='DATA ENTRY'!G168,$EG$4='DATA ENTRY'!F168),'DATA ENTRY'!E168,"")))</f>
        <v/>
      </c>
      <c r="EO169" s="3" t="str">
        <f>IF('DATA ENTRY'!CV168="","",IF('DATA ENTRY'!D6="","",IF(AND($EE$4='DATA ENTRY'!G168,$EG$4='DATA ENTRY'!F168),'DATA ENTRY'!D6,"")))</f>
        <v/>
      </c>
      <c r="EP169" s="3" t="str">
        <f>IF('DATA ENTRY'!CV168="","",IF('DATA ENTRY'!W168="","",IF(AND($EE$4='DATA ENTRY'!G168,$EG$4='DATA ENTRY'!F168),'DATA ENTRY'!W168,"")))</f>
        <v/>
      </c>
      <c r="EQ169" s="3" t="str">
        <f>IF('DATA ENTRY'!CV168="","",IF('DATA ENTRY'!X168="","",IF(AND($EE$4='DATA ENTRY'!G168,$EG$4='DATA ENTRY'!F168),'DATA ENTRY'!X168,"")))</f>
        <v/>
      </c>
      <c r="ER169" s="133" t="str">
        <f t="shared" si="37"/>
        <v/>
      </c>
      <c r="ES169" s="133" t="str">
        <f>IF('DATA ENTRY'!CV168="","",IF('DATA ENTRY'!D6="","",IF(AND($EE$4='DATA ENTRY'!G168,$EG$4='DATA ENTRY'!F168),'DATA ENTRY'!G168,"")))</f>
        <v/>
      </c>
      <c r="EX169">
        <f t="shared" si="38"/>
        <v>0</v>
      </c>
    </row>
    <row r="170" spans="1:154">
      <c r="A170" t="str">
        <f>IF(S170=0,"",1+(MAX($A$7:A169)))</f>
        <v/>
      </c>
      <c r="B170" s="2">
        <v>164</v>
      </c>
      <c r="C170" s="3" t="str">
        <f>IF('DATA ENTRY'!CV169="","",IF('DATA ENTRY'!B169="","",IF($D$4="All Post",'DATA ENTRY'!B169,IF(AND($D$4='DATA ENTRY'!CV169),'DATA ENTRY'!B169,""))))</f>
        <v/>
      </c>
      <c r="D170" s="3" t="str">
        <f>IF('DATA ENTRY'!CV169="","",IF('DATA ENTRY'!C169="","",IF($D$4="All Post",'DATA ENTRY'!C169,IF(AND($D$4='DATA ENTRY'!CV169),'DATA ENTRY'!C169,""))))</f>
        <v/>
      </c>
      <c r="E170" s="4" t="str">
        <f>IF('DATA ENTRY'!CV169="","",IF('DATA ENTRY'!I169="","",IF($D$4="All Post",'DATA ENTRY'!I169,IF(AND($D$4='DATA ENTRY'!CV169),'DATA ENTRY'!I169,""))))</f>
        <v/>
      </c>
      <c r="F170" s="4" t="str">
        <f>IF('DATA ENTRY'!CV169="","",IF('DATA ENTRY'!CV169="","",IF($D$4="All Post",'DATA ENTRY'!CV169,IF(AND($D$4='DATA ENTRY'!CV169),'DATA ENTRY'!CV169,""))))</f>
        <v/>
      </c>
      <c r="G170" s="3" t="str">
        <f>IF('DATA ENTRY'!CV169="","",IF('DATA ENTRY'!N169="","",IF($D$4="All Post",'DATA ENTRY'!N169,IF(AND($D$4='DATA ENTRY'!CV169),'DATA ENTRY'!N169,""))))</f>
        <v/>
      </c>
      <c r="H170" s="132" t="str">
        <f>IF('DATA ENTRY'!CV169="","",IF('DATA ENTRY'!O169="","",IF($D$4="All Post",'DATA ENTRY'!O169,IF(AND($D$4='DATA ENTRY'!CV169),'DATA ENTRY'!O169,""))))</f>
        <v/>
      </c>
      <c r="I170" s="3" t="str">
        <f>IF('DATA ENTRY'!CV169="","",IF('DATA ENTRY'!P169="","",IF($D$4="All Post",'DATA ENTRY'!P169,IF(AND($D$4='DATA ENTRY'!CV169),'DATA ENTRY'!P169,""))))</f>
        <v/>
      </c>
      <c r="J170" s="132" t="str">
        <f>IF('DATA ENTRY'!CV169="","",IF('DATA ENTRY'!Q169="","",IF($D$4="All Post",'DATA ENTRY'!Q169,IF(AND($D$4='DATA ENTRY'!CV169),'DATA ENTRY'!Q169,""))))</f>
        <v/>
      </c>
      <c r="K170" s="3" t="str">
        <f>IF('DATA ENTRY'!CV169="","",IF('DATA ENTRY'!R169="","",IF($D$4="All Post",'DATA ENTRY'!R169,IF(AND($D$4='DATA ENTRY'!CV169),'DATA ENTRY'!R169,""))))</f>
        <v/>
      </c>
      <c r="L170" s="3" t="str">
        <f>IF('DATA ENTRY'!CV169="","",IF('DATA ENTRY'!S169="","",IF($D$4="All Post",'DATA ENTRY'!S169,IF(AND($D$4='DATA ENTRY'!CV169),'DATA ENTRY'!S169,""))))</f>
        <v/>
      </c>
      <c r="M170" s="3" t="str">
        <f>IF('DATA ENTRY'!CV169="","",IF('DATA ENTRY'!E169="","",IF($D$4="All Post",'DATA ENTRY'!E169,IF(AND($D$4='DATA ENTRY'!CV169),'DATA ENTRY'!E169,""))))</f>
        <v/>
      </c>
      <c r="N170" s="3" t="str">
        <f>IF('DATA ENTRY'!CV169="","",IF('DATA ENTRY'!W169="","",IF($D$4="All Post",'DATA ENTRY'!W169,IF(AND($D$4='DATA ENTRY'!CV169),'DATA ENTRY'!W169,""))))</f>
        <v/>
      </c>
      <c r="O170" s="3" t="str">
        <f>IF('DATA ENTRY'!CV169="","",IF('DATA ENTRY'!X169="","",IF($D$4="All Post",'DATA ENTRY'!X169,IF(AND($D$4='DATA ENTRY'!CV169),'DATA ENTRY'!X169,""))))</f>
        <v/>
      </c>
      <c r="P170" s="3" t="str">
        <f>IF('DATA ENTRY'!CV169="","",IF('DATA ENTRY'!G169="","",IF($D$4="All Post",'DATA ENTRY'!G169,IF(AND($D$4='DATA ENTRY'!CV169),'DATA ENTRY'!G169,""))))</f>
        <v/>
      </c>
      <c r="S170">
        <f t="shared" si="27"/>
        <v>0</v>
      </c>
      <c r="T170" t="str">
        <f t="shared" si="28"/>
        <v/>
      </c>
      <c r="BZ170" t="str">
        <f t="shared" si="29"/>
        <v/>
      </c>
      <c r="CA170" t="str">
        <f>IF(CW170=0,"",1+(MAX($CA$7:CA169)))</f>
        <v/>
      </c>
      <c r="CB170" s="141">
        <v>164</v>
      </c>
      <c r="CC170" s="3" t="str">
        <f>IF('DATA ENTRY'!CV169="","",IF('DATA ENTRY'!B169="","",IF(AND($CD$4='DATA ENTRY'!CV169),'DATA ENTRY'!B169,"")))</f>
        <v/>
      </c>
      <c r="CD170" s="3" t="str">
        <f>IF('DATA ENTRY'!CV169="","",IF('DATA ENTRY'!C169="","",IF(AND($CD$4='DATA ENTRY'!CV169),'DATA ENTRY'!C169,"")))</f>
        <v/>
      </c>
      <c r="CE170" s="4" t="str">
        <f>IF('DATA ENTRY'!CV169="","",IF('DATA ENTRY'!I169="","",IF(AND($CD$4='DATA ENTRY'!CV169),'DATA ENTRY'!I169,"")))</f>
        <v/>
      </c>
      <c r="CF170" s="4" t="str">
        <f>IF('DATA ENTRY'!CV169="","",IF('DATA ENTRY'!CV169="","",IF(AND($CD$4='DATA ENTRY'!CV169),'DATA ENTRY'!CV169,"")))</f>
        <v/>
      </c>
      <c r="CG170" s="3" t="str">
        <f>IF('DATA ENTRY'!CV169="","",IF('DATA ENTRY'!N169="","",IF(AND($CD$4='DATA ENTRY'!CV169),'DATA ENTRY'!N169,"")))</f>
        <v/>
      </c>
      <c r="CH170" s="132" t="str">
        <f>IF('DATA ENTRY'!CV169="","",IF('DATA ENTRY'!O169="","",IF(AND($CD$4='DATA ENTRY'!CV169),'DATA ENTRY'!O169,"")))</f>
        <v/>
      </c>
      <c r="CI170" s="3" t="str">
        <f>IF('DATA ENTRY'!CV169="","",IF('DATA ENTRY'!P169="","",IF(AND($CD$4='DATA ENTRY'!CV169),'DATA ENTRY'!P169,"")))</f>
        <v/>
      </c>
      <c r="CJ170" s="132" t="str">
        <f>IF('DATA ENTRY'!CV169="","",IF('DATA ENTRY'!Q169="","",IF(AND($CD$4='DATA ENTRY'!CV169),'DATA ENTRY'!Q169,"")))</f>
        <v/>
      </c>
      <c r="CK170" s="3" t="str">
        <f>IF('DATA ENTRY'!CV169="","",IF('DATA ENTRY'!R169="","",IF(AND($CD$4='DATA ENTRY'!CV169),'DATA ENTRY'!R169,"")))</f>
        <v/>
      </c>
      <c r="CL170" s="3" t="str">
        <f>IF('DATA ENTRY'!CV169="","",IF('DATA ENTRY'!S169="","",IF(AND($CD$4='DATA ENTRY'!CV169),'DATA ENTRY'!S169,"")))</f>
        <v/>
      </c>
      <c r="CM170" s="3" t="str">
        <f>IF('DATA ENTRY'!CV169="","",IF('DATA ENTRY'!E169="","",IF(AND($CD$4='DATA ENTRY'!CV169),'DATA ENTRY'!E169,"")))</f>
        <v/>
      </c>
      <c r="CN170" s="3" t="str">
        <f>IF('DATA ENTRY'!CV169="","",IF('DATA ENTRY'!W169="","",IF(AND($CD$4='DATA ENTRY'!CV169),'DATA ENTRY'!W169,"")))</f>
        <v/>
      </c>
      <c r="CO170" s="3" t="str">
        <f>IF('DATA ENTRY'!CV169="","",IF('DATA ENTRY'!X169="","",IF(AND($CD$4='DATA ENTRY'!CV169),'DATA ENTRY'!X169,"")))</f>
        <v/>
      </c>
      <c r="CP170" s="133" t="str">
        <f t="shared" si="30"/>
        <v/>
      </c>
      <c r="CQ170" s="133" t="str">
        <f>IF('DATA ENTRY'!CV169="","",IF('DATA ENTRY'!G169="","",IF(AND($CD$4='DATA ENTRY'!CV169),'DATA ENTRY'!G169,"")))</f>
        <v/>
      </c>
      <c r="CR170">
        <f t="shared" si="31"/>
        <v>0</v>
      </c>
      <c r="CS170">
        <f t="shared" si="32"/>
        <v>0</v>
      </c>
      <c r="CW170">
        <f t="shared" si="39"/>
        <v>0</v>
      </c>
      <c r="DA170" t="str">
        <f t="shared" si="33"/>
        <v/>
      </c>
      <c r="DB170" t="str">
        <f>IF(DX170=0,"",1+(MAX($DB$7:DB169)))</f>
        <v/>
      </c>
      <c r="DC170" s="170">
        <v>164</v>
      </c>
      <c r="DD170" s="3" t="str">
        <f>IF('DATA ENTRY'!CV169="","",IF('DATA ENTRY'!B169="","",IF(AND($DE$4='DATA ENTRY'!D169),'DATA ENTRY'!B169,"")))</f>
        <v/>
      </c>
      <c r="DE170" s="3" t="str">
        <f>IF('DATA ENTRY'!CV169="","",IF('DATA ENTRY'!C169="","",IF(AND($DE$4='DATA ENTRY'!D169),'DATA ENTRY'!C169,"")))</f>
        <v/>
      </c>
      <c r="DF170" s="4" t="str">
        <f>IF('DATA ENTRY'!CV169="","",IF('DATA ENTRY'!I169="","",IF(AND($DE$4='DATA ENTRY'!D169),'DATA ENTRY'!I169,"")))</f>
        <v/>
      </c>
      <c r="DG170" s="4" t="str">
        <f>IF('DATA ENTRY'!CV169="","",IF('DATA ENTRY'!CV169="","",IF(AND($DE$4='DATA ENTRY'!D169),'DATA ENTRY'!CV169,"")))</f>
        <v/>
      </c>
      <c r="DH170" s="3" t="str">
        <f>IF('DATA ENTRY'!CV169="","",IF('DATA ENTRY'!N169="","",IF(AND($DE$4='DATA ENTRY'!D169),'DATA ENTRY'!N169,"")))</f>
        <v/>
      </c>
      <c r="DI170" s="132" t="str">
        <f>IF('DATA ENTRY'!CV169="","",IF('DATA ENTRY'!O169="","",IF(AND($DE$4='DATA ENTRY'!D169),'DATA ENTRY'!O169,"")))</f>
        <v/>
      </c>
      <c r="DJ170" s="3" t="str">
        <f>IF('DATA ENTRY'!CV169="","",IF('DATA ENTRY'!P169="","",IF(AND($DE$4='DATA ENTRY'!D169),'DATA ENTRY'!P169,"")))</f>
        <v/>
      </c>
      <c r="DK170" s="132" t="str">
        <f>IF('DATA ENTRY'!CV169="","",IF('DATA ENTRY'!Q169="","",IF(AND($DE$4='DATA ENTRY'!D169),'DATA ENTRY'!Q169,"")))</f>
        <v/>
      </c>
      <c r="DL170" s="3" t="str">
        <f>IF('DATA ENTRY'!CV169="","",IF('DATA ENTRY'!R169="","",IF(AND($DE$4='DATA ENTRY'!D169),'DATA ENTRY'!R169,"")))</f>
        <v/>
      </c>
      <c r="DM170" s="132" t="str">
        <f>IF('DATA ENTRY'!CV169="","",IF('DATA ENTRY'!S169="","",IF(AND($DE$4='DATA ENTRY'!D169),'DATA ENTRY'!S169,"")))</f>
        <v/>
      </c>
      <c r="DN170" s="3" t="str">
        <f>IF('DATA ENTRY'!CV169="","",IF('DATA ENTRY'!E169="","",IF(AND($DE$4='DATA ENTRY'!D169),'DATA ENTRY'!E169,"")))</f>
        <v/>
      </c>
      <c r="DO170" s="3" t="str">
        <f>IF('DATA ENTRY'!CV169="","",IF('DATA ENTRY'!D169="","",IF(AND($DE$4='DATA ENTRY'!D169),'DATA ENTRY'!D169,"")))</f>
        <v/>
      </c>
      <c r="DP170" s="3" t="str">
        <f>IF('DATA ENTRY'!CV169="","",IF('DATA ENTRY'!W169="","",IF(AND($DE$4='DATA ENTRY'!D169),'DATA ENTRY'!W169,"")))</f>
        <v/>
      </c>
      <c r="DQ170" s="3" t="str">
        <f>IF('DATA ENTRY'!CV169="","",IF('DATA ENTRY'!X169="","",IF(AND($DE$4='DATA ENTRY'!D169),'DATA ENTRY'!X169,"")))</f>
        <v/>
      </c>
      <c r="DR170" s="133" t="str">
        <f t="shared" si="34"/>
        <v/>
      </c>
      <c r="DS170" s="133" t="str">
        <f>IF('DATA ENTRY'!CV169="","",IF('DATA ENTRY'!D169="","",IF(AND($DE$4='DATA ENTRY'!D169),'DATA ENTRY'!G169,"")))</f>
        <v/>
      </c>
      <c r="DX170">
        <f t="shared" si="35"/>
        <v>0</v>
      </c>
      <c r="EA170" t="str">
        <f t="shared" si="36"/>
        <v/>
      </c>
      <c r="EB170" t="str">
        <f>IF(EX170=0,"",1+(MAX($EB$7:EB169)))</f>
        <v/>
      </c>
      <c r="EC170" s="192">
        <v>164</v>
      </c>
      <c r="ED170" s="3" t="str">
        <f>IF('DATA ENTRY'!CV169="","",IF('DATA ENTRY'!B169="","",IF(AND($EE$4='DATA ENTRY'!G169,$EG$4='DATA ENTRY'!F169),'DATA ENTRY'!B169,"")))</f>
        <v/>
      </c>
      <c r="EE170" s="3" t="str">
        <f>IF('DATA ENTRY'!CV169="","",IF('DATA ENTRY'!C169="","",IF(AND($EE$4='DATA ENTRY'!G169,$EG$4='DATA ENTRY'!F169),'DATA ENTRY'!C169,"")))</f>
        <v/>
      </c>
      <c r="EF170" s="4" t="str">
        <f>IF('DATA ENTRY'!CV169="","",IF('DATA ENTRY'!I169="","",IF(AND($EE$4='DATA ENTRY'!G169,$EG$4='DATA ENTRY'!F169),'DATA ENTRY'!I169,"")))</f>
        <v/>
      </c>
      <c r="EG170" s="4" t="str">
        <f>IF('DATA ENTRY'!CV169="","",IF('DATA ENTRY'!CV169="","",IF(AND($EE$4='DATA ENTRY'!G169,$EG$4='DATA ENTRY'!F169),'DATA ENTRY'!CV169,"")))</f>
        <v/>
      </c>
      <c r="EH170" s="3" t="str">
        <f>IF('DATA ENTRY'!CV169="","",IF('DATA ENTRY'!N169="","",IF(AND($EE$4='DATA ENTRY'!G169,$EG$4='DATA ENTRY'!F169),'DATA ENTRY'!N169,"")))</f>
        <v/>
      </c>
      <c r="EI170" s="132" t="str">
        <f>IF('DATA ENTRY'!CV169="","",IF('DATA ENTRY'!O169="","",IF(AND($EE$4='DATA ENTRY'!G169,$EG$4='DATA ENTRY'!F169),'DATA ENTRY'!O169,"")))</f>
        <v/>
      </c>
      <c r="EJ170" s="3" t="str">
        <f>IF('DATA ENTRY'!CV169="","",IF('DATA ENTRY'!P169="","",IF(AND($EE$4='DATA ENTRY'!G169,$EG$4='DATA ENTRY'!F169),'DATA ENTRY'!P169,"")))</f>
        <v/>
      </c>
      <c r="EK170" s="132" t="str">
        <f>IF('DATA ENTRY'!CV169="","",IF('DATA ENTRY'!Q169="","",IF(AND($EE$4='DATA ENTRY'!G169,$EG$4='DATA ENTRY'!F169),'DATA ENTRY'!Q169,"")))</f>
        <v/>
      </c>
      <c r="EL170" s="3" t="str">
        <f>IF('DATA ENTRY'!CV169="","",IF('DATA ENTRY'!R169="","",IF(AND($EE$4='DATA ENTRY'!G169,$EG$4='DATA ENTRY'!F169),'DATA ENTRY'!R169,"")))</f>
        <v/>
      </c>
      <c r="EM170" s="132" t="str">
        <f>IF('DATA ENTRY'!CV169="","",IF('DATA ENTRY'!S169="","",IF(AND($EE$4='DATA ENTRY'!G169,$EG$4='DATA ENTRY'!F169),'DATA ENTRY'!S169,"")))</f>
        <v/>
      </c>
      <c r="EN170" s="3" t="str">
        <f>IF('DATA ENTRY'!CV169="","",IF('DATA ENTRY'!E169="","",IF(AND($EE$4='DATA ENTRY'!G169,$EG$4='DATA ENTRY'!F169),'DATA ENTRY'!E169,"")))</f>
        <v/>
      </c>
      <c r="EO170" s="3" t="str">
        <f>IF('DATA ENTRY'!CV169="","",IF('DATA ENTRY'!D6="","",IF(AND($EE$4='DATA ENTRY'!G169,$EG$4='DATA ENTRY'!F169),'DATA ENTRY'!D6,"")))</f>
        <v/>
      </c>
      <c r="EP170" s="3" t="str">
        <f>IF('DATA ENTRY'!CV169="","",IF('DATA ENTRY'!W169="","",IF(AND($EE$4='DATA ENTRY'!G169,$EG$4='DATA ENTRY'!F169),'DATA ENTRY'!W169,"")))</f>
        <v/>
      </c>
      <c r="EQ170" s="3" t="str">
        <f>IF('DATA ENTRY'!CV169="","",IF('DATA ENTRY'!X169="","",IF(AND($EE$4='DATA ENTRY'!G169,$EG$4='DATA ENTRY'!F169),'DATA ENTRY'!X169,"")))</f>
        <v/>
      </c>
      <c r="ER170" s="133" t="str">
        <f t="shared" si="37"/>
        <v/>
      </c>
      <c r="ES170" s="133" t="str">
        <f>IF('DATA ENTRY'!CV169="","",IF('DATA ENTRY'!D6="","",IF(AND($EE$4='DATA ENTRY'!G169,$EG$4='DATA ENTRY'!F169),'DATA ENTRY'!G169,"")))</f>
        <v/>
      </c>
      <c r="EX170">
        <f t="shared" si="38"/>
        <v>0</v>
      </c>
    </row>
    <row r="171" spans="1:154">
      <c r="A171" t="str">
        <f>IF(S171=0,"",1+(MAX($A$7:A170)))</f>
        <v/>
      </c>
      <c r="B171" s="2">
        <v>165</v>
      </c>
      <c r="C171" s="3" t="str">
        <f>IF('DATA ENTRY'!CV170="","",IF('DATA ENTRY'!B170="","",IF($D$4="All Post",'DATA ENTRY'!B170,IF(AND($D$4='DATA ENTRY'!CV170),'DATA ENTRY'!B170,""))))</f>
        <v/>
      </c>
      <c r="D171" s="3" t="str">
        <f>IF('DATA ENTRY'!CV170="","",IF('DATA ENTRY'!C170="","",IF($D$4="All Post",'DATA ENTRY'!C170,IF(AND($D$4='DATA ENTRY'!CV170),'DATA ENTRY'!C170,""))))</f>
        <v/>
      </c>
      <c r="E171" s="4" t="str">
        <f>IF('DATA ENTRY'!CV170="","",IF('DATA ENTRY'!I170="","",IF($D$4="All Post",'DATA ENTRY'!I170,IF(AND($D$4='DATA ENTRY'!CV170),'DATA ENTRY'!I170,""))))</f>
        <v/>
      </c>
      <c r="F171" s="4" t="str">
        <f>IF('DATA ENTRY'!CV170="","",IF('DATA ENTRY'!CV170="","",IF($D$4="All Post",'DATA ENTRY'!CV170,IF(AND($D$4='DATA ENTRY'!CV170),'DATA ENTRY'!CV170,""))))</f>
        <v/>
      </c>
      <c r="G171" s="3" t="str">
        <f>IF('DATA ENTRY'!CV170="","",IF('DATA ENTRY'!N170="","",IF($D$4="All Post",'DATA ENTRY'!N170,IF(AND($D$4='DATA ENTRY'!CV170),'DATA ENTRY'!N170,""))))</f>
        <v/>
      </c>
      <c r="H171" s="132" t="str">
        <f>IF('DATA ENTRY'!CV170="","",IF('DATA ENTRY'!O170="","",IF($D$4="All Post",'DATA ENTRY'!O170,IF(AND($D$4='DATA ENTRY'!CV170),'DATA ENTRY'!O170,""))))</f>
        <v/>
      </c>
      <c r="I171" s="3" t="str">
        <f>IF('DATA ENTRY'!CV170="","",IF('DATA ENTRY'!P170="","",IF($D$4="All Post",'DATA ENTRY'!P170,IF(AND($D$4='DATA ENTRY'!CV170),'DATA ENTRY'!P170,""))))</f>
        <v/>
      </c>
      <c r="J171" s="132" t="str">
        <f>IF('DATA ENTRY'!CV170="","",IF('DATA ENTRY'!Q170="","",IF($D$4="All Post",'DATA ENTRY'!Q170,IF(AND($D$4='DATA ENTRY'!CV170),'DATA ENTRY'!Q170,""))))</f>
        <v/>
      </c>
      <c r="K171" s="3" t="str">
        <f>IF('DATA ENTRY'!CV170="","",IF('DATA ENTRY'!R170="","",IF($D$4="All Post",'DATA ENTRY'!R170,IF(AND($D$4='DATA ENTRY'!CV170),'DATA ENTRY'!R170,""))))</f>
        <v/>
      </c>
      <c r="L171" s="3" t="str">
        <f>IF('DATA ENTRY'!CV170="","",IF('DATA ENTRY'!S170="","",IF($D$4="All Post",'DATA ENTRY'!S170,IF(AND($D$4='DATA ENTRY'!CV170),'DATA ENTRY'!S170,""))))</f>
        <v/>
      </c>
      <c r="M171" s="3" t="str">
        <f>IF('DATA ENTRY'!CV170="","",IF('DATA ENTRY'!E170="","",IF($D$4="All Post",'DATA ENTRY'!E170,IF(AND($D$4='DATA ENTRY'!CV170),'DATA ENTRY'!E170,""))))</f>
        <v/>
      </c>
      <c r="N171" s="3" t="str">
        <f>IF('DATA ENTRY'!CV170="","",IF('DATA ENTRY'!W170="","",IF($D$4="All Post",'DATA ENTRY'!W170,IF(AND($D$4='DATA ENTRY'!CV170),'DATA ENTRY'!W170,""))))</f>
        <v/>
      </c>
      <c r="O171" s="3" t="str">
        <f>IF('DATA ENTRY'!CV170="","",IF('DATA ENTRY'!X170="","",IF($D$4="All Post",'DATA ENTRY'!X170,IF(AND($D$4='DATA ENTRY'!CV170),'DATA ENTRY'!X170,""))))</f>
        <v/>
      </c>
      <c r="P171" s="3" t="str">
        <f>IF('DATA ENTRY'!CV170="","",IF('DATA ENTRY'!G170="","",IF($D$4="All Post",'DATA ENTRY'!G170,IF(AND($D$4='DATA ENTRY'!CV170),'DATA ENTRY'!G170,""))))</f>
        <v/>
      </c>
      <c r="S171">
        <f t="shared" si="27"/>
        <v>0</v>
      </c>
      <c r="T171" t="str">
        <f t="shared" si="28"/>
        <v/>
      </c>
      <c r="BZ171" t="str">
        <f t="shared" si="29"/>
        <v/>
      </c>
      <c r="CA171" t="str">
        <f>IF(CW171=0,"",1+(MAX($CA$7:CA170)))</f>
        <v/>
      </c>
      <c r="CB171" s="141">
        <v>165</v>
      </c>
      <c r="CC171" s="3" t="str">
        <f>IF('DATA ENTRY'!CV170="","",IF('DATA ENTRY'!B170="","",IF(AND($CD$4='DATA ENTRY'!CV170),'DATA ENTRY'!B170,"")))</f>
        <v/>
      </c>
      <c r="CD171" s="3" t="str">
        <f>IF('DATA ENTRY'!CV170="","",IF('DATA ENTRY'!C170="","",IF(AND($CD$4='DATA ENTRY'!CV170),'DATA ENTRY'!C170,"")))</f>
        <v/>
      </c>
      <c r="CE171" s="4" t="str">
        <f>IF('DATA ENTRY'!CV170="","",IF('DATA ENTRY'!I170="","",IF(AND($CD$4='DATA ENTRY'!CV170),'DATA ENTRY'!I170,"")))</f>
        <v/>
      </c>
      <c r="CF171" s="4" t="str">
        <f>IF('DATA ENTRY'!CV170="","",IF('DATA ENTRY'!CV170="","",IF(AND($CD$4='DATA ENTRY'!CV170),'DATA ENTRY'!CV170,"")))</f>
        <v/>
      </c>
      <c r="CG171" s="3" t="str">
        <f>IF('DATA ENTRY'!CV170="","",IF('DATA ENTRY'!N170="","",IF(AND($CD$4='DATA ENTRY'!CV170),'DATA ENTRY'!N170,"")))</f>
        <v/>
      </c>
      <c r="CH171" s="132" t="str">
        <f>IF('DATA ENTRY'!CV170="","",IF('DATA ENTRY'!O170="","",IF(AND($CD$4='DATA ENTRY'!CV170),'DATA ENTRY'!O170,"")))</f>
        <v/>
      </c>
      <c r="CI171" s="3" t="str">
        <f>IF('DATA ENTRY'!CV170="","",IF('DATA ENTRY'!P170="","",IF(AND($CD$4='DATA ENTRY'!CV170),'DATA ENTRY'!P170,"")))</f>
        <v/>
      </c>
      <c r="CJ171" s="132" t="str">
        <f>IF('DATA ENTRY'!CV170="","",IF('DATA ENTRY'!Q170="","",IF(AND($CD$4='DATA ENTRY'!CV170),'DATA ENTRY'!Q170,"")))</f>
        <v/>
      </c>
      <c r="CK171" s="3" t="str">
        <f>IF('DATA ENTRY'!CV170="","",IF('DATA ENTRY'!R170="","",IF(AND($CD$4='DATA ENTRY'!CV170),'DATA ENTRY'!R170,"")))</f>
        <v/>
      </c>
      <c r="CL171" s="3" t="str">
        <f>IF('DATA ENTRY'!CV170="","",IF('DATA ENTRY'!S170="","",IF(AND($CD$4='DATA ENTRY'!CV170),'DATA ENTRY'!S170,"")))</f>
        <v/>
      </c>
      <c r="CM171" s="3" t="str">
        <f>IF('DATA ENTRY'!CV170="","",IF('DATA ENTRY'!E170="","",IF(AND($CD$4='DATA ENTRY'!CV170),'DATA ENTRY'!E170,"")))</f>
        <v/>
      </c>
      <c r="CN171" s="3" t="str">
        <f>IF('DATA ENTRY'!CV170="","",IF('DATA ENTRY'!W170="","",IF(AND($CD$4='DATA ENTRY'!CV170),'DATA ENTRY'!W170,"")))</f>
        <v/>
      </c>
      <c r="CO171" s="3" t="str">
        <f>IF('DATA ENTRY'!CV170="","",IF('DATA ENTRY'!X170="","",IF(AND($CD$4='DATA ENTRY'!CV170),'DATA ENTRY'!X170,"")))</f>
        <v/>
      </c>
      <c r="CP171" s="133" t="str">
        <f t="shared" si="30"/>
        <v/>
      </c>
      <c r="CQ171" s="133" t="str">
        <f>IF('DATA ENTRY'!CV170="","",IF('DATA ENTRY'!G170="","",IF(AND($CD$4='DATA ENTRY'!CV170),'DATA ENTRY'!G170,"")))</f>
        <v/>
      </c>
      <c r="CR171">
        <f t="shared" si="31"/>
        <v>0</v>
      </c>
      <c r="CS171">
        <f t="shared" si="32"/>
        <v>0</v>
      </c>
      <c r="CW171">
        <f t="shared" si="39"/>
        <v>0</v>
      </c>
      <c r="DA171" t="str">
        <f t="shared" si="33"/>
        <v/>
      </c>
      <c r="DB171" t="str">
        <f>IF(DX171=0,"",1+(MAX($DB$7:DB170)))</f>
        <v/>
      </c>
      <c r="DC171" s="170">
        <v>165</v>
      </c>
      <c r="DD171" s="3" t="str">
        <f>IF('DATA ENTRY'!CV170="","",IF('DATA ENTRY'!B170="","",IF(AND($DE$4='DATA ENTRY'!D170),'DATA ENTRY'!B170,"")))</f>
        <v/>
      </c>
      <c r="DE171" s="3" t="str">
        <f>IF('DATA ENTRY'!CV170="","",IF('DATA ENTRY'!C170="","",IF(AND($DE$4='DATA ENTRY'!D170),'DATA ENTRY'!C170,"")))</f>
        <v/>
      </c>
      <c r="DF171" s="4" t="str">
        <f>IF('DATA ENTRY'!CV170="","",IF('DATA ENTRY'!I170="","",IF(AND($DE$4='DATA ENTRY'!D170),'DATA ENTRY'!I170,"")))</f>
        <v/>
      </c>
      <c r="DG171" s="4" t="str">
        <f>IF('DATA ENTRY'!CV170="","",IF('DATA ENTRY'!CV170="","",IF(AND($DE$4='DATA ENTRY'!D170),'DATA ENTRY'!CV170,"")))</f>
        <v/>
      </c>
      <c r="DH171" s="3" t="str">
        <f>IF('DATA ENTRY'!CV170="","",IF('DATA ENTRY'!N170="","",IF(AND($DE$4='DATA ENTRY'!D170),'DATA ENTRY'!N170,"")))</f>
        <v/>
      </c>
      <c r="DI171" s="132" t="str">
        <f>IF('DATA ENTRY'!CV170="","",IF('DATA ENTRY'!O170="","",IF(AND($DE$4='DATA ENTRY'!D170),'DATA ENTRY'!O170,"")))</f>
        <v/>
      </c>
      <c r="DJ171" s="3" t="str">
        <f>IF('DATA ENTRY'!CV170="","",IF('DATA ENTRY'!P170="","",IF(AND($DE$4='DATA ENTRY'!D170),'DATA ENTRY'!P170,"")))</f>
        <v/>
      </c>
      <c r="DK171" s="132" t="str">
        <f>IF('DATA ENTRY'!CV170="","",IF('DATA ENTRY'!Q170="","",IF(AND($DE$4='DATA ENTRY'!D170),'DATA ENTRY'!Q170,"")))</f>
        <v/>
      </c>
      <c r="DL171" s="3" t="str">
        <f>IF('DATA ENTRY'!CV170="","",IF('DATA ENTRY'!R170="","",IF(AND($DE$4='DATA ENTRY'!D170),'DATA ENTRY'!R170,"")))</f>
        <v/>
      </c>
      <c r="DM171" s="132" t="str">
        <f>IF('DATA ENTRY'!CV170="","",IF('DATA ENTRY'!S170="","",IF(AND($DE$4='DATA ENTRY'!D170),'DATA ENTRY'!S170,"")))</f>
        <v/>
      </c>
      <c r="DN171" s="3" t="str">
        <f>IF('DATA ENTRY'!CV170="","",IF('DATA ENTRY'!E170="","",IF(AND($DE$4='DATA ENTRY'!D170),'DATA ENTRY'!E170,"")))</f>
        <v/>
      </c>
      <c r="DO171" s="3" t="str">
        <f>IF('DATA ENTRY'!CV170="","",IF('DATA ENTRY'!D170="","",IF(AND($DE$4='DATA ENTRY'!D170),'DATA ENTRY'!D170,"")))</f>
        <v/>
      </c>
      <c r="DP171" s="3" t="str">
        <f>IF('DATA ENTRY'!CV170="","",IF('DATA ENTRY'!W170="","",IF(AND($DE$4='DATA ENTRY'!D170),'DATA ENTRY'!W170,"")))</f>
        <v/>
      </c>
      <c r="DQ171" s="3" t="str">
        <f>IF('DATA ENTRY'!CV170="","",IF('DATA ENTRY'!X170="","",IF(AND($DE$4='DATA ENTRY'!D170),'DATA ENTRY'!X170,"")))</f>
        <v/>
      </c>
      <c r="DR171" s="133" t="str">
        <f t="shared" si="34"/>
        <v/>
      </c>
      <c r="DS171" s="133" t="str">
        <f>IF('DATA ENTRY'!CV170="","",IF('DATA ENTRY'!D170="","",IF(AND($DE$4='DATA ENTRY'!D170),'DATA ENTRY'!G170,"")))</f>
        <v/>
      </c>
      <c r="DX171">
        <f t="shared" si="35"/>
        <v>0</v>
      </c>
      <c r="EA171" t="str">
        <f t="shared" si="36"/>
        <v/>
      </c>
      <c r="EB171" t="str">
        <f>IF(EX171=0,"",1+(MAX($EB$7:EB170)))</f>
        <v/>
      </c>
      <c r="EC171" s="192">
        <v>165</v>
      </c>
      <c r="ED171" s="3" t="str">
        <f>IF('DATA ENTRY'!CV170="","",IF('DATA ENTRY'!B170="","",IF(AND($EE$4='DATA ENTRY'!G170,$EG$4='DATA ENTRY'!F170),'DATA ENTRY'!B170,"")))</f>
        <v/>
      </c>
      <c r="EE171" s="3" t="str">
        <f>IF('DATA ENTRY'!CV170="","",IF('DATA ENTRY'!C170="","",IF(AND($EE$4='DATA ENTRY'!G170,$EG$4='DATA ENTRY'!F170),'DATA ENTRY'!C170,"")))</f>
        <v/>
      </c>
      <c r="EF171" s="4" t="str">
        <f>IF('DATA ENTRY'!CV170="","",IF('DATA ENTRY'!I170="","",IF(AND($EE$4='DATA ENTRY'!G170,$EG$4='DATA ENTRY'!F170),'DATA ENTRY'!I170,"")))</f>
        <v/>
      </c>
      <c r="EG171" s="4" t="str">
        <f>IF('DATA ENTRY'!CV170="","",IF('DATA ENTRY'!CV170="","",IF(AND($EE$4='DATA ENTRY'!G170,$EG$4='DATA ENTRY'!F170),'DATA ENTRY'!CV170,"")))</f>
        <v/>
      </c>
      <c r="EH171" s="3" t="str">
        <f>IF('DATA ENTRY'!CV170="","",IF('DATA ENTRY'!N170="","",IF(AND($EE$4='DATA ENTRY'!G170,$EG$4='DATA ENTRY'!F170),'DATA ENTRY'!N170,"")))</f>
        <v/>
      </c>
      <c r="EI171" s="132" t="str">
        <f>IF('DATA ENTRY'!CV170="","",IF('DATA ENTRY'!O170="","",IF(AND($EE$4='DATA ENTRY'!G170,$EG$4='DATA ENTRY'!F170),'DATA ENTRY'!O170,"")))</f>
        <v/>
      </c>
      <c r="EJ171" s="3" t="str">
        <f>IF('DATA ENTRY'!CV170="","",IF('DATA ENTRY'!P170="","",IF(AND($EE$4='DATA ENTRY'!G170,$EG$4='DATA ENTRY'!F170),'DATA ENTRY'!P170,"")))</f>
        <v/>
      </c>
      <c r="EK171" s="132" t="str">
        <f>IF('DATA ENTRY'!CV170="","",IF('DATA ENTRY'!Q170="","",IF(AND($EE$4='DATA ENTRY'!G170,$EG$4='DATA ENTRY'!F170),'DATA ENTRY'!Q170,"")))</f>
        <v/>
      </c>
      <c r="EL171" s="3" t="str">
        <f>IF('DATA ENTRY'!CV170="","",IF('DATA ENTRY'!R170="","",IF(AND($EE$4='DATA ENTRY'!G170,$EG$4='DATA ENTRY'!F170),'DATA ENTRY'!R170,"")))</f>
        <v/>
      </c>
      <c r="EM171" s="132" t="str">
        <f>IF('DATA ENTRY'!CV170="","",IF('DATA ENTRY'!S170="","",IF(AND($EE$4='DATA ENTRY'!G170,$EG$4='DATA ENTRY'!F170),'DATA ENTRY'!S170,"")))</f>
        <v/>
      </c>
      <c r="EN171" s="3" t="str">
        <f>IF('DATA ENTRY'!CV170="","",IF('DATA ENTRY'!E170="","",IF(AND($EE$4='DATA ENTRY'!G170,$EG$4='DATA ENTRY'!F170),'DATA ENTRY'!E170,"")))</f>
        <v/>
      </c>
      <c r="EO171" s="3" t="str">
        <f>IF('DATA ENTRY'!CV170="","",IF('DATA ENTRY'!D6="","",IF(AND($EE$4='DATA ENTRY'!G170,$EG$4='DATA ENTRY'!F170),'DATA ENTRY'!D6,"")))</f>
        <v/>
      </c>
      <c r="EP171" s="3" t="str">
        <f>IF('DATA ENTRY'!CV170="","",IF('DATA ENTRY'!W170="","",IF(AND($EE$4='DATA ENTRY'!G170,$EG$4='DATA ENTRY'!F170),'DATA ENTRY'!W170,"")))</f>
        <v/>
      </c>
      <c r="EQ171" s="3" t="str">
        <f>IF('DATA ENTRY'!CV170="","",IF('DATA ENTRY'!X170="","",IF(AND($EE$4='DATA ENTRY'!G170,$EG$4='DATA ENTRY'!F170),'DATA ENTRY'!X170,"")))</f>
        <v/>
      </c>
      <c r="ER171" s="133" t="str">
        <f t="shared" si="37"/>
        <v/>
      </c>
      <c r="ES171" s="133" t="str">
        <f>IF('DATA ENTRY'!CV170="","",IF('DATA ENTRY'!D6="","",IF(AND($EE$4='DATA ENTRY'!G170,$EG$4='DATA ENTRY'!F170),'DATA ENTRY'!G170,"")))</f>
        <v/>
      </c>
      <c r="EX171">
        <f t="shared" si="38"/>
        <v>0</v>
      </c>
    </row>
    <row r="172" spans="1:154">
      <c r="A172" t="str">
        <f>IF(S172=0,"",1+(MAX($A$7:A171)))</f>
        <v/>
      </c>
      <c r="B172" s="2">
        <v>166</v>
      </c>
      <c r="C172" s="3" t="str">
        <f>IF('DATA ENTRY'!CV171="","",IF('DATA ENTRY'!B171="","",IF($D$4="All Post",'DATA ENTRY'!B171,IF(AND($D$4='DATA ENTRY'!CV171),'DATA ENTRY'!B171,""))))</f>
        <v/>
      </c>
      <c r="D172" s="3" t="str">
        <f>IF('DATA ENTRY'!CV171="","",IF('DATA ENTRY'!C171="","",IF($D$4="All Post",'DATA ENTRY'!C171,IF(AND($D$4='DATA ENTRY'!CV171),'DATA ENTRY'!C171,""))))</f>
        <v/>
      </c>
      <c r="E172" s="4" t="str">
        <f>IF('DATA ENTRY'!CV171="","",IF('DATA ENTRY'!I171="","",IF($D$4="All Post",'DATA ENTRY'!I171,IF(AND($D$4='DATA ENTRY'!CV171),'DATA ENTRY'!I171,""))))</f>
        <v/>
      </c>
      <c r="F172" s="4" t="str">
        <f>IF('DATA ENTRY'!CV171="","",IF('DATA ENTRY'!CV171="","",IF($D$4="All Post",'DATA ENTRY'!CV171,IF(AND($D$4='DATA ENTRY'!CV171),'DATA ENTRY'!CV171,""))))</f>
        <v/>
      </c>
      <c r="G172" s="3" t="str">
        <f>IF('DATA ENTRY'!CV171="","",IF('DATA ENTRY'!N171="","",IF($D$4="All Post",'DATA ENTRY'!N171,IF(AND($D$4='DATA ENTRY'!CV171),'DATA ENTRY'!N171,""))))</f>
        <v/>
      </c>
      <c r="H172" s="132" t="str">
        <f>IF('DATA ENTRY'!CV171="","",IF('DATA ENTRY'!O171="","",IF($D$4="All Post",'DATA ENTRY'!O171,IF(AND($D$4='DATA ENTRY'!CV171),'DATA ENTRY'!O171,""))))</f>
        <v/>
      </c>
      <c r="I172" s="3" t="str">
        <f>IF('DATA ENTRY'!CV171="","",IF('DATA ENTRY'!P171="","",IF($D$4="All Post",'DATA ENTRY'!P171,IF(AND($D$4='DATA ENTRY'!CV171),'DATA ENTRY'!P171,""))))</f>
        <v/>
      </c>
      <c r="J172" s="132" t="str">
        <f>IF('DATA ENTRY'!CV171="","",IF('DATA ENTRY'!Q171="","",IF($D$4="All Post",'DATA ENTRY'!Q171,IF(AND($D$4='DATA ENTRY'!CV171),'DATA ENTRY'!Q171,""))))</f>
        <v/>
      </c>
      <c r="K172" s="3" t="str">
        <f>IF('DATA ENTRY'!CV171="","",IF('DATA ENTRY'!R171="","",IF($D$4="All Post",'DATA ENTRY'!R171,IF(AND($D$4='DATA ENTRY'!CV171),'DATA ENTRY'!R171,""))))</f>
        <v/>
      </c>
      <c r="L172" s="3" t="str">
        <f>IF('DATA ENTRY'!CV171="","",IF('DATA ENTRY'!S171="","",IF($D$4="All Post",'DATA ENTRY'!S171,IF(AND($D$4='DATA ENTRY'!CV171),'DATA ENTRY'!S171,""))))</f>
        <v/>
      </c>
      <c r="M172" s="3" t="str">
        <f>IF('DATA ENTRY'!CV171="","",IF('DATA ENTRY'!E171="","",IF($D$4="All Post",'DATA ENTRY'!E171,IF(AND($D$4='DATA ENTRY'!CV171),'DATA ENTRY'!E171,""))))</f>
        <v/>
      </c>
      <c r="N172" s="3" t="str">
        <f>IF('DATA ENTRY'!CV171="","",IF('DATA ENTRY'!W171="","",IF($D$4="All Post",'DATA ENTRY'!W171,IF(AND($D$4='DATA ENTRY'!CV171),'DATA ENTRY'!W171,""))))</f>
        <v/>
      </c>
      <c r="O172" s="3" t="str">
        <f>IF('DATA ENTRY'!CV171="","",IF('DATA ENTRY'!X171="","",IF($D$4="All Post",'DATA ENTRY'!X171,IF(AND($D$4='DATA ENTRY'!CV171),'DATA ENTRY'!X171,""))))</f>
        <v/>
      </c>
      <c r="P172" s="3" t="str">
        <f>IF('DATA ENTRY'!CV171="","",IF('DATA ENTRY'!G171="","",IF($D$4="All Post",'DATA ENTRY'!G171,IF(AND($D$4='DATA ENTRY'!CV171),'DATA ENTRY'!G171,""))))</f>
        <v/>
      </c>
      <c r="S172">
        <f t="shared" si="27"/>
        <v>0</v>
      </c>
      <c r="T172" t="str">
        <f t="shared" si="28"/>
        <v/>
      </c>
      <c r="BZ172" t="str">
        <f t="shared" si="29"/>
        <v/>
      </c>
      <c r="CA172" t="str">
        <f>IF(CW172=0,"",1+(MAX($CA$7:CA171)))</f>
        <v/>
      </c>
      <c r="CB172" s="141">
        <v>166</v>
      </c>
      <c r="CC172" s="3" t="str">
        <f>IF('DATA ENTRY'!CV171="","",IF('DATA ENTRY'!B171="","",IF(AND($CD$4='DATA ENTRY'!CV171),'DATA ENTRY'!B171,"")))</f>
        <v/>
      </c>
      <c r="CD172" s="3" t="str">
        <f>IF('DATA ENTRY'!CV171="","",IF('DATA ENTRY'!C171="","",IF(AND($CD$4='DATA ENTRY'!CV171),'DATA ENTRY'!C171,"")))</f>
        <v/>
      </c>
      <c r="CE172" s="4" t="str">
        <f>IF('DATA ENTRY'!CV171="","",IF('DATA ENTRY'!I171="","",IF(AND($CD$4='DATA ENTRY'!CV171),'DATA ENTRY'!I171,"")))</f>
        <v/>
      </c>
      <c r="CF172" s="4" t="str">
        <f>IF('DATA ENTRY'!CV171="","",IF('DATA ENTRY'!CV171="","",IF(AND($CD$4='DATA ENTRY'!CV171),'DATA ENTRY'!CV171,"")))</f>
        <v/>
      </c>
      <c r="CG172" s="3" t="str">
        <f>IF('DATA ENTRY'!CV171="","",IF('DATA ENTRY'!N171="","",IF(AND($CD$4='DATA ENTRY'!CV171),'DATA ENTRY'!N171,"")))</f>
        <v/>
      </c>
      <c r="CH172" s="132" t="str">
        <f>IF('DATA ENTRY'!CV171="","",IF('DATA ENTRY'!O171="","",IF(AND($CD$4='DATA ENTRY'!CV171),'DATA ENTRY'!O171,"")))</f>
        <v/>
      </c>
      <c r="CI172" s="3" t="str">
        <f>IF('DATA ENTRY'!CV171="","",IF('DATA ENTRY'!P171="","",IF(AND($CD$4='DATA ENTRY'!CV171),'DATA ENTRY'!P171,"")))</f>
        <v/>
      </c>
      <c r="CJ172" s="132" t="str">
        <f>IF('DATA ENTRY'!CV171="","",IF('DATA ENTRY'!Q171="","",IF(AND($CD$4='DATA ENTRY'!CV171),'DATA ENTRY'!Q171,"")))</f>
        <v/>
      </c>
      <c r="CK172" s="3" t="str">
        <f>IF('DATA ENTRY'!CV171="","",IF('DATA ENTRY'!R171="","",IF(AND($CD$4='DATA ENTRY'!CV171),'DATA ENTRY'!R171,"")))</f>
        <v/>
      </c>
      <c r="CL172" s="3" t="str">
        <f>IF('DATA ENTRY'!CV171="","",IF('DATA ENTRY'!S171="","",IF(AND($CD$4='DATA ENTRY'!CV171),'DATA ENTRY'!S171,"")))</f>
        <v/>
      </c>
      <c r="CM172" s="3" t="str">
        <f>IF('DATA ENTRY'!CV171="","",IF('DATA ENTRY'!E171="","",IF(AND($CD$4='DATA ENTRY'!CV171),'DATA ENTRY'!E171,"")))</f>
        <v/>
      </c>
      <c r="CN172" s="3" t="str">
        <f>IF('DATA ENTRY'!CV171="","",IF('DATA ENTRY'!W171="","",IF(AND($CD$4='DATA ENTRY'!CV171),'DATA ENTRY'!W171,"")))</f>
        <v/>
      </c>
      <c r="CO172" s="3" t="str">
        <f>IF('DATA ENTRY'!CV171="","",IF('DATA ENTRY'!X171="","",IF(AND($CD$4='DATA ENTRY'!CV171),'DATA ENTRY'!X171,"")))</f>
        <v/>
      </c>
      <c r="CP172" s="133" t="str">
        <f t="shared" si="30"/>
        <v/>
      </c>
      <c r="CQ172" s="133" t="str">
        <f>IF('DATA ENTRY'!CV171="","",IF('DATA ENTRY'!G171="","",IF(AND($CD$4='DATA ENTRY'!CV171),'DATA ENTRY'!G171,"")))</f>
        <v/>
      </c>
      <c r="CR172">
        <f t="shared" si="31"/>
        <v>0</v>
      </c>
      <c r="CS172">
        <f t="shared" si="32"/>
        <v>0</v>
      </c>
      <c r="CW172">
        <f t="shared" si="39"/>
        <v>0</v>
      </c>
      <c r="DA172" t="str">
        <f t="shared" si="33"/>
        <v/>
      </c>
      <c r="DB172" t="str">
        <f>IF(DX172=0,"",1+(MAX($DB$7:DB171)))</f>
        <v/>
      </c>
      <c r="DC172" s="170">
        <v>166</v>
      </c>
      <c r="DD172" s="3" t="str">
        <f>IF('DATA ENTRY'!CV171="","",IF('DATA ENTRY'!B171="","",IF(AND($DE$4='DATA ENTRY'!D171),'DATA ENTRY'!B171,"")))</f>
        <v/>
      </c>
      <c r="DE172" s="3" t="str">
        <f>IF('DATA ENTRY'!CV171="","",IF('DATA ENTRY'!C171="","",IF(AND($DE$4='DATA ENTRY'!D171),'DATA ENTRY'!C171,"")))</f>
        <v/>
      </c>
      <c r="DF172" s="4" t="str">
        <f>IF('DATA ENTRY'!CV171="","",IF('DATA ENTRY'!I171="","",IF(AND($DE$4='DATA ENTRY'!D171),'DATA ENTRY'!I171,"")))</f>
        <v/>
      </c>
      <c r="DG172" s="4" t="str">
        <f>IF('DATA ENTRY'!CV171="","",IF('DATA ENTRY'!CV171="","",IF(AND($DE$4='DATA ENTRY'!D171),'DATA ENTRY'!CV171,"")))</f>
        <v/>
      </c>
      <c r="DH172" s="3" t="str">
        <f>IF('DATA ENTRY'!CV171="","",IF('DATA ENTRY'!N171="","",IF(AND($DE$4='DATA ENTRY'!D171),'DATA ENTRY'!N171,"")))</f>
        <v/>
      </c>
      <c r="DI172" s="132" t="str">
        <f>IF('DATA ENTRY'!CV171="","",IF('DATA ENTRY'!O171="","",IF(AND($DE$4='DATA ENTRY'!D171),'DATA ENTRY'!O171,"")))</f>
        <v/>
      </c>
      <c r="DJ172" s="3" t="str">
        <f>IF('DATA ENTRY'!CV171="","",IF('DATA ENTRY'!P171="","",IF(AND($DE$4='DATA ENTRY'!D171),'DATA ENTRY'!P171,"")))</f>
        <v/>
      </c>
      <c r="DK172" s="132" t="str">
        <f>IF('DATA ENTRY'!CV171="","",IF('DATA ENTRY'!Q171="","",IF(AND($DE$4='DATA ENTRY'!D171),'DATA ENTRY'!Q171,"")))</f>
        <v/>
      </c>
      <c r="DL172" s="3" t="str">
        <f>IF('DATA ENTRY'!CV171="","",IF('DATA ENTRY'!R171="","",IF(AND($DE$4='DATA ENTRY'!D171),'DATA ENTRY'!R171,"")))</f>
        <v/>
      </c>
      <c r="DM172" s="132" t="str">
        <f>IF('DATA ENTRY'!CV171="","",IF('DATA ENTRY'!S171="","",IF(AND($DE$4='DATA ENTRY'!D171),'DATA ENTRY'!S171,"")))</f>
        <v/>
      </c>
      <c r="DN172" s="3" t="str">
        <f>IF('DATA ENTRY'!CV171="","",IF('DATA ENTRY'!E171="","",IF(AND($DE$4='DATA ENTRY'!D171),'DATA ENTRY'!E171,"")))</f>
        <v/>
      </c>
      <c r="DO172" s="3" t="str">
        <f>IF('DATA ENTRY'!CV171="","",IF('DATA ENTRY'!D171="","",IF(AND($DE$4='DATA ENTRY'!D171),'DATA ENTRY'!D171,"")))</f>
        <v/>
      </c>
      <c r="DP172" s="3" t="str">
        <f>IF('DATA ENTRY'!CV171="","",IF('DATA ENTRY'!W171="","",IF(AND($DE$4='DATA ENTRY'!D171),'DATA ENTRY'!W171,"")))</f>
        <v/>
      </c>
      <c r="DQ172" s="3" t="str">
        <f>IF('DATA ENTRY'!CV171="","",IF('DATA ENTRY'!X171="","",IF(AND($DE$4='DATA ENTRY'!D171),'DATA ENTRY'!X171,"")))</f>
        <v/>
      </c>
      <c r="DR172" s="133" t="str">
        <f t="shared" si="34"/>
        <v/>
      </c>
      <c r="DS172" s="133" t="str">
        <f>IF('DATA ENTRY'!CV171="","",IF('DATA ENTRY'!D171="","",IF(AND($DE$4='DATA ENTRY'!D171),'DATA ENTRY'!G171,"")))</f>
        <v/>
      </c>
      <c r="DX172">
        <f t="shared" si="35"/>
        <v>0</v>
      </c>
      <c r="EA172" t="str">
        <f t="shared" si="36"/>
        <v/>
      </c>
      <c r="EB172" t="str">
        <f>IF(EX172=0,"",1+(MAX($EB$7:EB171)))</f>
        <v/>
      </c>
      <c r="EC172" s="192">
        <v>166</v>
      </c>
      <c r="ED172" s="3" t="str">
        <f>IF('DATA ENTRY'!CV171="","",IF('DATA ENTRY'!B171="","",IF(AND($EE$4='DATA ENTRY'!G171,$EG$4='DATA ENTRY'!F171),'DATA ENTRY'!B171,"")))</f>
        <v/>
      </c>
      <c r="EE172" s="3" t="str">
        <f>IF('DATA ENTRY'!CV171="","",IF('DATA ENTRY'!C171="","",IF(AND($EE$4='DATA ENTRY'!G171,$EG$4='DATA ENTRY'!F171),'DATA ENTRY'!C171,"")))</f>
        <v/>
      </c>
      <c r="EF172" s="4" t="str">
        <f>IF('DATA ENTRY'!CV171="","",IF('DATA ENTRY'!I171="","",IF(AND($EE$4='DATA ENTRY'!G171,$EG$4='DATA ENTRY'!F171),'DATA ENTRY'!I171,"")))</f>
        <v/>
      </c>
      <c r="EG172" s="4" t="str">
        <f>IF('DATA ENTRY'!CV171="","",IF('DATA ENTRY'!CV171="","",IF(AND($EE$4='DATA ENTRY'!G171,$EG$4='DATA ENTRY'!F171),'DATA ENTRY'!CV171,"")))</f>
        <v/>
      </c>
      <c r="EH172" s="3" t="str">
        <f>IF('DATA ENTRY'!CV171="","",IF('DATA ENTRY'!N171="","",IF(AND($EE$4='DATA ENTRY'!G171,$EG$4='DATA ENTRY'!F171),'DATA ENTRY'!N171,"")))</f>
        <v/>
      </c>
      <c r="EI172" s="132" t="str">
        <f>IF('DATA ENTRY'!CV171="","",IF('DATA ENTRY'!O171="","",IF(AND($EE$4='DATA ENTRY'!G171,$EG$4='DATA ENTRY'!F171),'DATA ENTRY'!O171,"")))</f>
        <v/>
      </c>
      <c r="EJ172" s="3" t="str">
        <f>IF('DATA ENTRY'!CV171="","",IF('DATA ENTRY'!P171="","",IF(AND($EE$4='DATA ENTRY'!G171,$EG$4='DATA ENTRY'!F171),'DATA ENTRY'!P171,"")))</f>
        <v/>
      </c>
      <c r="EK172" s="132" t="str">
        <f>IF('DATA ENTRY'!CV171="","",IF('DATA ENTRY'!Q171="","",IF(AND($EE$4='DATA ENTRY'!G171,$EG$4='DATA ENTRY'!F171),'DATA ENTRY'!Q171,"")))</f>
        <v/>
      </c>
      <c r="EL172" s="3" t="str">
        <f>IF('DATA ENTRY'!CV171="","",IF('DATA ENTRY'!R171="","",IF(AND($EE$4='DATA ENTRY'!G171,$EG$4='DATA ENTRY'!F171),'DATA ENTRY'!R171,"")))</f>
        <v/>
      </c>
      <c r="EM172" s="132" t="str">
        <f>IF('DATA ENTRY'!CV171="","",IF('DATA ENTRY'!S171="","",IF(AND($EE$4='DATA ENTRY'!G171,$EG$4='DATA ENTRY'!F171),'DATA ENTRY'!S171,"")))</f>
        <v/>
      </c>
      <c r="EN172" s="3" t="str">
        <f>IF('DATA ENTRY'!CV171="","",IF('DATA ENTRY'!E171="","",IF(AND($EE$4='DATA ENTRY'!G171,$EG$4='DATA ENTRY'!F171),'DATA ENTRY'!E171,"")))</f>
        <v/>
      </c>
      <c r="EO172" s="3" t="str">
        <f>IF('DATA ENTRY'!CV171="","",IF('DATA ENTRY'!D6="","",IF(AND($EE$4='DATA ENTRY'!G171,$EG$4='DATA ENTRY'!F171),'DATA ENTRY'!D6,"")))</f>
        <v/>
      </c>
      <c r="EP172" s="3" t="str">
        <f>IF('DATA ENTRY'!CV171="","",IF('DATA ENTRY'!W171="","",IF(AND($EE$4='DATA ENTRY'!G171,$EG$4='DATA ENTRY'!F171),'DATA ENTRY'!W171,"")))</f>
        <v/>
      </c>
      <c r="EQ172" s="3" t="str">
        <f>IF('DATA ENTRY'!CV171="","",IF('DATA ENTRY'!X171="","",IF(AND($EE$4='DATA ENTRY'!G171,$EG$4='DATA ENTRY'!F171),'DATA ENTRY'!X171,"")))</f>
        <v/>
      </c>
      <c r="ER172" s="133" t="str">
        <f t="shared" si="37"/>
        <v/>
      </c>
      <c r="ES172" s="133" t="str">
        <f>IF('DATA ENTRY'!CV171="","",IF('DATA ENTRY'!D6="","",IF(AND($EE$4='DATA ENTRY'!G171,$EG$4='DATA ENTRY'!F171),'DATA ENTRY'!G171,"")))</f>
        <v/>
      </c>
      <c r="EX172">
        <f t="shared" si="38"/>
        <v>0</v>
      </c>
    </row>
    <row r="173" spans="1:154">
      <c r="A173" t="str">
        <f>IF(S173=0,"",1+(MAX($A$7:A172)))</f>
        <v/>
      </c>
      <c r="B173" s="2">
        <v>167</v>
      </c>
      <c r="C173" s="3" t="str">
        <f>IF('DATA ENTRY'!CV172="","",IF('DATA ENTRY'!B172="","",IF($D$4="All Post",'DATA ENTRY'!B172,IF(AND($D$4='DATA ENTRY'!CV172),'DATA ENTRY'!B172,""))))</f>
        <v/>
      </c>
      <c r="D173" s="3" t="str">
        <f>IF('DATA ENTRY'!CV172="","",IF('DATA ENTRY'!C172="","",IF($D$4="All Post",'DATA ENTRY'!C172,IF(AND($D$4='DATA ENTRY'!CV172),'DATA ENTRY'!C172,""))))</f>
        <v/>
      </c>
      <c r="E173" s="4" t="str">
        <f>IF('DATA ENTRY'!CV172="","",IF('DATA ENTRY'!I172="","",IF($D$4="All Post",'DATA ENTRY'!I172,IF(AND($D$4='DATA ENTRY'!CV172),'DATA ENTRY'!I172,""))))</f>
        <v/>
      </c>
      <c r="F173" s="4" t="str">
        <f>IF('DATA ENTRY'!CV172="","",IF('DATA ENTRY'!CV172="","",IF($D$4="All Post",'DATA ENTRY'!CV172,IF(AND($D$4='DATA ENTRY'!CV172),'DATA ENTRY'!CV172,""))))</f>
        <v/>
      </c>
      <c r="G173" s="3" t="str">
        <f>IF('DATA ENTRY'!CV172="","",IF('DATA ENTRY'!N172="","",IF($D$4="All Post",'DATA ENTRY'!N172,IF(AND($D$4='DATA ENTRY'!CV172),'DATA ENTRY'!N172,""))))</f>
        <v/>
      </c>
      <c r="H173" s="132" t="str">
        <f>IF('DATA ENTRY'!CV172="","",IF('DATA ENTRY'!O172="","",IF($D$4="All Post",'DATA ENTRY'!O172,IF(AND($D$4='DATA ENTRY'!CV172),'DATA ENTRY'!O172,""))))</f>
        <v/>
      </c>
      <c r="I173" s="3" t="str">
        <f>IF('DATA ENTRY'!CV172="","",IF('DATA ENTRY'!P172="","",IF($D$4="All Post",'DATA ENTRY'!P172,IF(AND($D$4='DATA ENTRY'!CV172),'DATA ENTRY'!P172,""))))</f>
        <v/>
      </c>
      <c r="J173" s="132" t="str">
        <f>IF('DATA ENTRY'!CV172="","",IF('DATA ENTRY'!Q172="","",IF($D$4="All Post",'DATA ENTRY'!Q172,IF(AND($D$4='DATA ENTRY'!CV172),'DATA ENTRY'!Q172,""))))</f>
        <v/>
      </c>
      <c r="K173" s="3" t="str">
        <f>IF('DATA ENTRY'!CV172="","",IF('DATA ENTRY'!R172="","",IF($D$4="All Post",'DATA ENTRY'!R172,IF(AND($D$4='DATA ENTRY'!CV172),'DATA ENTRY'!R172,""))))</f>
        <v/>
      </c>
      <c r="L173" s="3" t="str">
        <f>IF('DATA ENTRY'!CV172="","",IF('DATA ENTRY'!S172="","",IF($D$4="All Post",'DATA ENTRY'!S172,IF(AND($D$4='DATA ENTRY'!CV172),'DATA ENTRY'!S172,""))))</f>
        <v/>
      </c>
      <c r="M173" s="3" t="str">
        <f>IF('DATA ENTRY'!CV172="","",IF('DATA ENTRY'!E172="","",IF($D$4="All Post",'DATA ENTRY'!E172,IF(AND($D$4='DATA ENTRY'!CV172),'DATA ENTRY'!E172,""))))</f>
        <v/>
      </c>
      <c r="N173" s="3" t="str">
        <f>IF('DATA ENTRY'!CV172="","",IF('DATA ENTRY'!W172="","",IF($D$4="All Post",'DATA ENTRY'!W172,IF(AND($D$4='DATA ENTRY'!CV172),'DATA ENTRY'!W172,""))))</f>
        <v/>
      </c>
      <c r="O173" s="3" t="str">
        <f>IF('DATA ENTRY'!CV172="","",IF('DATA ENTRY'!X172="","",IF($D$4="All Post",'DATA ENTRY'!X172,IF(AND($D$4='DATA ENTRY'!CV172),'DATA ENTRY'!X172,""))))</f>
        <v/>
      </c>
      <c r="P173" s="3" t="str">
        <f>IF('DATA ENTRY'!CV172="","",IF('DATA ENTRY'!G172="","",IF($D$4="All Post",'DATA ENTRY'!G172,IF(AND($D$4='DATA ENTRY'!CV172),'DATA ENTRY'!G172,""))))</f>
        <v/>
      </c>
      <c r="S173">
        <f t="shared" si="27"/>
        <v>0</v>
      </c>
      <c r="T173" t="str">
        <f t="shared" si="28"/>
        <v/>
      </c>
      <c r="BZ173" t="str">
        <f t="shared" si="29"/>
        <v/>
      </c>
      <c r="CA173" t="str">
        <f>IF(CW173=0,"",1+(MAX($CA$7:CA172)))</f>
        <v/>
      </c>
      <c r="CB173" s="141">
        <v>167</v>
      </c>
      <c r="CC173" s="3" t="str">
        <f>IF('DATA ENTRY'!CV172="","",IF('DATA ENTRY'!B172="","",IF(AND($CD$4='DATA ENTRY'!CV172),'DATA ENTRY'!B172,"")))</f>
        <v/>
      </c>
      <c r="CD173" s="3" t="str">
        <f>IF('DATA ENTRY'!CV172="","",IF('DATA ENTRY'!C172="","",IF(AND($CD$4='DATA ENTRY'!CV172),'DATA ENTRY'!C172,"")))</f>
        <v/>
      </c>
      <c r="CE173" s="4" t="str">
        <f>IF('DATA ENTRY'!CV172="","",IF('DATA ENTRY'!I172="","",IF(AND($CD$4='DATA ENTRY'!CV172),'DATA ENTRY'!I172,"")))</f>
        <v/>
      </c>
      <c r="CF173" s="4" t="str">
        <f>IF('DATA ENTRY'!CV172="","",IF('DATA ENTRY'!CV172="","",IF(AND($CD$4='DATA ENTRY'!CV172),'DATA ENTRY'!CV172,"")))</f>
        <v/>
      </c>
      <c r="CG173" s="3" t="str">
        <f>IF('DATA ENTRY'!CV172="","",IF('DATA ENTRY'!N172="","",IF(AND($CD$4='DATA ENTRY'!CV172),'DATA ENTRY'!N172,"")))</f>
        <v/>
      </c>
      <c r="CH173" s="132" t="str">
        <f>IF('DATA ENTRY'!CV172="","",IF('DATA ENTRY'!O172="","",IF(AND($CD$4='DATA ENTRY'!CV172),'DATA ENTRY'!O172,"")))</f>
        <v/>
      </c>
      <c r="CI173" s="3" t="str">
        <f>IF('DATA ENTRY'!CV172="","",IF('DATA ENTRY'!P172="","",IF(AND($CD$4='DATA ENTRY'!CV172),'DATA ENTRY'!P172,"")))</f>
        <v/>
      </c>
      <c r="CJ173" s="132" t="str">
        <f>IF('DATA ENTRY'!CV172="","",IF('DATA ENTRY'!Q172="","",IF(AND($CD$4='DATA ENTRY'!CV172),'DATA ENTRY'!Q172,"")))</f>
        <v/>
      </c>
      <c r="CK173" s="3" t="str">
        <f>IF('DATA ENTRY'!CV172="","",IF('DATA ENTRY'!R172="","",IF(AND($CD$4='DATA ENTRY'!CV172),'DATA ENTRY'!R172,"")))</f>
        <v/>
      </c>
      <c r="CL173" s="3" t="str">
        <f>IF('DATA ENTRY'!CV172="","",IF('DATA ENTRY'!S172="","",IF(AND($CD$4='DATA ENTRY'!CV172),'DATA ENTRY'!S172,"")))</f>
        <v/>
      </c>
      <c r="CM173" s="3" t="str">
        <f>IF('DATA ENTRY'!CV172="","",IF('DATA ENTRY'!E172="","",IF(AND($CD$4='DATA ENTRY'!CV172),'DATA ENTRY'!E172,"")))</f>
        <v/>
      </c>
      <c r="CN173" s="3" t="str">
        <f>IF('DATA ENTRY'!CV172="","",IF('DATA ENTRY'!W172="","",IF(AND($CD$4='DATA ENTRY'!CV172),'DATA ENTRY'!W172,"")))</f>
        <v/>
      </c>
      <c r="CO173" s="3" t="str">
        <f>IF('DATA ENTRY'!CV172="","",IF('DATA ENTRY'!X172="","",IF(AND($CD$4='DATA ENTRY'!CV172),'DATA ENTRY'!X172,"")))</f>
        <v/>
      </c>
      <c r="CP173" s="133" t="str">
        <f t="shared" si="30"/>
        <v/>
      </c>
      <c r="CQ173" s="133" t="str">
        <f>IF('DATA ENTRY'!CV172="","",IF('DATA ENTRY'!G172="","",IF(AND($CD$4='DATA ENTRY'!CV172),'DATA ENTRY'!G172,"")))</f>
        <v/>
      </c>
      <c r="CR173">
        <f t="shared" si="31"/>
        <v>0</v>
      </c>
      <c r="CS173">
        <f t="shared" si="32"/>
        <v>0</v>
      </c>
      <c r="CW173">
        <f t="shared" si="39"/>
        <v>0</v>
      </c>
      <c r="DA173" t="str">
        <f t="shared" si="33"/>
        <v/>
      </c>
      <c r="DB173" t="str">
        <f>IF(DX173=0,"",1+(MAX($DB$7:DB172)))</f>
        <v/>
      </c>
      <c r="DC173" s="170">
        <v>167</v>
      </c>
      <c r="DD173" s="3" t="str">
        <f>IF('DATA ENTRY'!CV172="","",IF('DATA ENTRY'!B172="","",IF(AND($DE$4='DATA ENTRY'!D172),'DATA ENTRY'!B172,"")))</f>
        <v/>
      </c>
      <c r="DE173" s="3" t="str">
        <f>IF('DATA ENTRY'!CV172="","",IF('DATA ENTRY'!C172="","",IF(AND($DE$4='DATA ENTRY'!D172),'DATA ENTRY'!C172,"")))</f>
        <v/>
      </c>
      <c r="DF173" s="4" t="str">
        <f>IF('DATA ENTRY'!CV172="","",IF('DATA ENTRY'!I172="","",IF(AND($DE$4='DATA ENTRY'!D172),'DATA ENTRY'!I172,"")))</f>
        <v/>
      </c>
      <c r="DG173" s="4" t="str">
        <f>IF('DATA ENTRY'!CV172="","",IF('DATA ENTRY'!CV172="","",IF(AND($DE$4='DATA ENTRY'!D172),'DATA ENTRY'!CV172,"")))</f>
        <v/>
      </c>
      <c r="DH173" s="3" t="str">
        <f>IF('DATA ENTRY'!CV172="","",IF('DATA ENTRY'!N172="","",IF(AND($DE$4='DATA ENTRY'!D172),'DATA ENTRY'!N172,"")))</f>
        <v/>
      </c>
      <c r="DI173" s="132" t="str">
        <f>IF('DATA ENTRY'!CV172="","",IF('DATA ENTRY'!O172="","",IF(AND($DE$4='DATA ENTRY'!D172),'DATA ENTRY'!O172,"")))</f>
        <v/>
      </c>
      <c r="DJ173" s="3" t="str">
        <f>IF('DATA ENTRY'!CV172="","",IF('DATA ENTRY'!P172="","",IF(AND($DE$4='DATA ENTRY'!D172),'DATA ENTRY'!P172,"")))</f>
        <v/>
      </c>
      <c r="DK173" s="132" t="str">
        <f>IF('DATA ENTRY'!CV172="","",IF('DATA ENTRY'!Q172="","",IF(AND($DE$4='DATA ENTRY'!D172),'DATA ENTRY'!Q172,"")))</f>
        <v/>
      </c>
      <c r="DL173" s="3" t="str">
        <f>IF('DATA ENTRY'!CV172="","",IF('DATA ENTRY'!R172="","",IF(AND($DE$4='DATA ENTRY'!D172),'DATA ENTRY'!R172,"")))</f>
        <v/>
      </c>
      <c r="DM173" s="132" t="str">
        <f>IF('DATA ENTRY'!CV172="","",IF('DATA ENTRY'!S172="","",IF(AND($DE$4='DATA ENTRY'!D172),'DATA ENTRY'!S172,"")))</f>
        <v/>
      </c>
      <c r="DN173" s="3" t="str">
        <f>IF('DATA ENTRY'!CV172="","",IF('DATA ENTRY'!E172="","",IF(AND($DE$4='DATA ENTRY'!D172),'DATA ENTRY'!E172,"")))</f>
        <v/>
      </c>
      <c r="DO173" s="3" t="str">
        <f>IF('DATA ENTRY'!CV172="","",IF('DATA ENTRY'!D172="","",IF(AND($DE$4='DATA ENTRY'!D172),'DATA ENTRY'!D172,"")))</f>
        <v/>
      </c>
      <c r="DP173" s="3" t="str">
        <f>IF('DATA ENTRY'!CV172="","",IF('DATA ENTRY'!W172="","",IF(AND($DE$4='DATA ENTRY'!D172),'DATA ENTRY'!W172,"")))</f>
        <v/>
      </c>
      <c r="DQ173" s="3" t="str">
        <f>IF('DATA ENTRY'!CV172="","",IF('DATA ENTRY'!X172="","",IF(AND($DE$4='DATA ENTRY'!D172),'DATA ENTRY'!X172,"")))</f>
        <v/>
      </c>
      <c r="DR173" s="133" t="str">
        <f t="shared" si="34"/>
        <v/>
      </c>
      <c r="DS173" s="133" t="str">
        <f>IF('DATA ENTRY'!CV172="","",IF('DATA ENTRY'!D172="","",IF(AND($DE$4='DATA ENTRY'!D172),'DATA ENTRY'!G172,"")))</f>
        <v/>
      </c>
      <c r="DX173">
        <f t="shared" si="35"/>
        <v>0</v>
      </c>
      <c r="EA173" t="str">
        <f t="shared" si="36"/>
        <v/>
      </c>
      <c r="EB173" t="str">
        <f>IF(EX173=0,"",1+(MAX($EB$7:EB172)))</f>
        <v/>
      </c>
      <c r="EC173" s="192">
        <v>167</v>
      </c>
      <c r="ED173" s="3" t="str">
        <f>IF('DATA ENTRY'!CV172="","",IF('DATA ENTRY'!B172="","",IF(AND($EE$4='DATA ENTRY'!G172,$EG$4='DATA ENTRY'!F172),'DATA ENTRY'!B172,"")))</f>
        <v/>
      </c>
      <c r="EE173" s="3" t="str">
        <f>IF('DATA ENTRY'!CV172="","",IF('DATA ENTRY'!C172="","",IF(AND($EE$4='DATA ENTRY'!G172,$EG$4='DATA ENTRY'!F172),'DATA ENTRY'!C172,"")))</f>
        <v/>
      </c>
      <c r="EF173" s="4" t="str">
        <f>IF('DATA ENTRY'!CV172="","",IF('DATA ENTRY'!I172="","",IF(AND($EE$4='DATA ENTRY'!G172,$EG$4='DATA ENTRY'!F172),'DATA ENTRY'!I172,"")))</f>
        <v/>
      </c>
      <c r="EG173" s="4" t="str">
        <f>IF('DATA ENTRY'!CV172="","",IF('DATA ENTRY'!CV172="","",IF(AND($EE$4='DATA ENTRY'!G172,$EG$4='DATA ENTRY'!F172),'DATA ENTRY'!CV172,"")))</f>
        <v/>
      </c>
      <c r="EH173" s="3" t="str">
        <f>IF('DATA ENTRY'!CV172="","",IF('DATA ENTRY'!N172="","",IF(AND($EE$4='DATA ENTRY'!G172,$EG$4='DATA ENTRY'!F172),'DATA ENTRY'!N172,"")))</f>
        <v/>
      </c>
      <c r="EI173" s="132" t="str">
        <f>IF('DATA ENTRY'!CV172="","",IF('DATA ENTRY'!O172="","",IF(AND($EE$4='DATA ENTRY'!G172,$EG$4='DATA ENTRY'!F172),'DATA ENTRY'!O172,"")))</f>
        <v/>
      </c>
      <c r="EJ173" s="3" t="str">
        <f>IF('DATA ENTRY'!CV172="","",IF('DATA ENTRY'!P172="","",IF(AND($EE$4='DATA ENTRY'!G172,$EG$4='DATA ENTRY'!F172),'DATA ENTRY'!P172,"")))</f>
        <v/>
      </c>
      <c r="EK173" s="132" t="str">
        <f>IF('DATA ENTRY'!CV172="","",IF('DATA ENTRY'!Q172="","",IF(AND($EE$4='DATA ENTRY'!G172,$EG$4='DATA ENTRY'!F172),'DATA ENTRY'!Q172,"")))</f>
        <v/>
      </c>
      <c r="EL173" s="3" t="str">
        <f>IF('DATA ENTRY'!CV172="","",IF('DATA ENTRY'!R172="","",IF(AND($EE$4='DATA ENTRY'!G172,$EG$4='DATA ENTRY'!F172),'DATA ENTRY'!R172,"")))</f>
        <v/>
      </c>
      <c r="EM173" s="132" t="str">
        <f>IF('DATA ENTRY'!CV172="","",IF('DATA ENTRY'!S172="","",IF(AND($EE$4='DATA ENTRY'!G172,$EG$4='DATA ENTRY'!F172),'DATA ENTRY'!S172,"")))</f>
        <v/>
      </c>
      <c r="EN173" s="3" t="str">
        <f>IF('DATA ENTRY'!CV172="","",IF('DATA ENTRY'!E172="","",IF(AND($EE$4='DATA ENTRY'!G172,$EG$4='DATA ENTRY'!F172),'DATA ENTRY'!E172,"")))</f>
        <v/>
      </c>
      <c r="EO173" s="3" t="str">
        <f>IF('DATA ENTRY'!CV172="","",IF('DATA ENTRY'!D6="","",IF(AND($EE$4='DATA ENTRY'!G172,$EG$4='DATA ENTRY'!F172),'DATA ENTRY'!D6,"")))</f>
        <v/>
      </c>
      <c r="EP173" s="3" t="str">
        <f>IF('DATA ENTRY'!CV172="","",IF('DATA ENTRY'!W172="","",IF(AND($EE$4='DATA ENTRY'!G172,$EG$4='DATA ENTRY'!F172),'DATA ENTRY'!W172,"")))</f>
        <v/>
      </c>
      <c r="EQ173" s="3" t="str">
        <f>IF('DATA ENTRY'!CV172="","",IF('DATA ENTRY'!X172="","",IF(AND($EE$4='DATA ENTRY'!G172,$EG$4='DATA ENTRY'!F172),'DATA ENTRY'!X172,"")))</f>
        <v/>
      </c>
      <c r="ER173" s="133" t="str">
        <f t="shared" si="37"/>
        <v/>
      </c>
      <c r="ES173" s="133" t="str">
        <f>IF('DATA ENTRY'!CV172="","",IF('DATA ENTRY'!D6="","",IF(AND($EE$4='DATA ENTRY'!G172,$EG$4='DATA ENTRY'!F172),'DATA ENTRY'!G172,"")))</f>
        <v/>
      </c>
      <c r="EX173">
        <f t="shared" si="38"/>
        <v>0</v>
      </c>
    </row>
    <row r="174" spans="1:154">
      <c r="A174" t="str">
        <f>IF(S174=0,"",1+(MAX($A$7:A173)))</f>
        <v/>
      </c>
      <c r="B174" s="2">
        <v>168</v>
      </c>
      <c r="C174" s="3" t="str">
        <f>IF('DATA ENTRY'!CV173="","",IF('DATA ENTRY'!B173="","",IF($D$4="All Post",'DATA ENTRY'!B173,IF(AND($D$4='DATA ENTRY'!CV173),'DATA ENTRY'!B173,""))))</f>
        <v/>
      </c>
      <c r="D174" s="3" t="str">
        <f>IF('DATA ENTRY'!CV173="","",IF('DATA ENTRY'!C173="","",IF($D$4="All Post",'DATA ENTRY'!C173,IF(AND($D$4='DATA ENTRY'!CV173),'DATA ENTRY'!C173,""))))</f>
        <v/>
      </c>
      <c r="E174" s="4" t="str">
        <f>IF('DATA ENTRY'!CV173="","",IF('DATA ENTRY'!I173="","",IF($D$4="All Post",'DATA ENTRY'!I173,IF(AND($D$4='DATA ENTRY'!CV173),'DATA ENTRY'!I173,""))))</f>
        <v/>
      </c>
      <c r="F174" s="4" t="str">
        <f>IF('DATA ENTRY'!CV173="","",IF('DATA ENTRY'!CV173="","",IF($D$4="All Post",'DATA ENTRY'!CV173,IF(AND($D$4='DATA ENTRY'!CV173),'DATA ENTRY'!CV173,""))))</f>
        <v/>
      </c>
      <c r="G174" s="3" t="str">
        <f>IF('DATA ENTRY'!CV173="","",IF('DATA ENTRY'!N173="","",IF($D$4="All Post",'DATA ENTRY'!N173,IF(AND($D$4='DATA ENTRY'!CV173),'DATA ENTRY'!N173,""))))</f>
        <v/>
      </c>
      <c r="H174" s="132" t="str">
        <f>IF('DATA ENTRY'!CV173="","",IF('DATA ENTRY'!O173="","",IF($D$4="All Post",'DATA ENTRY'!O173,IF(AND($D$4='DATA ENTRY'!CV173),'DATA ENTRY'!O173,""))))</f>
        <v/>
      </c>
      <c r="I174" s="3" t="str">
        <f>IF('DATA ENTRY'!CV173="","",IF('DATA ENTRY'!P173="","",IF($D$4="All Post",'DATA ENTRY'!P173,IF(AND($D$4='DATA ENTRY'!CV173),'DATA ENTRY'!P173,""))))</f>
        <v/>
      </c>
      <c r="J174" s="132" t="str">
        <f>IF('DATA ENTRY'!CV173="","",IF('DATA ENTRY'!Q173="","",IF($D$4="All Post",'DATA ENTRY'!Q173,IF(AND($D$4='DATA ENTRY'!CV173),'DATA ENTRY'!Q173,""))))</f>
        <v/>
      </c>
      <c r="K174" s="3" t="str">
        <f>IF('DATA ENTRY'!CV173="","",IF('DATA ENTRY'!R173="","",IF($D$4="All Post",'DATA ENTRY'!R173,IF(AND($D$4='DATA ENTRY'!CV173),'DATA ENTRY'!R173,""))))</f>
        <v/>
      </c>
      <c r="L174" s="3" t="str">
        <f>IF('DATA ENTRY'!CV173="","",IF('DATA ENTRY'!S173="","",IF($D$4="All Post",'DATA ENTRY'!S173,IF(AND($D$4='DATA ENTRY'!CV173),'DATA ENTRY'!S173,""))))</f>
        <v/>
      </c>
      <c r="M174" s="3" t="str">
        <f>IF('DATA ENTRY'!CV173="","",IF('DATA ENTRY'!E173="","",IF($D$4="All Post",'DATA ENTRY'!E173,IF(AND($D$4='DATA ENTRY'!CV173),'DATA ENTRY'!E173,""))))</f>
        <v/>
      </c>
      <c r="N174" s="3" t="str">
        <f>IF('DATA ENTRY'!CV173="","",IF('DATA ENTRY'!W173="","",IF($D$4="All Post",'DATA ENTRY'!W173,IF(AND($D$4='DATA ENTRY'!CV173),'DATA ENTRY'!W173,""))))</f>
        <v/>
      </c>
      <c r="O174" s="3" t="str">
        <f>IF('DATA ENTRY'!CV173="","",IF('DATA ENTRY'!X173="","",IF($D$4="All Post",'DATA ENTRY'!X173,IF(AND($D$4='DATA ENTRY'!CV173),'DATA ENTRY'!X173,""))))</f>
        <v/>
      </c>
      <c r="P174" s="3" t="str">
        <f>IF('DATA ENTRY'!CV173="","",IF('DATA ENTRY'!G173="","",IF($D$4="All Post",'DATA ENTRY'!G173,IF(AND($D$4='DATA ENTRY'!CV173),'DATA ENTRY'!G173,""))))</f>
        <v/>
      </c>
      <c r="S174">
        <f t="shared" si="27"/>
        <v>0</v>
      </c>
      <c r="T174" t="str">
        <f t="shared" si="28"/>
        <v/>
      </c>
      <c r="BZ174" t="str">
        <f t="shared" si="29"/>
        <v/>
      </c>
      <c r="CA174" t="str">
        <f>IF(CW174=0,"",1+(MAX($CA$7:CA173)))</f>
        <v/>
      </c>
      <c r="CB174" s="141">
        <v>168</v>
      </c>
      <c r="CC174" s="3" t="str">
        <f>IF('DATA ENTRY'!CV173="","",IF('DATA ENTRY'!B173="","",IF(AND($CD$4='DATA ENTRY'!CV173),'DATA ENTRY'!B173,"")))</f>
        <v/>
      </c>
      <c r="CD174" s="3" t="str">
        <f>IF('DATA ENTRY'!CV173="","",IF('DATA ENTRY'!C173="","",IF(AND($CD$4='DATA ENTRY'!CV173),'DATA ENTRY'!C173,"")))</f>
        <v/>
      </c>
      <c r="CE174" s="4" t="str">
        <f>IF('DATA ENTRY'!CV173="","",IF('DATA ENTRY'!I173="","",IF(AND($CD$4='DATA ENTRY'!CV173),'DATA ENTRY'!I173,"")))</f>
        <v/>
      </c>
      <c r="CF174" s="4" t="str">
        <f>IF('DATA ENTRY'!CV173="","",IF('DATA ENTRY'!CV173="","",IF(AND($CD$4='DATA ENTRY'!CV173),'DATA ENTRY'!CV173,"")))</f>
        <v/>
      </c>
      <c r="CG174" s="3" t="str">
        <f>IF('DATA ENTRY'!CV173="","",IF('DATA ENTRY'!N173="","",IF(AND($CD$4='DATA ENTRY'!CV173),'DATA ENTRY'!N173,"")))</f>
        <v/>
      </c>
      <c r="CH174" s="132" t="str">
        <f>IF('DATA ENTRY'!CV173="","",IF('DATA ENTRY'!O173="","",IF(AND($CD$4='DATA ENTRY'!CV173),'DATA ENTRY'!O173,"")))</f>
        <v/>
      </c>
      <c r="CI174" s="3" t="str">
        <f>IF('DATA ENTRY'!CV173="","",IF('DATA ENTRY'!P173="","",IF(AND($CD$4='DATA ENTRY'!CV173),'DATA ENTRY'!P173,"")))</f>
        <v/>
      </c>
      <c r="CJ174" s="132" t="str">
        <f>IF('DATA ENTRY'!CV173="","",IF('DATA ENTRY'!Q173="","",IF(AND($CD$4='DATA ENTRY'!CV173),'DATA ENTRY'!Q173,"")))</f>
        <v/>
      </c>
      <c r="CK174" s="3" t="str">
        <f>IF('DATA ENTRY'!CV173="","",IF('DATA ENTRY'!R173="","",IF(AND($CD$4='DATA ENTRY'!CV173),'DATA ENTRY'!R173,"")))</f>
        <v/>
      </c>
      <c r="CL174" s="3" t="str">
        <f>IF('DATA ENTRY'!CV173="","",IF('DATA ENTRY'!S173="","",IF(AND($CD$4='DATA ENTRY'!CV173),'DATA ENTRY'!S173,"")))</f>
        <v/>
      </c>
      <c r="CM174" s="3" t="str">
        <f>IF('DATA ENTRY'!CV173="","",IF('DATA ENTRY'!E173="","",IF(AND($CD$4='DATA ENTRY'!CV173),'DATA ENTRY'!E173,"")))</f>
        <v/>
      </c>
      <c r="CN174" s="3" t="str">
        <f>IF('DATA ENTRY'!CV173="","",IF('DATA ENTRY'!W173="","",IF(AND($CD$4='DATA ENTRY'!CV173),'DATA ENTRY'!W173,"")))</f>
        <v/>
      </c>
      <c r="CO174" s="3" t="str">
        <f>IF('DATA ENTRY'!CV173="","",IF('DATA ENTRY'!X173="","",IF(AND($CD$4='DATA ENTRY'!CV173),'DATA ENTRY'!X173,"")))</f>
        <v/>
      </c>
      <c r="CP174" s="133" t="str">
        <f t="shared" si="30"/>
        <v/>
      </c>
      <c r="CQ174" s="133" t="str">
        <f>IF('DATA ENTRY'!CV173="","",IF('DATA ENTRY'!G173="","",IF(AND($CD$4='DATA ENTRY'!CV173),'DATA ENTRY'!G173,"")))</f>
        <v/>
      </c>
      <c r="CR174">
        <f t="shared" si="31"/>
        <v>0</v>
      </c>
      <c r="CS174">
        <f t="shared" si="32"/>
        <v>0</v>
      </c>
      <c r="CW174">
        <f t="shared" si="39"/>
        <v>0</v>
      </c>
      <c r="DA174" t="str">
        <f t="shared" si="33"/>
        <v/>
      </c>
      <c r="DB174" t="str">
        <f>IF(DX174=0,"",1+(MAX($DB$7:DB173)))</f>
        <v/>
      </c>
      <c r="DC174" s="170">
        <v>168</v>
      </c>
      <c r="DD174" s="3" t="str">
        <f>IF('DATA ENTRY'!CV173="","",IF('DATA ENTRY'!B173="","",IF(AND($DE$4='DATA ENTRY'!D173),'DATA ENTRY'!B173,"")))</f>
        <v/>
      </c>
      <c r="DE174" s="3" t="str">
        <f>IF('DATA ENTRY'!CV173="","",IF('DATA ENTRY'!C173="","",IF(AND($DE$4='DATA ENTRY'!D173),'DATA ENTRY'!C173,"")))</f>
        <v/>
      </c>
      <c r="DF174" s="4" t="str">
        <f>IF('DATA ENTRY'!CV173="","",IF('DATA ENTRY'!I173="","",IF(AND($DE$4='DATA ENTRY'!D173),'DATA ENTRY'!I173,"")))</f>
        <v/>
      </c>
      <c r="DG174" s="4" t="str">
        <f>IF('DATA ENTRY'!CV173="","",IF('DATA ENTRY'!CV173="","",IF(AND($DE$4='DATA ENTRY'!D173),'DATA ENTRY'!CV173,"")))</f>
        <v/>
      </c>
      <c r="DH174" s="3" t="str">
        <f>IF('DATA ENTRY'!CV173="","",IF('DATA ENTRY'!N173="","",IF(AND($DE$4='DATA ENTRY'!D173),'DATA ENTRY'!N173,"")))</f>
        <v/>
      </c>
      <c r="DI174" s="132" t="str">
        <f>IF('DATA ENTRY'!CV173="","",IF('DATA ENTRY'!O173="","",IF(AND($DE$4='DATA ENTRY'!D173),'DATA ENTRY'!O173,"")))</f>
        <v/>
      </c>
      <c r="DJ174" s="3" t="str">
        <f>IF('DATA ENTRY'!CV173="","",IF('DATA ENTRY'!P173="","",IF(AND($DE$4='DATA ENTRY'!D173),'DATA ENTRY'!P173,"")))</f>
        <v/>
      </c>
      <c r="DK174" s="132" t="str">
        <f>IF('DATA ENTRY'!CV173="","",IF('DATA ENTRY'!Q173="","",IF(AND($DE$4='DATA ENTRY'!D173),'DATA ENTRY'!Q173,"")))</f>
        <v/>
      </c>
      <c r="DL174" s="3" t="str">
        <f>IF('DATA ENTRY'!CV173="","",IF('DATA ENTRY'!R173="","",IF(AND($DE$4='DATA ENTRY'!D173),'DATA ENTRY'!R173,"")))</f>
        <v/>
      </c>
      <c r="DM174" s="132" t="str">
        <f>IF('DATA ENTRY'!CV173="","",IF('DATA ENTRY'!S173="","",IF(AND($DE$4='DATA ENTRY'!D173),'DATA ENTRY'!S173,"")))</f>
        <v/>
      </c>
      <c r="DN174" s="3" t="str">
        <f>IF('DATA ENTRY'!CV173="","",IF('DATA ENTRY'!E173="","",IF(AND($DE$4='DATA ENTRY'!D173),'DATA ENTRY'!E173,"")))</f>
        <v/>
      </c>
      <c r="DO174" s="3" t="str">
        <f>IF('DATA ENTRY'!CV173="","",IF('DATA ENTRY'!D173="","",IF(AND($DE$4='DATA ENTRY'!D173),'DATA ENTRY'!D173,"")))</f>
        <v/>
      </c>
      <c r="DP174" s="3" t="str">
        <f>IF('DATA ENTRY'!CV173="","",IF('DATA ENTRY'!W173="","",IF(AND($DE$4='DATA ENTRY'!D173),'DATA ENTRY'!W173,"")))</f>
        <v/>
      </c>
      <c r="DQ174" s="3" t="str">
        <f>IF('DATA ENTRY'!CV173="","",IF('DATA ENTRY'!X173="","",IF(AND($DE$4='DATA ENTRY'!D173),'DATA ENTRY'!X173,"")))</f>
        <v/>
      </c>
      <c r="DR174" s="133" t="str">
        <f t="shared" si="34"/>
        <v/>
      </c>
      <c r="DS174" s="133" t="str">
        <f>IF('DATA ENTRY'!CV173="","",IF('DATA ENTRY'!D173="","",IF(AND($DE$4='DATA ENTRY'!D173),'DATA ENTRY'!G173,"")))</f>
        <v/>
      </c>
      <c r="DX174">
        <f t="shared" si="35"/>
        <v>0</v>
      </c>
      <c r="EA174" t="str">
        <f t="shared" si="36"/>
        <v/>
      </c>
      <c r="EB174" t="str">
        <f>IF(EX174=0,"",1+(MAX($EB$7:EB173)))</f>
        <v/>
      </c>
      <c r="EC174" s="192">
        <v>168</v>
      </c>
      <c r="ED174" s="3" t="str">
        <f>IF('DATA ENTRY'!CV173="","",IF('DATA ENTRY'!B173="","",IF(AND($EE$4='DATA ENTRY'!G173,$EG$4='DATA ENTRY'!F173),'DATA ENTRY'!B173,"")))</f>
        <v/>
      </c>
      <c r="EE174" s="3" t="str">
        <f>IF('DATA ENTRY'!CV173="","",IF('DATA ENTRY'!C173="","",IF(AND($EE$4='DATA ENTRY'!G173,$EG$4='DATA ENTRY'!F173),'DATA ENTRY'!C173,"")))</f>
        <v/>
      </c>
      <c r="EF174" s="4" t="str">
        <f>IF('DATA ENTRY'!CV173="","",IF('DATA ENTRY'!I173="","",IF(AND($EE$4='DATA ENTRY'!G173,$EG$4='DATA ENTRY'!F173),'DATA ENTRY'!I173,"")))</f>
        <v/>
      </c>
      <c r="EG174" s="4" t="str">
        <f>IF('DATA ENTRY'!CV173="","",IF('DATA ENTRY'!CV173="","",IF(AND($EE$4='DATA ENTRY'!G173,$EG$4='DATA ENTRY'!F173),'DATA ENTRY'!CV173,"")))</f>
        <v/>
      </c>
      <c r="EH174" s="3" t="str">
        <f>IF('DATA ENTRY'!CV173="","",IF('DATA ENTRY'!N173="","",IF(AND($EE$4='DATA ENTRY'!G173,$EG$4='DATA ENTRY'!F173),'DATA ENTRY'!N173,"")))</f>
        <v/>
      </c>
      <c r="EI174" s="132" t="str">
        <f>IF('DATA ENTRY'!CV173="","",IF('DATA ENTRY'!O173="","",IF(AND($EE$4='DATA ENTRY'!G173,$EG$4='DATA ENTRY'!F173),'DATA ENTRY'!O173,"")))</f>
        <v/>
      </c>
      <c r="EJ174" s="3" t="str">
        <f>IF('DATA ENTRY'!CV173="","",IF('DATA ENTRY'!P173="","",IF(AND($EE$4='DATA ENTRY'!G173,$EG$4='DATA ENTRY'!F173),'DATA ENTRY'!P173,"")))</f>
        <v/>
      </c>
      <c r="EK174" s="132" t="str">
        <f>IF('DATA ENTRY'!CV173="","",IF('DATA ENTRY'!Q173="","",IF(AND($EE$4='DATA ENTRY'!G173,$EG$4='DATA ENTRY'!F173),'DATA ENTRY'!Q173,"")))</f>
        <v/>
      </c>
      <c r="EL174" s="3" t="str">
        <f>IF('DATA ENTRY'!CV173="","",IF('DATA ENTRY'!R173="","",IF(AND($EE$4='DATA ENTRY'!G173,$EG$4='DATA ENTRY'!F173),'DATA ENTRY'!R173,"")))</f>
        <v/>
      </c>
      <c r="EM174" s="132" t="str">
        <f>IF('DATA ENTRY'!CV173="","",IF('DATA ENTRY'!S173="","",IF(AND($EE$4='DATA ENTRY'!G173,$EG$4='DATA ENTRY'!F173),'DATA ENTRY'!S173,"")))</f>
        <v/>
      </c>
      <c r="EN174" s="3" t="str">
        <f>IF('DATA ENTRY'!CV173="","",IF('DATA ENTRY'!E173="","",IF(AND($EE$4='DATA ENTRY'!G173,$EG$4='DATA ENTRY'!F173),'DATA ENTRY'!E173,"")))</f>
        <v/>
      </c>
      <c r="EO174" s="3" t="str">
        <f>IF('DATA ENTRY'!CV173="","",IF('DATA ENTRY'!D6="","",IF(AND($EE$4='DATA ENTRY'!G173,$EG$4='DATA ENTRY'!F173),'DATA ENTRY'!D6,"")))</f>
        <v/>
      </c>
      <c r="EP174" s="3" t="str">
        <f>IF('DATA ENTRY'!CV173="","",IF('DATA ENTRY'!W173="","",IF(AND($EE$4='DATA ENTRY'!G173,$EG$4='DATA ENTRY'!F173),'DATA ENTRY'!W173,"")))</f>
        <v/>
      </c>
      <c r="EQ174" s="3" t="str">
        <f>IF('DATA ENTRY'!CV173="","",IF('DATA ENTRY'!X173="","",IF(AND($EE$4='DATA ENTRY'!G173,$EG$4='DATA ENTRY'!F173),'DATA ENTRY'!X173,"")))</f>
        <v/>
      </c>
      <c r="ER174" s="133" t="str">
        <f t="shared" si="37"/>
        <v/>
      </c>
      <c r="ES174" s="133" t="str">
        <f>IF('DATA ENTRY'!CV173="","",IF('DATA ENTRY'!D6="","",IF(AND($EE$4='DATA ENTRY'!G173,$EG$4='DATA ENTRY'!F173),'DATA ENTRY'!G173,"")))</f>
        <v/>
      </c>
      <c r="EX174">
        <f t="shared" si="38"/>
        <v>0</v>
      </c>
    </row>
    <row r="175" spans="1:154">
      <c r="A175" t="str">
        <f>IF(S175=0,"",1+(MAX($A$7:A174)))</f>
        <v/>
      </c>
      <c r="B175" s="2">
        <v>169</v>
      </c>
      <c r="C175" s="3" t="str">
        <f>IF('DATA ENTRY'!CV174="","",IF('DATA ENTRY'!B174="","",IF($D$4="All Post",'DATA ENTRY'!B174,IF(AND($D$4='DATA ENTRY'!CV174),'DATA ENTRY'!B174,""))))</f>
        <v/>
      </c>
      <c r="D175" s="3" t="str">
        <f>IF('DATA ENTRY'!CV174="","",IF('DATA ENTRY'!C174="","",IF($D$4="All Post",'DATA ENTRY'!C174,IF(AND($D$4='DATA ENTRY'!CV174),'DATA ENTRY'!C174,""))))</f>
        <v/>
      </c>
      <c r="E175" s="4" t="str">
        <f>IF('DATA ENTRY'!CV174="","",IF('DATA ENTRY'!I174="","",IF($D$4="All Post",'DATA ENTRY'!I174,IF(AND($D$4='DATA ENTRY'!CV174),'DATA ENTRY'!I174,""))))</f>
        <v/>
      </c>
      <c r="F175" s="4" t="str">
        <f>IF('DATA ENTRY'!CV174="","",IF('DATA ENTRY'!CV174="","",IF($D$4="All Post",'DATA ENTRY'!CV174,IF(AND($D$4='DATA ENTRY'!CV174),'DATA ENTRY'!CV174,""))))</f>
        <v/>
      </c>
      <c r="G175" s="3" t="str">
        <f>IF('DATA ENTRY'!CV174="","",IF('DATA ENTRY'!N174="","",IF($D$4="All Post",'DATA ENTRY'!N174,IF(AND($D$4='DATA ENTRY'!CV174),'DATA ENTRY'!N174,""))))</f>
        <v/>
      </c>
      <c r="H175" s="132" t="str">
        <f>IF('DATA ENTRY'!CV174="","",IF('DATA ENTRY'!O174="","",IF($D$4="All Post",'DATA ENTRY'!O174,IF(AND($D$4='DATA ENTRY'!CV174),'DATA ENTRY'!O174,""))))</f>
        <v/>
      </c>
      <c r="I175" s="3" t="str">
        <f>IF('DATA ENTRY'!CV174="","",IF('DATA ENTRY'!P174="","",IF($D$4="All Post",'DATA ENTRY'!P174,IF(AND($D$4='DATA ENTRY'!CV174),'DATA ENTRY'!P174,""))))</f>
        <v/>
      </c>
      <c r="J175" s="132" t="str">
        <f>IF('DATA ENTRY'!CV174="","",IF('DATA ENTRY'!Q174="","",IF($D$4="All Post",'DATA ENTRY'!Q174,IF(AND($D$4='DATA ENTRY'!CV174),'DATA ENTRY'!Q174,""))))</f>
        <v/>
      </c>
      <c r="K175" s="3" t="str">
        <f>IF('DATA ENTRY'!CV174="","",IF('DATA ENTRY'!R174="","",IF($D$4="All Post",'DATA ENTRY'!R174,IF(AND($D$4='DATA ENTRY'!CV174),'DATA ENTRY'!R174,""))))</f>
        <v/>
      </c>
      <c r="L175" s="3" t="str">
        <f>IF('DATA ENTRY'!CV174="","",IF('DATA ENTRY'!S174="","",IF($D$4="All Post",'DATA ENTRY'!S174,IF(AND($D$4='DATA ENTRY'!CV174),'DATA ENTRY'!S174,""))))</f>
        <v/>
      </c>
      <c r="M175" s="3" t="str">
        <f>IF('DATA ENTRY'!CV174="","",IF('DATA ENTRY'!E174="","",IF($D$4="All Post",'DATA ENTRY'!E174,IF(AND($D$4='DATA ENTRY'!CV174),'DATA ENTRY'!E174,""))))</f>
        <v/>
      </c>
      <c r="N175" s="3" t="str">
        <f>IF('DATA ENTRY'!CV174="","",IF('DATA ENTRY'!W174="","",IF($D$4="All Post",'DATA ENTRY'!W174,IF(AND($D$4='DATA ENTRY'!CV174),'DATA ENTRY'!W174,""))))</f>
        <v/>
      </c>
      <c r="O175" s="3" t="str">
        <f>IF('DATA ENTRY'!CV174="","",IF('DATA ENTRY'!X174="","",IF($D$4="All Post",'DATA ENTRY'!X174,IF(AND($D$4='DATA ENTRY'!CV174),'DATA ENTRY'!X174,""))))</f>
        <v/>
      </c>
      <c r="P175" s="3" t="str">
        <f>IF('DATA ENTRY'!CV174="","",IF('DATA ENTRY'!G174="","",IF($D$4="All Post",'DATA ENTRY'!G174,IF(AND($D$4='DATA ENTRY'!CV174),'DATA ENTRY'!G174,""))))</f>
        <v/>
      </c>
      <c r="S175">
        <f t="shared" si="27"/>
        <v>0</v>
      </c>
      <c r="T175" t="str">
        <f t="shared" si="28"/>
        <v/>
      </c>
      <c r="BZ175" t="str">
        <f t="shared" si="29"/>
        <v/>
      </c>
      <c r="CA175" t="str">
        <f>IF(CW175=0,"",1+(MAX($CA$7:CA174)))</f>
        <v/>
      </c>
      <c r="CB175" s="141">
        <v>169</v>
      </c>
      <c r="CC175" s="3" t="str">
        <f>IF('DATA ENTRY'!CV174="","",IF('DATA ENTRY'!B174="","",IF(AND($CD$4='DATA ENTRY'!CV174),'DATA ENTRY'!B174,"")))</f>
        <v/>
      </c>
      <c r="CD175" s="3" t="str">
        <f>IF('DATA ENTRY'!CV174="","",IF('DATA ENTRY'!C174="","",IF(AND($CD$4='DATA ENTRY'!CV174),'DATA ENTRY'!C174,"")))</f>
        <v/>
      </c>
      <c r="CE175" s="4" t="str">
        <f>IF('DATA ENTRY'!CV174="","",IF('DATA ENTRY'!I174="","",IF(AND($CD$4='DATA ENTRY'!CV174),'DATA ENTRY'!I174,"")))</f>
        <v/>
      </c>
      <c r="CF175" s="4" t="str">
        <f>IF('DATA ENTRY'!CV174="","",IF('DATA ENTRY'!CV174="","",IF(AND($CD$4='DATA ENTRY'!CV174),'DATA ENTRY'!CV174,"")))</f>
        <v/>
      </c>
      <c r="CG175" s="3" t="str">
        <f>IF('DATA ENTRY'!CV174="","",IF('DATA ENTRY'!N174="","",IF(AND($CD$4='DATA ENTRY'!CV174),'DATA ENTRY'!N174,"")))</f>
        <v/>
      </c>
      <c r="CH175" s="132" t="str">
        <f>IF('DATA ENTRY'!CV174="","",IF('DATA ENTRY'!O174="","",IF(AND($CD$4='DATA ENTRY'!CV174),'DATA ENTRY'!O174,"")))</f>
        <v/>
      </c>
      <c r="CI175" s="3" t="str">
        <f>IF('DATA ENTRY'!CV174="","",IF('DATA ENTRY'!P174="","",IF(AND($CD$4='DATA ENTRY'!CV174),'DATA ENTRY'!P174,"")))</f>
        <v/>
      </c>
      <c r="CJ175" s="132" t="str">
        <f>IF('DATA ENTRY'!CV174="","",IF('DATA ENTRY'!Q174="","",IF(AND($CD$4='DATA ENTRY'!CV174),'DATA ENTRY'!Q174,"")))</f>
        <v/>
      </c>
      <c r="CK175" s="3" t="str">
        <f>IF('DATA ENTRY'!CV174="","",IF('DATA ENTRY'!R174="","",IF(AND($CD$4='DATA ENTRY'!CV174),'DATA ENTRY'!R174,"")))</f>
        <v/>
      </c>
      <c r="CL175" s="3" t="str">
        <f>IF('DATA ENTRY'!CV174="","",IF('DATA ENTRY'!S174="","",IF(AND($CD$4='DATA ENTRY'!CV174),'DATA ENTRY'!S174,"")))</f>
        <v/>
      </c>
      <c r="CM175" s="3" t="str">
        <f>IF('DATA ENTRY'!CV174="","",IF('DATA ENTRY'!E174="","",IF(AND($CD$4='DATA ENTRY'!CV174),'DATA ENTRY'!E174,"")))</f>
        <v/>
      </c>
      <c r="CN175" s="3" t="str">
        <f>IF('DATA ENTRY'!CV174="","",IF('DATA ENTRY'!W174="","",IF(AND($CD$4='DATA ENTRY'!CV174),'DATA ENTRY'!W174,"")))</f>
        <v/>
      </c>
      <c r="CO175" s="3" t="str">
        <f>IF('DATA ENTRY'!CV174="","",IF('DATA ENTRY'!X174="","",IF(AND($CD$4='DATA ENTRY'!CV174),'DATA ENTRY'!X174,"")))</f>
        <v/>
      </c>
      <c r="CP175" s="133" t="str">
        <f t="shared" si="30"/>
        <v/>
      </c>
      <c r="CQ175" s="133" t="str">
        <f>IF('DATA ENTRY'!CV174="","",IF('DATA ENTRY'!G174="","",IF(AND($CD$4='DATA ENTRY'!CV174),'DATA ENTRY'!G174,"")))</f>
        <v/>
      </c>
      <c r="CR175">
        <f t="shared" si="31"/>
        <v>0</v>
      </c>
      <c r="CS175">
        <f t="shared" si="32"/>
        <v>0</v>
      </c>
      <c r="CW175">
        <f t="shared" si="39"/>
        <v>0</v>
      </c>
      <c r="DA175" t="str">
        <f t="shared" si="33"/>
        <v/>
      </c>
      <c r="DB175" t="str">
        <f>IF(DX175=0,"",1+(MAX($DB$7:DB174)))</f>
        <v/>
      </c>
      <c r="DC175" s="170">
        <v>169</v>
      </c>
      <c r="DD175" s="3" t="str">
        <f>IF('DATA ENTRY'!CV174="","",IF('DATA ENTRY'!B174="","",IF(AND($DE$4='DATA ENTRY'!D174),'DATA ENTRY'!B174,"")))</f>
        <v/>
      </c>
      <c r="DE175" s="3" t="str">
        <f>IF('DATA ENTRY'!CV174="","",IF('DATA ENTRY'!C174="","",IF(AND($DE$4='DATA ENTRY'!D174),'DATA ENTRY'!C174,"")))</f>
        <v/>
      </c>
      <c r="DF175" s="4" t="str">
        <f>IF('DATA ENTRY'!CV174="","",IF('DATA ENTRY'!I174="","",IF(AND($DE$4='DATA ENTRY'!D174),'DATA ENTRY'!I174,"")))</f>
        <v/>
      </c>
      <c r="DG175" s="4" t="str">
        <f>IF('DATA ENTRY'!CV174="","",IF('DATA ENTRY'!CV174="","",IF(AND($DE$4='DATA ENTRY'!D174),'DATA ENTRY'!CV174,"")))</f>
        <v/>
      </c>
      <c r="DH175" s="3" t="str">
        <f>IF('DATA ENTRY'!CV174="","",IF('DATA ENTRY'!N174="","",IF(AND($DE$4='DATA ENTRY'!D174),'DATA ENTRY'!N174,"")))</f>
        <v/>
      </c>
      <c r="DI175" s="132" t="str">
        <f>IF('DATA ENTRY'!CV174="","",IF('DATA ENTRY'!O174="","",IF(AND($DE$4='DATA ENTRY'!D174),'DATA ENTRY'!O174,"")))</f>
        <v/>
      </c>
      <c r="DJ175" s="3" t="str">
        <f>IF('DATA ENTRY'!CV174="","",IF('DATA ENTRY'!P174="","",IF(AND($DE$4='DATA ENTRY'!D174),'DATA ENTRY'!P174,"")))</f>
        <v/>
      </c>
      <c r="DK175" s="132" t="str">
        <f>IF('DATA ENTRY'!CV174="","",IF('DATA ENTRY'!Q174="","",IF(AND($DE$4='DATA ENTRY'!D174),'DATA ENTRY'!Q174,"")))</f>
        <v/>
      </c>
      <c r="DL175" s="3" t="str">
        <f>IF('DATA ENTRY'!CV174="","",IF('DATA ENTRY'!R174="","",IF(AND($DE$4='DATA ENTRY'!D174),'DATA ENTRY'!R174,"")))</f>
        <v/>
      </c>
      <c r="DM175" s="132" t="str">
        <f>IF('DATA ENTRY'!CV174="","",IF('DATA ENTRY'!S174="","",IF(AND($DE$4='DATA ENTRY'!D174),'DATA ENTRY'!S174,"")))</f>
        <v/>
      </c>
      <c r="DN175" s="3" t="str">
        <f>IF('DATA ENTRY'!CV174="","",IF('DATA ENTRY'!E174="","",IF(AND($DE$4='DATA ENTRY'!D174),'DATA ENTRY'!E174,"")))</f>
        <v/>
      </c>
      <c r="DO175" s="3" t="str">
        <f>IF('DATA ENTRY'!CV174="","",IF('DATA ENTRY'!D174="","",IF(AND($DE$4='DATA ENTRY'!D174),'DATA ENTRY'!D174,"")))</f>
        <v/>
      </c>
      <c r="DP175" s="3" t="str">
        <f>IF('DATA ENTRY'!CV174="","",IF('DATA ENTRY'!W174="","",IF(AND($DE$4='DATA ENTRY'!D174),'DATA ENTRY'!W174,"")))</f>
        <v/>
      </c>
      <c r="DQ175" s="3" t="str">
        <f>IF('DATA ENTRY'!CV174="","",IF('DATA ENTRY'!X174="","",IF(AND($DE$4='DATA ENTRY'!D174),'DATA ENTRY'!X174,"")))</f>
        <v/>
      </c>
      <c r="DR175" s="133" t="str">
        <f t="shared" si="34"/>
        <v/>
      </c>
      <c r="DS175" s="133" t="str">
        <f>IF('DATA ENTRY'!CV174="","",IF('DATA ENTRY'!D174="","",IF(AND($DE$4='DATA ENTRY'!D174),'DATA ENTRY'!G174,"")))</f>
        <v/>
      </c>
      <c r="DX175">
        <f t="shared" si="35"/>
        <v>0</v>
      </c>
      <c r="EA175" t="str">
        <f t="shared" si="36"/>
        <v/>
      </c>
      <c r="EB175" t="str">
        <f>IF(EX175=0,"",1+(MAX($EB$7:EB174)))</f>
        <v/>
      </c>
      <c r="EC175" s="192">
        <v>169</v>
      </c>
      <c r="ED175" s="3" t="str">
        <f>IF('DATA ENTRY'!CV174="","",IF('DATA ENTRY'!B174="","",IF(AND($EE$4='DATA ENTRY'!G174,$EG$4='DATA ENTRY'!F174),'DATA ENTRY'!B174,"")))</f>
        <v/>
      </c>
      <c r="EE175" s="3" t="str">
        <f>IF('DATA ENTRY'!CV174="","",IF('DATA ENTRY'!C174="","",IF(AND($EE$4='DATA ENTRY'!G174,$EG$4='DATA ENTRY'!F174),'DATA ENTRY'!C174,"")))</f>
        <v/>
      </c>
      <c r="EF175" s="4" t="str">
        <f>IF('DATA ENTRY'!CV174="","",IF('DATA ENTRY'!I174="","",IF(AND($EE$4='DATA ENTRY'!G174,$EG$4='DATA ENTRY'!F174),'DATA ENTRY'!I174,"")))</f>
        <v/>
      </c>
      <c r="EG175" s="4" t="str">
        <f>IF('DATA ENTRY'!CV174="","",IF('DATA ENTRY'!CV174="","",IF(AND($EE$4='DATA ENTRY'!G174,$EG$4='DATA ENTRY'!F174),'DATA ENTRY'!CV174,"")))</f>
        <v/>
      </c>
      <c r="EH175" s="3" t="str">
        <f>IF('DATA ENTRY'!CV174="","",IF('DATA ENTRY'!N174="","",IF(AND($EE$4='DATA ENTRY'!G174,$EG$4='DATA ENTRY'!F174),'DATA ENTRY'!N174,"")))</f>
        <v/>
      </c>
      <c r="EI175" s="132" t="str">
        <f>IF('DATA ENTRY'!CV174="","",IF('DATA ENTRY'!O174="","",IF(AND($EE$4='DATA ENTRY'!G174,$EG$4='DATA ENTRY'!F174),'DATA ENTRY'!O174,"")))</f>
        <v/>
      </c>
      <c r="EJ175" s="3" t="str">
        <f>IF('DATA ENTRY'!CV174="","",IF('DATA ENTRY'!P174="","",IF(AND($EE$4='DATA ENTRY'!G174,$EG$4='DATA ENTRY'!F174),'DATA ENTRY'!P174,"")))</f>
        <v/>
      </c>
      <c r="EK175" s="132" t="str">
        <f>IF('DATA ENTRY'!CV174="","",IF('DATA ENTRY'!Q174="","",IF(AND($EE$4='DATA ENTRY'!G174,$EG$4='DATA ENTRY'!F174),'DATA ENTRY'!Q174,"")))</f>
        <v/>
      </c>
      <c r="EL175" s="3" t="str">
        <f>IF('DATA ENTRY'!CV174="","",IF('DATA ENTRY'!R174="","",IF(AND($EE$4='DATA ENTRY'!G174,$EG$4='DATA ENTRY'!F174),'DATA ENTRY'!R174,"")))</f>
        <v/>
      </c>
      <c r="EM175" s="132" t="str">
        <f>IF('DATA ENTRY'!CV174="","",IF('DATA ENTRY'!S174="","",IF(AND($EE$4='DATA ENTRY'!G174,$EG$4='DATA ENTRY'!F174),'DATA ENTRY'!S174,"")))</f>
        <v/>
      </c>
      <c r="EN175" s="3" t="str">
        <f>IF('DATA ENTRY'!CV174="","",IF('DATA ENTRY'!E174="","",IF(AND($EE$4='DATA ENTRY'!G174,$EG$4='DATA ENTRY'!F174),'DATA ENTRY'!E174,"")))</f>
        <v/>
      </c>
      <c r="EO175" s="3" t="str">
        <f>IF('DATA ENTRY'!CV174="","",IF('DATA ENTRY'!D6="","",IF(AND($EE$4='DATA ENTRY'!G174,$EG$4='DATA ENTRY'!F174),'DATA ENTRY'!D6,"")))</f>
        <v/>
      </c>
      <c r="EP175" s="3" t="str">
        <f>IF('DATA ENTRY'!CV174="","",IF('DATA ENTRY'!W174="","",IF(AND($EE$4='DATA ENTRY'!G174,$EG$4='DATA ENTRY'!F174),'DATA ENTRY'!W174,"")))</f>
        <v/>
      </c>
      <c r="EQ175" s="3" t="str">
        <f>IF('DATA ENTRY'!CV174="","",IF('DATA ENTRY'!X174="","",IF(AND($EE$4='DATA ENTRY'!G174,$EG$4='DATA ENTRY'!F174),'DATA ENTRY'!X174,"")))</f>
        <v/>
      </c>
      <c r="ER175" s="133" t="str">
        <f t="shared" si="37"/>
        <v/>
      </c>
      <c r="ES175" s="133" t="str">
        <f>IF('DATA ENTRY'!CV174="","",IF('DATA ENTRY'!D6="","",IF(AND($EE$4='DATA ENTRY'!G174,$EG$4='DATA ENTRY'!F174),'DATA ENTRY'!G174,"")))</f>
        <v/>
      </c>
      <c r="EX175">
        <f t="shared" si="38"/>
        <v>0</v>
      </c>
    </row>
    <row r="176" spans="1:154">
      <c r="A176" t="str">
        <f>IF(S176=0,"",1+(MAX($A$7:A175)))</f>
        <v/>
      </c>
      <c r="B176" s="2">
        <v>170</v>
      </c>
      <c r="C176" s="3" t="str">
        <f>IF('DATA ENTRY'!CV175="","",IF('DATA ENTRY'!B175="","",IF($D$4="All Post",'DATA ENTRY'!B175,IF(AND($D$4='DATA ENTRY'!CV175),'DATA ENTRY'!B175,""))))</f>
        <v/>
      </c>
      <c r="D176" s="3" t="str">
        <f>IF('DATA ENTRY'!CV175="","",IF('DATA ENTRY'!C175="","",IF($D$4="All Post",'DATA ENTRY'!C175,IF(AND($D$4='DATA ENTRY'!CV175),'DATA ENTRY'!C175,""))))</f>
        <v/>
      </c>
      <c r="E176" s="4" t="str">
        <f>IF('DATA ENTRY'!CV175="","",IF('DATA ENTRY'!I175="","",IF($D$4="All Post",'DATA ENTRY'!I175,IF(AND($D$4='DATA ENTRY'!CV175),'DATA ENTRY'!I175,""))))</f>
        <v/>
      </c>
      <c r="F176" s="4" t="str">
        <f>IF('DATA ENTRY'!CV175="","",IF('DATA ENTRY'!CV175="","",IF($D$4="All Post",'DATA ENTRY'!CV175,IF(AND($D$4='DATA ENTRY'!CV175),'DATA ENTRY'!CV175,""))))</f>
        <v/>
      </c>
      <c r="G176" s="3" t="str">
        <f>IF('DATA ENTRY'!CV175="","",IF('DATA ENTRY'!N175="","",IF($D$4="All Post",'DATA ENTRY'!N175,IF(AND($D$4='DATA ENTRY'!CV175),'DATA ENTRY'!N175,""))))</f>
        <v/>
      </c>
      <c r="H176" s="132" t="str">
        <f>IF('DATA ENTRY'!CV175="","",IF('DATA ENTRY'!O175="","",IF($D$4="All Post",'DATA ENTRY'!O175,IF(AND($D$4='DATA ENTRY'!CV175),'DATA ENTRY'!O175,""))))</f>
        <v/>
      </c>
      <c r="I176" s="3" t="str">
        <f>IF('DATA ENTRY'!CV175="","",IF('DATA ENTRY'!P175="","",IF($D$4="All Post",'DATA ENTRY'!P175,IF(AND($D$4='DATA ENTRY'!CV175),'DATA ENTRY'!P175,""))))</f>
        <v/>
      </c>
      <c r="J176" s="132" t="str">
        <f>IF('DATA ENTRY'!CV175="","",IF('DATA ENTRY'!Q175="","",IF($D$4="All Post",'DATA ENTRY'!Q175,IF(AND($D$4='DATA ENTRY'!CV175),'DATA ENTRY'!Q175,""))))</f>
        <v/>
      </c>
      <c r="K176" s="3" t="str">
        <f>IF('DATA ENTRY'!CV175="","",IF('DATA ENTRY'!R175="","",IF($D$4="All Post",'DATA ENTRY'!R175,IF(AND($D$4='DATA ENTRY'!CV175),'DATA ENTRY'!R175,""))))</f>
        <v/>
      </c>
      <c r="L176" s="3" t="str">
        <f>IF('DATA ENTRY'!CV175="","",IF('DATA ENTRY'!S175="","",IF($D$4="All Post",'DATA ENTRY'!S175,IF(AND($D$4='DATA ENTRY'!CV175),'DATA ENTRY'!S175,""))))</f>
        <v/>
      </c>
      <c r="M176" s="3" t="str">
        <f>IF('DATA ENTRY'!CV175="","",IF('DATA ENTRY'!E175="","",IF($D$4="All Post",'DATA ENTRY'!E175,IF(AND($D$4='DATA ENTRY'!CV175),'DATA ENTRY'!E175,""))))</f>
        <v/>
      </c>
      <c r="N176" s="3" t="str">
        <f>IF('DATA ENTRY'!CV175="","",IF('DATA ENTRY'!W175="","",IF($D$4="All Post",'DATA ENTRY'!W175,IF(AND($D$4='DATA ENTRY'!CV175),'DATA ENTRY'!W175,""))))</f>
        <v/>
      </c>
      <c r="O176" s="3" t="str">
        <f>IF('DATA ENTRY'!CV175="","",IF('DATA ENTRY'!X175="","",IF($D$4="All Post",'DATA ENTRY'!X175,IF(AND($D$4='DATA ENTRY'!CV175),'DATA ENTRY'!X175,""))))</f>
        <v/>
      </c>
      <c r="P176" s="3" t="str">
        <f>IF('DATA ENTRY'!CV175="","",IF('DATA ENTRY'!G175="","",IF($D$4="All Post",'DATA ENTRY'!G175,IF(AND($D$4='DATA ENTRY'!CV175),'DATA ENTRY'!G175,""))))</f>
        <v/>
      </c>
      <c r="S176">
        <f t="shared" si="27"/>
        <v>0</v>
      </c>
      <c r="T176" t="str">
        <f t="shared" si="28"/>
        <v/>
      </c>
      <c r="BZ176" t="str">
        <f t="shared" si="29"/>
        <v/>
      </c>
      <c r="CA176" t="str">
        <f>IF(CW176=0,"",1+(MAX($CA$7:CA175)))</f>
        <v/>
      </c>
      <c r="CB176" s="141">
        <v>170</v>
      </c>
      <c r="CC176" s="3" t="str">
        <f>IF('DATA ENTRY'!CV175="","",IF('DATA ENTRY'!B175="","",IF(AND($CD$4='DATA ENTRY'!CV175),'DATA ENTRY'!B175,"")))</f>
        <v/>
      </c>
      <c r="CD176" s="3" t="str">
        <f>IF('DATA ENTRY'!CV175="","",IF('DATA ENTRY'!C175="","",IF(AND($CD$4='DATA ENTRY'!CV175),'DATA ENTRY'!C175,"")))</f>
        <v/>
      </c>
      <c r="CE176" s="4" t="str">
        <f>IF('DATA ENTRY'!CV175="","",IF('DATA ENTRY'!I175="","",IF(AND($CD$4='DATA ENTRY'!CV175),'DATA ENTRY'!I175,"")))</f>
        <v/>
      </c>
      <c r="CF176" s="4" t="str">
        <f>IF('DATA ENTRY'!CV175="","",IF('DATA ENTRY'!CV175="","",IF(AND($CD$4='DATA ENTRY'!CV175),'DATA ENTRY'!CV175,"")))</f>
        <v/>
      </c>
      <c r="CG176" s="3" t="str">
        <f>IF('DATA ENTRY'!CV175="","",IF('DATA ENTRY'!N175="","",IF(AND($CD$4='DATA ENTRY'!CV175),'DATA ENTRY'!N175,"")))</f>
        <v/>
      </c>
      <c r="CH176" s="132" t="str">
        <f>IF('DATA ENTRY'!CV175="","",IF('DATA ENTRY'!O175="","",IF(AND($CD$4='DATA ENTRY'!CV175),'DATA ENTRY'!O175,"")))</f>
        <v/>
      </c>
      <c r="CI176" s="3" t="str">
        <f>IF('DATA ENTRY'!CV175="","",IF('DATA ENTRY'!P175="","",IF(AND($CD$4='DATA ENTRY'!CV175),'DATA ENTRY'!P175,"")))</f>
        <v/>
      </c>
      <c r="CJ176" s="132" t="str">
        <f>IF('DATA ENTRY'!CV175="","",IF('DATA ENTRY'!Q175="","",IF(AND($CD$4='DATA ENTRY'!CV175),'DATA ENTRY'!Q175,"")))</f>
        <v/>
      </c>
      <c r="CK176" s="3" t="str">
        <f>IF('DATA ENTRY'!CV175="","",IF('DATA ENTRY'!R175="","",IF(AND($CD$4='DATA ENTRY'!CV175),'DATA ENTRY'!R175,"")))</f>
        <v/>
      </c>
      <c r="CL176" s="3" t="str">
        <f>IF('DATA ENTRY'!CV175="","",IF('DATA ENTRY'!S175="","",IF(AND($CD$4='DATA ENTRY'!CV175),'DATA ENTRY'!S175,"")))</f>
        <v/>
      </c>
      <c r="CM176" s="3" t="str">
        <f>IF('DATA ENTRY'!CV175="","",IF('DATA ENTRY'!E175="","",IF(AND($CD$4='DATA ENTRY'!CV175),'DATA ENTRY'!E175,"")))</f>
        <v/>
      </c>
      <c r="CN176" s="3" t="str">
        <f>IF('DATA ENTRY'!CV175="","",IF('DATA ENTRY'!W175="","",IF(AND($CD$4='DATA ENTRY'!CV175),'DATA ENTRY'!W175,"")))</f>
        <v/>
      </c>
      <c r="CO176" s="3" t="str">
        <f>IF('DATA ENTRY'!CV175="","",IF('DATA ENTRY'!X175="","",IF(AND($CD$4='DATA ENTRY'!CV175),'DATA ENTRY'!X175,"")))</f>
        <v/>
      </c>
      <c r="CP176" s="133" t="str">
        <f t="shared" si="30"/>
        <v/>
      </c>
      <c r="CQ176" s="133" t="str">
        <f>IF('DATA ENTRY'!CV175="","",IF('DATA ENTRY'!G175="","",IF(AND($CD$4='DATA ENTRY'!CV175),'DATA ENTRY'!G175,"")))</f>
        <v/>
      </c>
      <c r="CR176">
        <f t="shared" si="31"/>
        <v>0</v>
      </c>
      <c r="CS176">
        <f t="shared" si="32"/>
        <v>0</v>
      </c>
      <c r="CW176">
        <f t="shared" si="39"/>
        <v>0</v>
      </c>
      <c r="DA176" t="str">
        <f t="shared" si="33"/>
        <v/>
      </c>
      <c r="DB176" t="str">
        <f>IF(DX176=0,"",1+(MAX($DB$7:DB175)))</f>
        <v/>
      </c>
      <c r="DC176" s="170">
        <v>170</v>
      </c>
      <c r="DD176" s="3" t="str">
        <f>IF('DATA ENTRY'!CV175="","",IF('DATA ENTRY'!B175="","",IF(AND($DE$4='DATA ENTRY'!D175),'DATA ENTRY'!B175,"")))</f>
        <v/>
      </c>
      <c r="DE176" s="3" t="str">
        <f>IF('DATA ENTRY'!CV175="","",IF('DATA ENTRY'!C175="","",IF(AND($DE$4='DATA ENTRY'!D175),'DATA ENTRY'!C175,"")))</f>
        <v/>
      </c>
      <c r="DF176" s="4" t="str">
        <f>IF('DATA ENTRY'!CV175="","",IF('DATA ENTRY'!I175="","",IF(AND($DE$4='DATA ENTRY'!D175),'DATA ENTRY'!I175,"")))</f>
        <v/>
      </c>
      <c r="DG176" s="4" t="str">
        <f>IF('DATA ENTRY'!CV175="","",IF('DATA ENTRY'!CV175="","",IF(AND($DE$4='DATA ENTRY'!D175),'DATA ENTRY'!CV175,"")))</f>
        <v/>
      </c>
      <c r="DH176" s="3" t="str">
        <f>IF('DATA ENTRY'!CV175="","",IF('DATA ENTRY'!N175="","",IF(AND($DE$4='DATA ENTRY'!D175),'DATA ENTRY'!N175,"")))</f>
        <v/>
      </c>
      <c r="DI176" s="132" t="str">
        <f>IF('DATA ENTRY'!CV175="","",IF('DATA ENTRY'!O175="","",IF(AND($DE$4='DATA ENTRY'!D175),'DATA ENTRY'!O175,"")))</f>
        <v/>
      </c>
      <c r="DJ176" s="3" t="str">
        <f>IF('DATA ENTRY'!CV175="","",IF('DATA ENTRY'!P175="","",IF(AND($DE$4='DATA ENTRY'!D175),'DATA ENTRY'!P175,"")))</f>
        <v/>
      </c>
      <c r="DK176" s="132" t="str">
        <f>IF('DATA ENTRY'!CV175="","",IF('DATA ENTRY'!Q175="","",IF(AND($DE$4='DATA ENTRY'!D175),'DATA ENTRY'!Q175,"")))</f>
        <v/>
      </c>
      <c r="DL176" s="3" t="str">
        <f>IF('DATA ENTRY'!CV175="","",IF('DATA ENTRY'!R175="","",IF(AND($DE$4='DATA ENTRY'!D175),'DATA ENTRY'!R175,"")))</f>
        <v/>
      </c>
      <c r="DM176" s="132" t="str">
        <f>IF('DATA ENTRY'!CV175="","",IF('DATA ENTRY'!S175="","",IF(AND($DE$4='DATA ENTRY'!D175),'DATA ENTRY'!S175,"")))</f>
        <v/>
      </c>
      <c r="DN176" s="3" t="str">
        <f>IF('DATA ENTRY'!CV175="","",IF('DATA ENTRY'!E175="","",IF(AND($DE$4='DATA ENTRY'!D175),'DATA ENTRY'!E175,"")))</f>
        <v/>
      </c>
      <c r="DO176" s="3" t="str">
        <f>IF('DATA ENTRY'!CV175="","",IF('DATA ENTRY'!D175="","",IF(AND($DE$4='DATA ENTRY'!D175),'DATA ENTRY'!D175,"")))</f>
        <v/>
      </c>
      <c r="DP176" s="3" t="str">
        <f>IF('DATA ENTRY'!CV175="","",IF('DATA ENTRY'!W175="","",IF(AND($DE$4='DATA ENTRY'!D175),'DATA ENTRY'!W175,"")))</f>
        <v/>
      </c>
      <c r="DQ176" s="3" t="str">
        <f>IF('DATA ENTRY'!CV175="","",IF('DATA ENTRY'!X175="","",IF(AND($DE$4='DATA ENTRY'!D175),'DATA ENTRY'!X175,"")))</f>
        <v/>
      </c>
      <c r="DR176" s="133" t="str">
        <f t="shared" si="34"/>
        <v/>
      </c>
      <c r="DS176" s="133" t="str">
        <f>IF('DATA ENTRY'!CV175="","",IF('DATA ENTRY'!D175="","",IF(AND($DE$4='DATA ENTRY'!D175),'DATA ENTRY'!G175,"")))</f>
        <v/>
      </c>
      <c r="DX176">
        <f t="shared" si="35"/>
        <v>0</v>
      </c>
      <c r="EA176" t="str">
        <f t="shared" si="36"/>
        <v/>
      </c>
      <c r="EB176" t="str">
        <f>IF(EX176=0,"",1+(MAX($EB$7:EB175)))</f>
        <v/>
      </c>
      <c r="EC176" s="192">
        <v>170</v>
      </c>
      <c r="ED176" s="3" t="str">
        <f>IF('DATA ENTRY'!CV175="","",IF('DATA ENTRY'!B175="","",IF(AND($EE$4='DATA ENTRY'!G175,$EG$4='DATA ENTRY'!F175),'DATA ENTRY'!B175,"")))</f>
        <v/>
      </c>
      <c r="EE176" s="3" t="str">
        <f>IF('DATA ENTRY'!CV175="","",IF('DATA ENTRY'!C175="","",IF(AND($EE$4='DATA ENTRY'!G175,$EG$4='DATA ENTRY'!F175),'DATA ENTRY'!C175,"")))</f>
        <v/>
      </c>
      <c r="EF176" s="4" t="str">
        <f>IF('DATA ENTRY'!CV175="","",IF('DATA ENTRY'!I175="","",IF(AND($EE$4='DATA ENTRY'!G175,$EG$4='DATA ENTRY'!F175),'DATA ENTRY'!I175,"")))</f>
        <v/>
      </c>
      <c r="EG176" s="4" t="str">
        <f>IF('DATA ENTRY'!CV175="","",IF('DATA ENTRY'!CV175="","",IF(AND($EE$4='DATA ENTRY'!G175,$EG$4='DATA ENTRY'!F175),'DATA ENTRY'!CV175,"")))</f>
        <v/>
      </c>
      <c r="EH176" s="3" t="str">
        <f>IF('DATA ENTRY'!CV175="","",IF('DATA ENTRY'!N175="","",IF(AND($EE$4='DATA ENTRY'!G175,$EG$4='DATA ENTRY'!F175),'DATA ENTRY'!N175,"")))</f>
        <v/>
      </c>
      <c r="EI176" s="132" t="str">
        <f>IF('DATA ENTRY'!CV175="","",IF('DATA ENTRY'!O175="","",IF(AND($EE$4='DATA ENTRY'!G175,$EG$4='DATA ENTRY'!F175),'DATA ENTRY'!O175,"")))</f>
        <v/>
      </c>
      <c r="EJ176" s="3" t="str">
        <f>IF('DATA ENTRY'!CV175="","",IF('DATA ENTRY'!P175="","",IF(AND($EE$4='DATA ENTRY'!G175,$EG$4='DATA ENTRY'!F175),'DATA ENTRY'!P175,"")))</f>
        <v/>
      </c>
      <c r="EK176" s="132" t="str">
        <f>IF('DATA ENTRY'!CV175="","",IF('DATA ENTRY'!Q175="","",IF(AND($EE$4='DATA ENTRY'!G175,$EG$4='DATA ENTRY'!F175),'DATA ENTRY'!Q175,"")))</f>
        <v/>
      </c>
      <c r="EL176" s="3" t="str">
        <f>IF('DATA ENTRY'!CV175="","",IF('DATA ENTRY'!R175="","",IF(AND($EE$4='DATA ENTRY'!G175,$EG$4='DATA ENTRY'!F175),'DATA ENTRY'!R175,"")))</f>
        <v/>
      </c>
      <c r="EM176" s="132" t="str">
        <f>IF('DATA ENTRY'!CV175="","",IF('DATA ENTRY'!S175="","",IF(AND($EE$4='DATA ENTRY'!G175,$EG$4='DATA ENTRY'!F175),'DATA ENTRY'!S175,"")))</f>
        <v/>
      </c>
      <c r="EN176" s="3" t="str">
        <f>IF('DATA ENTRY'!CV175="","",IF('DATA ENTRY'!E175="","",IF(AND($EE$4='DATA ENTRY'!G175,$EG$4='DATA ENTRY'!F175),'DATA ENTRY'!E175,"")))</f>
        <v/>
      </c>
      <c r="EO176" s="3" t="str">
        <f>IF('DATA ENTRY'!CV175="","",IF('DATA ENTRY'!D6="","",IF(AND($EE$4='DATA ENTRY'!G175,$EG$4='DATA ENTRY'!F175),'DATA ENTRY'!D6,"")))</f>
        <v/>
      </c>
      <c r="EP176" s="3" t="str">
        <f>IF('DATA ENTRY'!CV175="","",IF('DATA ENTRY'!W175="","",IF(AND($EE$4='DATA ENTRY'!G175,$EG$4='DATA ENTRY'!F175),'DATA ENTRY'!W175,"")))</f>
        <v/>
      </c>
      <c r="EQ176" s="3" t="str">
        <f>IF('DATA ENTRY'!CV175="","",IF('DATA ENTRY'!X175="","",IF(AND($EE$4='DATA ENTRY'!G175,$EG$4='DATA ENTRY'!F175),'DATA ENTRY'!X175,"")))</f>
        <v/>
      </c>
      <c r="ER176" s="133" t="str">
        <f t="shared" si="37"/>
        <v/>
      </c>
      <c r="ES176" s="133" t="str">
        <f>IF('DATA ENTRY'!CV175="","",IF('DATA ENTRY'!D6="","",IF(AND($EE$4='DATA ENTRY'!G175,$EG$4='DATA ENTRY'!F175),'DATA ENTRY'!G175,"")))</f>
        <v/>
      </c>
      <c r="EX176">
        <f t="shared" si="38"/>
        <v>0</v>
      </c>
    </row>
    <row r="177" spans="1:154">
      <c r="A177" t="str">
        <f>IF(S177=0,"",1+(MAX($A$7:A176)))</f>
        <v/>
      </c>
      <c r="B177" s="2">
        <v>171</v>
      </c>
      <c r="C177" s="3" t="str">
        <f>IF('DATA ENTRY'!CV176="","",IF('DATA ENTRY'!B176="","",IF($D$4="All Post",'DATA ENTRY'!B176,IF(AND($D$4='DATA ENTRY'!CV176),'DATA ENTRY'!B176,""))))</f>
        <v/>
      </c>
      <c r="D177" s="3" t="str">
        <f>IF('DATA ENTRY'!CV176="","",IF('DATA ENTRY'!C176="","",IF($D$4="All Post",'DATA ENTRY'!C176,IF(AND($D$4='DATA ENTRY'!CV176),'DATA ENTRY'!C176,""))))</f>
        <v/>
      </c>
      <c r="E177" s="4" t="str">
        <f>IF('DATA ENTRY'!CV176="","",IF('DATA ENTRY'!I176="","",IF($D$4="All Post",'DATA ENTRY'!I176,IF(AND($D$4='DATA ENTRY'!CV176),'DATA ENTRY'!I176,""))))</f>
        <v/>
      </c>
      <c r="F177" s="4" t="str">
        <f>IF('DATA ENTRY'!CV176="","",IF('DATA ENTRY'!CV176="","",IF($D$4="All Post",'DATA ENTRY'!CV176,IF(AND($D$4='DATA ENTRY'!CV176),'DATA ENTRY'!CV176,""))))</f>
        <v/>
      </c>
      <c r="G177" s="3" t="str">
        <f>IF('DATA ENTRY'!CV176="","",IF('DATA ENTRY'!N176="","",IF($D$4="All Post",'DATA ENTRY'!N176,IF(AND($D$4='DATA ENTRY'!CV176),'DATA ENTRY'!N176,""))))</f>
        <v/>
      </c>
      <c r="H177" s="132" t="str">
        <f>IF('DATA ENTRY'!CV176="","",IF('DATA ENTRY'!O176="","",IF($D$4="All Post",'DATA ENTRY'!O176,IF(AND($D$4='DATA ENTRY'!CV176),'DATA ENTRY'!O176,""))))</f>
        <v/>
      </c>
      <c r="I177" s="3" t="str">
        <f>IF('DATA ENTRY'!CV176="","",IF('DATA ENTRY'!P176="","",IF($D$4="All Post",'DATA ENTRY'!P176,IF(AND($D$4='DATA ENTRY'!CV176),'DATA ENTRY'!P176,""))))</f>
        <v/>
      </c>
      <c r="J177" s="132" t="str">
        <f>IF('DATA ENTRY'!CV176="","",IF('DATA ENTRY'!Q176="","",IF($D$4="All Post",'DATA ENTRY'!Q176,IF(AND($D$4='DATA ENTRY'!CV176),'DATA ENTRY'!Q176,""))))</f>
        <v/>
      </c>
      <c r="K177" s="3" t="str">
        <f>IF('DATA ENTRY'!CV176="","",IF('DATA ENTRY'!R176="","",IF($D$4="All Post",'DATA ENTRY'!R176,IF(AND($D$4='DATA ENTRY'!CV176),'DATA ENTRY'!R176,""))))</f>
        <v/>
      </c>
      <c r="L177" s="3" t="str">
        <f>IF('DATA ENTRY'!CV176="","",IF('DATA ENTRY'!S176="","",IF($D$4="All Post",'DATA ENTRY'!S176,IF(AND($D$4='DATA ENTRY'!CV176),'DATA ENTRY'!S176,""))))</f>
        <v/>
      </c>
      <c r="M177" s="3" t="str">
        <f>IF('DATA ENTRY'!CV176="","",IF('DATA ENTRY'!E176="","",IF($D$4="All Post",'DATA ENTRY'!E176,IF(AND($D$4='DATA ENTRY'!CV176),'DATA ENTRY'!E176,""))))</f>
        <v/>
      </c>
      <c r="N177" s="3" t="str">
        <f>IF('DATA ENTRY'!CV176="","",IF('DATA ENTRY'!W176="","",IF($D$4="All Post",'DATA ENTRY'!W176,IF(AND($D$4='DATA ENTRY'!CV176),'DATA ENTRY'!W176,""))))</f>
        <v/>
      </c>
      <c r="O177" s="3" t="str">
        <f>IF('DATA ENTRY'!CV176="","",IF('DATA ENTRY'!X176="","",IF($D$4="All Post",'DATA ENTRY'!X176,IF(AND($D$4='DATA ENTRY'!CV176),'DATA ENTRY'!X176,""))))</f>
        <v/>
      </c>
      <c r="P177" s="3" t="str">
        <f>IF('DATA ENTRY'!CV176="","",IF('DATA ENTRY'!G176="","",IF($D$4="All Post",'DATA ENTRY'!G176,IF(AND($D$4='DATA ENTRY'!CV176),'DATA ENTRY'!G176,""))))</f>
        <v/>
      </c>
      <c r="S177">
        <f t="shared" si="27"/>
        <v>0</v>
      </c>
      <c r="T177" t="str">
        <f t="shared" si="28"/>
        <v/>
      </c>
      <c r="BZ177" t="str">
        <f t="shared" si="29"/>
        <v/>
      </c>
      <c r="CA177" t="str">
        <f>IF(CW177=0,"",1+(MAX($CA$7:CA176)))</f>
        <v/>
      </c>
      <c r="CB177" s="141">
        <v>171</v>
      </c>
      <c r="CC177" s="3" t="str">
        <f>IF('DATA ENTRY'!CV176="","",IF('DATA ENTRY'!B176="","",IF(AND($CD$4='DATA ENTRY'!CV176),'DATA ENTRY'!B176,"")))</f>
        <v/>
      </c>
      <c r="CD177" s="3" t="str">
        <f>IF('DATA ENTRY'!CV176="","",IF('DATA ENTRY'!C176="","",IF(AND($CD$4='DATA ENTRY'!CV176),'DATA ENTRY'!C176,"")))</f>
        <v/>
      </c>
      <c r="CE177" s="4" t="str">
        <f>IF('DATA ENTRY'!CV176="","",IF('DATA ENTRY'!I176="","",IF(AND($CD$4='DATA ENTRY'!CV176),'DATA ENTRY'!I176,"")))</f>
        <v/>
      </c>
      <c r="CF177" s="4" t="str">
        <f>IF('DATA ENTRY'!CV176="","",IF('DATA ENTRY'!CV176="","",IF(AND($CD$4='DATA ENTRY'!CV176),'DATA ENTRY'!CV176,"")))</f>
        <v/>
      </c>
      <c r="CG177" s="3" t="str">
        <f>IF('DATA ENTRY'!CV176="","",IF('DATA ENTRY'!N176="","",IF(AND($CD$4='DATA ENTRY'!CV176),'DATA ENTRY'!N176,"")))</f>
        <v/>
      </c>
      <c r="CH177" s="132" t="str">
        <f>IF('DATA ENTRY'!CV176="","",IF('DATA ENTRY'!O176="","",IF(AND($CD$4='DATA ENTRY'!CV176),'DATA ENTRY'!O176,"")))</f>
        <v/>
      </c>
      <c r="CI177" s="3" t="str">
        <f>IF('DATA ENTRY'!CV176="","",IF('DATA ENTRY'!P176="","",IF(AND($CD$4='DATA ENTRY'!CV176),'DATA ENTRY'!P176,"")))</f>
        <v/>
      </c>
      <c r="CJ177" s="132" t="str">
        <f>IF('DATA ENTRY'!CV176="","",IF('DATA ENTRY'!Q176="","",IF(AND($CD$4='DATA ENTRY'!CV176),'DATA ENTRY'!Q176,"")))</f>
        <v/>
      </c>
      <c r="CK177" s="3" t="str">
        <f>IF('DATA ENTRY'!CV176="","",IF('DATA ENTRY'!R176="","",IF(AND($CD$4='DATA ENTRY'!CV176),'DATA ENTRY'!R176,"")))</f>
        <v/>
      </c>
      <c r="CL177" s="3" t="str">
        <f>IF('DATA ENTRY'!CV176="","",IF('DATA ENTRY'!S176="","",IF(AND($CD$4='DATA ENTRY'!CV176),'DATA ENTRY'!S176,"")))</f>
        <v/>
      </c>
      <c r="CM177" s="3" t="str">
        <f>IF('DATA ENTRY'!CV176="","",IF('DATA ENTRY'!E176="","",IF(AND($CD$4='DATA ENTRY'!CV176),'DATA ENTRY'!E176,"")))</f>
        <v/>
      </c>
      <c r="CN177" s="3" t="str">
        <f>IF('DATA ENTRY'!CV176="","",IF('DATA ENTRY'!W176="","",IF(AND($CD$4='DATA ENTRY'!CV176),'DATA ENTRY'!W176,"")))</f>
        <v/>
      </c>
      <c r="CO177" s="3" t="str">
        <f>IF('DATA ENTRY'!CV176="","",IF('DATA ENTRY'!X176="","",IF(AND($CD$4='DATA ENTRY'!CV176),'DATA ENTRY'!X176,"")))</f>
        <v/>
      </c>
      <c r="CP177" s="133" t="str">
        <f t="shared" si="30"/>
        <v/>
      </c>
      <c r="CQ177" s="133" t="str">
        <f>IF('DATA ENTRY'!CV176="","",IF('DATA ENTRY'!G176="","",IF(AND($CD$4='DATA ENTRY'!CV176),'DATA ENTRY'!G176,"")))</f>
        <v/>
      </c>
      <c r="CR177">
        <f t="shared" si="31"/>
        <v>0</v>
      </c>
      <c r="CS177">
        <f t="shared" si="32"/>
        <v>0</v>
      </c>
      <c r="CW177">
        <f t="shared" si="39"/>
        <v>0</v>
      </c>
      <c r="DA177" t="str">
        <f t="shared" si="33"/>
        <v/>
      </c>
      <c r="DB177" t="str">
        <f>IF(DX177=0,"",1+(MAX($DB$7:DB176)))</f>
        <v/>
      </c>
      <c r="DC177" s="170">
        <v>171</v>
      </c>
      <c r="DD177" s="3" t="str">
        <f>IF('DATA ENTRY'!CV176="","",IF('DATA ENTRY'!B176="","",IF(AND($DE$4='DATA ENTRY'!D176),'DATA ENTRY'!B176,"")))</f>
        <v/>
      </c>
      <c r="DE177" s="3" t="str">
        <f>IF('DATA ENTRY'!CV176="","",IF('DATA ENTRY'!C176="","",IF(AND($DE$4='DATA ENTRY'!D176),'DATA ENTRY'!C176,"")))</f>
        <v/>
      </c>
      <c r="DF177" s="4" t="str">
        <f>IF('DATA ENTRY'!CV176="","",IF('DATA ENTRY'!I176="","",IF(AND($DE$4='DATA ENTRY'!D176),'DATA ENTRY'!I176,"")))</f>
        <v/>
      </c>
      <c r="DG177" s="4" t="str">
        <f>IF('DATA ENTRY'!CV176="","",IF('DATA ENTRY'!CV176="","",IF(AND($DE$4='DATA ENTRY'!D176),'DATA ENTRY'!CV176,"")))</f>
        <v/>
      </c>
      <c r="DH177" s="3" t="str">
        <f>IF('DATA ENTRY'!CV176="","",IF('DATA ENTRY'!N176="","",IF(AND($DE$4='DATA ENTRY'!D176),'DATA ENTRY'!N176,"")))</f>
        <v/>
      </c>
      <c r="DI177" s="132" t="str">
        <f>IF('DATA ENTRY'!CV176="","",IF('DATA ENTRY'!O176="","",IF(AND($DE$4='DATA ENTRY'!D176),'DATA ENTRY'!O176,"")))</f>
        <v/>
      </c>
      <c r="DJ177" s="3" t="str">
        <f>IF('DATA ENTRY'!CV176="","",IF('DATA ENTRY'!P176="","",IF(AND($DE$4='DATA ENTRY'!D176),'DATA ENTRY'!P176,"")))</f>
        <v/>
      </c>
      <c r="DK177" s="132" t="str">
        <f>IF('DATA ENTRY'!CV176="","",IF('DATA ENTRY'!Q176="","",IF(AND($DE$4='DATA ENTRY'!D176),'DATA ENTRY'!Q176,"")))</f>
        <v/>
      </c>
      <c r="DL177" s="3" t="str">
        <f>IF('DATA ENTRY'!CV176="","",IF('DATA ENTRY'!R176="","",IF(AND($DE$4='DATA ENTRY'!D176),'DATA ENTRY'!R176,"")))</f>
        <v/>
      </c>
      <c r="DM177" s="132" t="str">
        <f>IF('DATA ENTRY'!CV176="","",IF('DATA ENTRY'!S176="","",IF(AND($DE$4='DATA ENTRY'!D176),'DATA ENTRY'!S176,"")))</f>
        <v/>
      </c>
      <c r="DN177" s="3" t="str">
        <f>IF('DATA ENTRY'!CV176="","",IF('DATA ENTRY'!E176="","",IF(AND($DE$4='DATA ENTRY'!D176),'DATA ENTRY'!E176,"")))</f>
        <v/>
      </c>
      <c r="DO177" s="3" t="str">
        <f>IF('DATA ENTRY'!CV176="","",IF('DATA ENTRY'!D176="","",IF(AND($DE$4='DATA ENTRY'!D176),'DATA ENTRY'!D176,"")))</f>
        <v/>
      </c>
      <c r="DP177" s="3" t="str">
        <f>IF('DATA ENTRY'!CV176="","",IF('DATA ENTRY'!W176="","",IF(AND($DE$4='DATA ENTRY'!D176),'DATA ENTRY'!W176,"")))</f>
        <v/>
      </c>
      <c r="DQ177" s="3" t="str">
        <f>IF('DATA ENTRY'!CV176="","",IF('DATA ENTRY'!X176="","",IF(AND($DE$4='DATA ENTRY'!D176),'DATA ENTRY'!X176,"")))</f>
        <v/>
      </c>
      <c r="DR177" s="133" t="str">
        <f t="shared" si="34"/>
        <v/>
      </c>
      <c r="DS177" s="133" t="str">
        <f>IF('DATA ENTRY'!CV176="","",IF('DATA ENTRY'!D176="","",IF(AND($DE$4='DATA ENTRY'!D176),'DATA ENTRY'!G176,"")))</f>
        <v/>
      </c>
      <c r="DX177">
        <f t="shared" si="35"/>
        <v>0</v>
      </c>
      <c r="EA177" t="str">
        <f t="shared" si="36"/>
        <v/>
      </c>
      <c r="EB177" t="str">
        <f>IF(EX177=0,"",1+(MAX($EB$7:EB176)))</f>
        <v/>
      </c>
      <c r="EC177" s="192">
        <v>171</v>
      </c>
      <c r="ED177" s="3" t="str">
        <f>IF('DATA ENTRY'!CV176="","",IF('DATA ENTRY'!B176="","",IF(AND($EE$4='DATA ENTRY'!G176,$EG$4='DATA ENTRY'!F176),'DATA ENTRY'!B176,"")))</f>
        <v/>
      </c>
      <c r="EE177" s="3" t="str">
        <f>IF('DATA ENTRY'!CV176="","",IF('DATA ENTRY'!C176="","",IF(AND($EE$4='DATA ENTRY'!G176,$EG$4='DATA ENTRY'!F176),'DATA ENTRY'!C176,"")))</f>
        <v/>
      </c>
      <c r="EF177" s="4" t="str">
        <f>IF('DATA ENTRY'!CV176="","",IF('DATA ENTRY'!I176="","",IF(AND($EE$4='DATA ENTRY'!G176,$EG$4='DATA ENTRY'!F176),'DATA ENTRY'!I176,"")))</f>
        <v/>
      </c>
      <c r="EG177" s="4" t="str">
        <f>IF('DATA ENTRY'!CV176="","",IF('DATA ENTRY'!CV176="","",IF(AND($EE$4='DATA ENTRY'!G176,$EG$4='DATA ENTRY'!F176),'DATA ENTRY'!CV176,"")))</f>
        <v/>
      </c>
      <c r="EH177" s="3" t="str">
        <f>IF('DATA ENTRY'!CV176="","",IF('DATA ENTRY'!N176="","",IF(AND($EE$4='DATA ENTRY'!G176,$EG$4='DATA ENTRY'!F176),'DATA ENTRY'!N176,"")))</f>
        <v/>
      </c>
      <c r="EI177" s="132" t="str">
        <f>IF('DATA ENTRY'!CV176="","",IF('DATA ENTRY'!O176="","",IF(AND($EE$4='DATA ENTRY'!G176,$EG$4='DATA ENTRY'!F176),'DATA ENTRY'!O176,"")))</f>
        <v/>
      </c>
      <c r="EJ177" s="3" t="str">
        <f>IF('DATA ENTRY'!CV176="","",IF('DATA ENTRY'!P176="","",IF(AND($EE$4='DATA ENTRY'!G176,$EG$4='DATA ENTRY'!F176),'DATA ENTRY'!P176,"")))</f>
        <v/>
      </c>
      <c r="EK177" s="132" t="str">
        <f>IF('DATA ENTRY'!CV176="","",IF('DATA ENTRY'!Q176="","",IF(AND($EE$4='DATA ENTRY'!G176,$EG$4='DATA ENTRY'!F176),'DATA ENTRY'!Q176,"")))</f>
        <v/>
      </c>
      <c r="EL177" s="3" t="str">
        <f>IF('DATA ENTRY'!CV176="","",IF('DATA ENTRY'!R176="","",IF(AND($EE$4='DATA ENTRY'!G176,$EG$4='DATA ENTRY'!F176),'DATA ENTRY'!R176,"")))</f>
        <v/>
      </c>
      <c r="EM177" s="132" t="str">
        <f>IF('DATA ENTRY'!CV176="","",IF('DATA ENTRY'!S176="","",IF(AND($EE$4='DATA ENTRY'!G176,$EG$4='DATA ENTRY'!F176),'DATA ENTRY'!S176,"")))</f>
        <v/>
      </c>
      <c r="EN177" s="3" t="str">
        <f>IF('DATA ENTRY'!CV176="","",IF('DATA ENTRY'!E176="","",IF(AND($EE$4='DATA ENTRY'!G176,$EG$4='DATA ENTRY'!F176),'DATA ENTRY'!E176,"")))</f>
        <v/>
      </c>
      <c r="EO177" s="3" t="str">
        <f>IF('DATA ENTRY'!CV176="","",IF('DATA ENTRY'!D6="","",IF(AND($EE$4='DATA ENTRY'!G176,$EG$4='DATA ENTRY'!F176),'DATA ENTRY'!D6,"")))</f>
        <v/>
      </c>
      <c r="EP177" s="3" t="str">
        <f>IF('DATA ENTRY'!CV176="","",IF('DATA ENTRY'!W176="","",IF(AND($EE$4='DATA ENTRY'!G176,$EG$4='DATA ENTRY'!F176),'DATA ENTRY'!W176,"")))</f>
        <v/>
      </c>
      <c r="EQ177" s="3" t="str">
        <f>IF('DATA ENTRY'!CV176="","",IF('DATA ENTRY'!X176="","",IF(AND($EE$4='DATA ENTRY'!G176,$EG$4='DATA ENTRY'!F176),'DATA ENTRY'!X176,"")))</f>
        <v/>
      </c>
      <c r="ER177" s="133" t="str">
        <f t="shared" si="37"/>
        <v/>
      </c>
      <c r="ES177" s="133" t="str">
        <f>IF('DATA ENTRY'!CV176="","",IF('DATA ENTRY'!D6="","",IF(AND($EE$4='DATA ENTRY'!G176,$EG$4='DATA ENTRY'!F176),'DATA ENTRY'!G176,"")))</f>
        <v/>
      </c>
      <c r="EX177">
        <f t="shared" si="38"/>
        <v>0</v>
      </c>
    </row>
    <row r="178" spans="1:154">
      <c r="A178" t="str">
        <f>IF(S178=0,"",1+(MAX($A$7:A177)))</f>
        <v/>
      </c>
      <c r="B178" s="2">
        <v>172</v>
      </c>
      <c r="C178" s="3" t="str">
        <f>IF('DATA ENTRY'!CV177="","",IF('DATA ENTRY'!B177="","",IF($D$4="All Post",'DATA ENTRY'!B177,IF(AND($D$4='DATA ENTRY'!CV177),'DATA ENTRY'!B177,""))))</f>
        <v/>
      </c>
      <c r="D178" s="3" t="str">
        <f>IF('DATA ENTRY'!CV177="","",IF('DATA ENTRY'!C177="","",IF($D$4="All Post",'DATA ENTRY'!C177,IF(AND($D$4='DATA ENTRY'!CV177),'DATA ENTRY'!C177,""))))</f>
        <v/>
      </c>
      <c r="E178" s="4" t="str">
        <f>IF('DATA ENTRY'!CV177="","",IF('DATA ENTRY'!I177="","",IF($D$4="All Post",'DATA ENTRY'!I177,IF(AND($D$4='DATA ENTRY'!CV177),'DATA ENTRY'!I177,""))))</f>
        <v/>
      </c>
      <c r="F178" s="4" t="str">
        <f>IF('DATA ENTRY'!CV177="","",IF('DATA ENTRY'!CV177="","",IF($D$4="All Post",'DATA ENTRY'!CV177,IF(AND($D$4='DATA ENTRY'!CV177),'DATA ENTRY'!CV177,""))))</f>
        <v/>
      </c>
      <c r="G178" s="3" t="str">
        <f>IF('DATA ENTRY'!CV177="","",IF('DATA ENTRY'!N177="","",IF($D$4="All Post",'DATA ENTRY'!N177,IF(AND($D$4='DATA ENTRY'!CV177),'DATA ENTRY'!N177,""))))</f>
        <v/>
      </c>
      <c r="H178" s="132" t="str">
        <f>IF('DATA ENTRY'!CV177="","",IF('DATA ENTRY'!O177="","",IF($D$4="All Post",'DATA ENTRY'!O177,IF(AND($D$4='DATA ENTRY'!CV177),'DATA ENTRY'!O177,""))))</f>
        <v/>
      </c>
      <c r="I178" s="3" t="str">
        <f>IF('DATA ENTRY'!CV177="","",IF('DATA ENTRY'!P177="","",IF($D$4="All Post",'DATA ENTRY'!P177,IF(AND($D$4='DATA ENTRY'!CV177),'DATA ENTRY'!P177,""))))</f>
        <v/>
      </c>
      <c r="J178" s="132" t="str">
        <f>IF('DATA ENTRY'!CV177="","",IF('DATA ENTRY'!Q177="","",IF($D$4="All Post",'DATA ENTRY'!Q177,IF(AND($D$4='DATA ENTRY'!CV177),'DATA ENTRY'!Q177,""))))</f>
        <v/>
      </c>
      <c r="K178" s="3" t="str">
        <f>IF('DATA ENTRY'!CV177="","",IF('DATA ENTRY'!R177="","",IF($D$4="All Post",'DATA ENTRY'!R177,IF(AND($D$4='DATA ENTRY'!CV177),'DATA ENTRY'!R177,""))))</f>
        <v/>
      </c>
      <c r="L178" s="3" t="str">
        <f>IF('DATA ENTRY'!CV177="","",IF('DATA ENTRY'!S177="","",IF($D$4="All Post",'DATA ENTRY'!S177,IF(AND($D$4='DATA ENTRY'!CV177),'DATA ENTRY'!S177,""))))</f>
        <v/>
      </c>
      <c r="M178" s="3" t="str">
        <f>IF('DATA ENTRY'!CV177="","",IF('DATA ENTRY'!E177="","",IF($D$4="All Post",'DATA ENTRY'!E177,IF(AND($D$4='DATA ENTRY'!CV177),'DATA ENTRY'!E177,""))))</f>
        <v/>
      </c>
      <c r="N178" s="3" t="str">
        <f>IF('DATA ENTRY'!CV177="","",IF('DATA ENTRY'!W177="","",IF($D$4="All Post",'DATA ENTRY'!W177,IF(AND($D$4='DATA ENTRY'!CV177),'DATA ENTRY'!W177,""))))</f>
        <v/>
      </c>
      <c r="O178" s="3" t="str">
        <f>IF('DATA ENTRY'!CV177="","",IF('DATA ENTRY'!X177="","",IF($D$4="All Post",'DATA ENTRY'!X177,IF(AND($D$4='DATA ENTRY'!CV177),'DATA ENTRY'!X177,""))))</f>
        <v/>
      </c>
      <c r="P178" s="3" t="str">
        <f>IF('DATA ENTRY'!CV177="","",IF('DATA ENTRY'!G177="","",IF($D$4="All Post",'DATA ENTRY'!G177,IF(AND($D$4='DATA ENTRY'!CV177),'DATA ENTRY'!G177,""))))</f>
        <v/>
      </c>
      <c r="S178">
        <f t="shared" si="27"/>
        <v>0</v>
      </c>
      <c r="T178" t="str">
        <f t="shared" si="28"/>
        <v/>
      </c>
      <c r="BZ178" t="str">
        <f t="shared" si="29"/>
        <v/>
      </c>
      <c r="CA178" t="str">
        <f>IF(CW178=0,"",1+(MAX($CA$7:CA177)))</f>
        <v/>
      </c>
      <c r="CB178" s="141">
        <v>172</v>
      </c>
      <c r="CC178" s="3" t="str">
        <f>IF('DATA ENTRY'!CV177="","",IF('DATA ENTRY'!B177="","",IF(AND($CD$4='DATA ENTRY'!CV177),'DATA ENTRY'!B177,"")))</f>
        <v/>
      </c>
      <c r="CD178" s="3" t="str">
        <f>IF('DATA ENTRY'!CV177="","",IF('DATA ENTRY'!C177="","",IF(AND($CD$4='DATA ENTRY'!CV177),'DATA ENTRY'!C177,"")))</f>
        <v/>
      </c>
      <c r="CE178" s="4" t="str">
        <f>IF('DATA ENTRY'!CV177="","",IF('DATA ENTRY'!I177="","",IF(AND($CD$4='DATA ENTRY'!CV177),'DATA ENTRY'!I177,"")))</f>
        <v/>
      </c>
      <c r="CF178" s="4" t="str">
        <f>IF('DATA ENTRY'!CV177="","",IF('DATA ENTRY'!CV177="","",IF(AND($CD$4='DATA ENTRY'!CV177),'DATA ENTRY'!CV177,"")))</f>
        <v/>
      </c>
      <c r="CG178" s="3" t="str">
        <f>IF('DATA ENTRY'!CV177="","",IF('DATA ENTRY'!N177="","",IF(AND($CD$4='DATA ENTRY'!CV177),'DATA ENTRY'!N177,"")))</f>
        <v/>
      </c>
      <c r="CH178" s="132" t="str">
        <f>IF('DATA ENTRY'!CV177="","",IF('DATA ENTRY'!O177="","",IF(AND($CD$4='DATA ENTRY'!CV177),'DATA ENTRY'!O177,"")))</f>
        <v/>
      </c>
      <c r="CI178" s="3" t="str">
        <f>IF('DATA ENTRY'!CV177="","",IF('DATA ENTRY'!P177="","",IF(AND($CD$4='DATA ENTRY'!CV177),'DATA ENTRY'!P177,"")))</f>
        <v/>
      </c>
      <c r="CJ178" s="132" t="str">
        <f>IF('DATA ENTRY'!CV177="","",IF('DATA ENTRY'!Q177="","",IF(AND($CD$4='DATA ENTRY'!CV177),'DATA ENTRY'!Q177,"")))</f>
        <v/>
      </c>
      <c r="CK178" s="3" t="str">
        <f>IF('DATA ENTRY'!CV177="","",IF('DATA ENTRY'!R177="","",IF(AND($CD$4='DATA ENTRY'!CV177),'DATA ENTRY'!R177,"")))</f>
        <v/>
      </c>
      <c r="CL178" s="3" t="str">
        <f>IF('DATA ENTRY'!CV177="","",IF('DATA ENTRY'!S177="","",IF(AND($CD$4='DATA ENTRY'!CV177),'DATA ENTRY'!S177,"")))</f>
        <v/>
      </c>
      <c r="CM178" s="3" t="str">
        <f>IF('DATA ENTRY'!CV177="","",IF('DATA ENTRY'!E177="","",IF(AND($CD$4='DATA ENTRY'!CV177),'DATA ENTRY'!E177,"")))</f>
        <v/>
      </c>
      <c r="CN178" s="3" t="str">
        <f>IF('DATA ENTRY'!CV177="","",IF('DATA ENTRY'!W177="","",IF(AND($CD$4='DATA ENTRY'!CV177),'DATA ENTRY'!W177,"")))</f>
        <v/>
      </c>
      <c r="CO178" s="3" t="str">
        <f>IF('DATA ENTRY'!CV177="","",IF('DATA ENTRY'!X177="","",IF(AND($CD$4='DATA ENTRY'!CV177),'DATA ENTRY'!X177,"")))</f>
        <v/>
      </c>
      <c r="CP178" s="133" t="str">
        <f t="shared" si="30"/>
        <v/>
      </c>
      <c r="CQ178" s="133" t="str">
        <f>IF('DATA ENTRY'!CV177="","",IF('DATA ENTRY'!G177="","",IF(AND($CD$4='DATA ENTRY'!CV177),'DATA ENTRY'!G177,"")))</f>
        <v/>
      </c>
      <c r="CR178">
        <f t="shared" si="31"/>
        <v>0</v>
      </c>
      <c r="CS178">
        <f t="shared" si="32"/>
        <v>0</v>
      </c>
      <c r="CW178">
        <f t="shared" si="39"/>
        <v>0</v>
      </c>
      <c r="DA178" t="str">
        <f t="shared" si="33"/>
        <v/>
      </c>
      <c r="DB178" t="str">
        <f>IF(DX178=0,"",1+(MAX($DB$7:DB177)))</f>
        <v/>
      </c>
      <c r="DC178" s="170">
        <v>172</v>
      </c>
      <c r="DD178" s="3" t="str">
        <f>IF('DATA ENTRY'!CV177="","",IF('DATA ENTRY'!B177="","",IF(AND($DE$4='DATA ENTRY'!D177),'DATA ENTRY'!B177,"")))</f>
        <v/>
      </c>
      <c r="DE178" s="3" t="str">
        <f>IF('DATA ENTRY'!CV177="","",IF('DATA ENTRY'!C177="","",IF(AND($DE$4='DATA ENTRY'!D177),'DATA ENTRY'!C177,"")))</f>
        <v/>
      </c>
      <c r="DF178" s="4" t="str">
        <f>IF('DATA ENTRY'!CV177="","",IF('DATA ENTRY'!I177="","",IF(AND($DE$4='DATA ENTRY'!D177),'DATA ENTRY'!I177,"")))</f>
        <v/>
      </c>
      <c r="DG178" s="4" t="str">
        <f>IF('DATA ENTRY'!CV177="","",IF('DATA ENTRY'!CV177="","",IF(AND($DE$4='DATA ENTRY'!D177),'DATA ENTRY'!CV177,"")))</f>
        <v/>
      </c>
      <c r="DH178" s="3" t="str">
        <f>IF('DATA ENTRY'!CV177="","",IF('DATA ENTRY'!N177="","",IF(AND($DE$4='DATA ENTRY'!D177),'DATA ENTRY'!N177,"")))</f>
        <v/>
      </c>
      <c r="DI178" s="132" t="str">
        <f>IF('DATA ENTRY'!CV177="","",IF('DATA ENTRY'!O177="","",IF(AND($DE$4='DATA ENTRY'!D177),'DATA ENTRY'!O177,"")))</f>
        <v/>
      </c>
      <c r="DJ178" s="3" t="str">
        <f>IF('DATA ENTRY'!CV177="","",IF('DATA ENTRY'!P177="","",IF(AND($DE$4='DATA ENTRY'!D177),'DATA ENTRY'!P177,"")))</f>
        <v/>
      </c>
      <c r="DK178" s="132" t="str">
        <f>IF('DATA ENTRY'!CV177="","",IF('DATA ENTRY'!Q177="","",IF(AND($DE$4='DATA ENTRY'!D177),'DATA ENTRY'!Q177,"")))</f>
        <v/>
      </c>
      <c r="DL178" s="3" t="str">
        <f>IF('DATA ENTRY'!CV177="","",IF('DATA ENTRY'!R177="","",IF(AND($DE$4='DATA ENTRY'!D177),'DATA ENTRY'!R177,"")))</f>
        <v/>
      </c>
      <c r="DM178" s="132" t="str">
        <f>IF('DATA ENTRY'!CV177="","",IF('DATA ENTRY'!S177="","",IF(AND($DE$4='DATA ENTRY'!D177),'DATA ENTRY'!S177,"")))</f>
        <v/>
      </c>
      <c r="DN178" s="3" t="str">
        <f>IF('DATA ENTRY'!CV177="","",IF('DATA ENTRY'!E177="","",IF(AND($DE$4='DATA ENTRY'!D177),'DATA ENTRY'!E177,"")))</f>
        <v/>
      </c>
      <c r="DO178" s="3" t="str">
        <f>IF('DATA ENTRY'!CV177="","",IF('DATA ENTRY'!D177="","",IF(AND($DE$4='DATA ENTRY'!D177),'DATA ENTRY'!D177,"")))</f>
        <v/>
      </c>
      <c r="DP178" s="3" t="str">
        <f>IF('DATA ENTRY'!CV177="","",IF('DATA ENTRY'!W177="","",IF(AND($DE$4='DATA ENTRY'!D177),'DATA ENTRY'!W177,"")))</f>
        <v/>
      </c>
      <c r="DQ178" s="3" t="str">
        <f>IF('DATA ENTRY'!CV177="","",IF('DATA ENTRY'!X177="","",IF(AND($DE$4='DATA ENTRY'!D177),'DATA ENTRY'!X177,"")))</f>
        <v/>
      </c>
      <c r="DR178" s="133" t="str">
        <f t="shared" si="34"/>
        <v/>
      </c>
      <c r="DS178" s="133" t="str">
        <f>IF('DATA ENTRY'!CV177="","",IF('DATA ENTRY'!D177="","",IF(AND($DE$4='DATA ENTRY'!D177),'DATA ENTRY'!G177,"")))</f>
        <v/>
      </c>
      <c r="DX178">
        <f t="shared" si="35"/>
        <v>0</v>
      </c>
      <c r="EA178" t="str">
        <f t="shared" si="36"/>
        <v/>
      </c>
      <c r="EB178" t="str">
        <f>IF(EX178=0,"",1+(MAX($EB$7:EB177)))</f>
        <v/>
      </c>
      <c r="EC178" s="192">
        <v>172</v>
      </c>
      <c r="ED178" s="3" t="str">
        <f>IF('DATA ENTRY'!CV177="","",IF('DATA ENTRY'!B177="","",IF(AND($EE$4='DATA ENTRY'!G177,$EG$4='DATA ENTRY'!F177),'DATA ENTRY'!B177,"")))</f>
        <v/>
      </c>
      <c r="EE178" s="3" t="str">
        <f>IF('DATA ENTRY'!CV177="","",IF('DATA ENTRY'!C177="","",IF(AND($EE$4='DATA ENTRY'!G177,$EG$4='DATA ENTRY'!F177),'DATA ENTRY'!C177,"")))</f>
        <v/>
      </c>
      <c r="EF178" s="4" t="str">
        <f>IF('DATA ENTRY'!CV177="","",IF('DATA ENTRY'!I177="","",IF(AND($EE$4='DATA ENTRY'!G177,$EG$4='DATA ENTRY'!F177),'DATA ENTRY'!I177,"")))</f>
        <v/>
      </c>
      <c r="EG178" s="4" t="str">
        <f>IF('DATA ENTRY'!CV177="","",IF('DATA ENTRY'!CV177="","",IF(AND($EE$4='DATA ENTRY'!G177,$EG$4='DATA ENTRY'!F177),'DATA ENTRY'!CV177,"")))</f>
        <v/>
      </c>
      <c r="EH178" s="3" t="str">
        <f>IF('DATA ENTRY'!CV177="","",IF('DATA ENTRY'!N177="","",IF(AND($EE$4='DATA ENTRY'!G177,$EG$4='DATA ENTRY'!F177),'DATA ENTRY'!N177,"")))</f>
        <v/>
      </c>
      <c r="EI178" s="132" t="str">
        <f>IF('DATA ENTRY'!CV177="","",IF('DATA ENTRY'!O177="","",IF(AND($EE$4='DATA ENTRY'!G177,$EG$4='DATA ENTRY'!F177),'DATA ENTRY'!O177,"")))</f>
        <v/>
      </c>
      <c r="EJ178" s="3" t="str">
        <f>IF('DATA ENTRY'!CV177="","",IF('DATA ENTRY'!P177="","",IF(AND($EE$4='DATA ENTRY'!G177,$EG$4='DATA ENTRY'!F177),'DATA ENTRY'!P177,"")))</f>
        <v/>
      </c>
      <c r="EK178" s="132" t="str">
        <f>IF('DATA ENTRY'!CV177="","",IF('DATA ENTRY'!Q177="","",IF(AND($EE$4='DATA ENTRY'!G177,$EG$4='DATA ENTRY'!F177),'DATA ENTRY'!Q177,"")))</f>
        <v/>
      </c>
      <c r="EL178" s="3" t="str">
        <f>IF('DATA ENTRY'!CV177="","",IF('DATA ENTRY'!R177="","",IF(AND($EE$4='DATA ENTRY'!G177,$EG$4='DATA ENTRY'!F177),'DATA ENTRY'!R177,"")))</f>
        <v/>
      </c>
      <c r="EM178" s="132" t="str">
        <f>IF('DATA ENTRY'!CV177="","",IF('DATA ENTRY'!S177="","",IF(AND($EE$4='DATA ENTRY'!G177,$EG$4='DATA ENTRY'!F177),'DATA ENTRY'!S177,"")))</f>
        <v/>
      </c>
      <c r="EN178" s="3" t="str">
        <f>IF('DATA ENTRY'!CV177="","",IF('DATA ENTRY'!E177="","",IF(AND($EE$4='DATA ENTRY'!G177,$EG$4='DATA ENTRY'!F177),'DATA ENTRY'!E177,"")))</f>
        <v/>
      </c>
      <c r="EO178" s="3" t="str">
        <f>IF('DATA ENTRY'!CV177="","",IF('DATA ENTRY'!D6="","",IF(AND($EE$4='DATA ENTRY'!G177,$EG$4='DATA ENTRY'!F177),'DATA ENTRY'!D6,"")))</f>
        <v/>
      </c>
      <c r="EP178" s="3" t="str">
        <f>IF('DATA ENTRY'!CV177="","",IF('DATA ENTRY'!W177="","",IF(AND($EE$4='DATA ENTRY'!G177,$EG$4='DATA ENTRY'!F177),'DATA ENTRY'!W177,"")))</f>
        <v/>
      </c>
      <c r="EQ178" s="3" t="str">
        <f>IF('DATA ENTRY'!CV177="","",IF('DATA ENTRY'!X177="","",IF(AND($EE$4='DATA ENTRY'!G177,$EG$4='DATA ENTRY'!F177),'DATA ENTRY'!X177,"")))</f>
        <v/>
      </c>
      <c r="ER178" s="133" t="str">
        <f t="shared" si="37"/>
        <v/>
      </c>
      <c r="ES178" s="133" t="str">
        <f>IF('DATA ENTRY'!CV177="","",IF('DATA ENTRY'!D6="","",IF(AND($EE$4='DATA ENTRY'!G177,$EG$4='DATA ENTRY'!F177),'DATA ENTRY'!G177,"")))</f>
        <v/>
      </c>
      <c r="EX178">
        <f t="shared" si="38"/>
        <v>0</v>
      </c>
    </row>
    <row r="179" spans="1:154">
      <c r="A179" t="str">
        <f>IF(S179=0,"",1+(MAX($A$7:A178)))</f>
        <v/>
      </c>
      <c r="B179" s="2">
        <v>173</v>
      </c>
      <c r="C179" s="3" t="str">
        <f>IF('DATA ENTRY'!CV178="","",IF('DATA ENTRY'!B178="","",IF($D$4="All Post",'DATA ENTRY'!B178,IF(AND($D$4='DATA ENTRY'!CV178),'DATA ENTRY'!B178,""))))</f>
        <v/>
      </c>
      <c r="D179" s="3" t="str">
        <f>IF('DATA ENTRY'!CV178="","",IF('DATA ENTRY'!C178="","",IF($D$4="All Post",'DATA ENTRY'!C178,IF(AND($D$4='DATA ENTRY'!CV178),'DATA ENTRY'!C178,""))))</f>
        <v/>
      </c>
      <c r="E179" s="4" t="str">
        <f>IF('DATA ENTRY'!CV178="","",IF('DATA ENTRY'!I178="","",IF($D$4="All Post",'DATA ENTRY'!I178,IF(AND($D$4='DATA ENTRY'!CV178),'DATA ENTRY'!I178,""))))</f>
        <v/>
      </c>
      <c r="F179" s="4" t="str">
        <f>IF('DATA ENTRY'!CV178="","",IF('DATA ENTRY'!CV178="","",IF($D$4="All Post",'DATA ENTRY'!CV178,IF(AND($D$4='DATA ENTRY'!CV178),'DATA ENTRY'!CV178,""))))</f>
        <v/>
      </c>
      <c r="G179" s="3" t="str">
        <f>IF('DATA ENTRY'!CV178="","",IF('DATA ENTRY'!N178="","",IF($D$4="All Post",'DATA ENTRY'!N178,IF(AND($D$4='DATA ENTRY'!CV178),'DATA ENTRY'!N178,""))))</f>
        <v/>
      </c>
      <c r="H179" s="132" t="str">
        <f>IF('DATA ENTRY'!CV178="","",IF('DATA ENTRY'!O178="","",IF($D$4="All Post",'DATA ENTRY'!O178,IF(AND($D$4='DATA ENTRY'!CV178),'DATA ENTRY'!O178,""))))</f>
        <v/>
      </c>
      <c r="I179" s="3" t="str">
        <f>IF('DATA ENTRY'!CV178="","",IF('DATA ENTRY'!P178="","",IF($D$4="All Post",'DATA ENTRY'!P178,IF(AND($D$4='DATA ENTRY'!CV178),'DATA ENTRY'!P178,""))))</f>
        <v/>
      </c>
      <c r="J179" s="132" t="str">
        <f>IF('DATA ENTRY'!CV178="","",IF('DATA ENTRY'!Q178="","",IF($D$4="All Post",'DATA ENTRY'!Q178,IF(AND($D$4='DATA ENTRY'!CV178),'DATA ENTRY'!Q178,""))))</f>
        <v/>
      </c>
      <c r="K179" s="3" t="str">
        <f>IF('DATA ENTRY'!CV178="","",IF('DATA ENTRY'!R178="","",IF($D$4="All Post",'DATA ENTRY'!R178,IF(AND($D$4='DATA ENTRY'!CV178),'DATA ENTRY'!R178,""))))</f>
        <v/>
      </c>
      <c r="L179" s="3" t="str">
        <f>IF('DATA ENTRY'!CV178="","",IF('DATA ENTRY'!S178="","",IF($D$4="All Post",'DATA ENTRY'!S178,IF(AND($D$4='DATA ENTRY'!CV178),'DATA ENTRY'!S178,""))))</f>
        <v/>
      </c>
      <c r="M179" s="3" t="str">
        <f>IF('DATA ENTRY'!CV178="","",IF('DATA ENTRY'!E178="","",IF($D$4="All Post",'DATA ENTRY'!E178,IF(AND($D$4='DATA ENTRY'!CV178),'DATA ENTRY'!E178,""))))</f>
        <v/>
      </c>
      <c r="N179" s="3" t="str">
        <f>IF('DATA ENTRY'!CV178="","",IF('DATA ENTRY'!W178="","",IF($D$4="All Post",'DATA ENTRY'!W178,IF(AND($D$4='DATA ENTRY'!CV178),'DATA ENTRY'!W178,""))))</f>
        <v/>
      </c>
      <c r="O179" s="3" t="str">
        <f>IF('DATA ENTRY'!CV178="","",IF('DATA ENTRY'!X178="","",IF($D$4="All Post",'DATA ENTRY'!X178,IF(AND($D$4='DATA ENTRY'!CV178),'DATA ENTRY'!X178,""))))</f>
        <v/>
      </c>
      <c r="P179" s="3" t="str">
        <f>IF('DATA ENTRY'!CV178="","",IF('DATA ENTRY'!G178="","",IF($D$4="All Post",'DATA ENTRY'!G178,IF(AND($D$4='DATA ENTRY'!CV178),'DATA ENTRY'!G178,""))))</f>
        <v/>
      </c>
      <c r="S179">
        <f t="shared" si="27"/>
        <v>0</v>
      </c>
      <c r="T179" t="str">
        <f t="shared" si="28"/>
        <v/>
      </c>
      <c r="BZ179" t="str">
        <f t="shared" si="29"/>
        <v/>
      </c>
      <c r="CA179" t="str">
        <f>IF(CW179=0,"",1+(MAX($CA$7:CA178)))</f>
        <v/>
      </c>
      <c r="CB179" s="141">
        <v>173</v>
      </c>
      <c r="CC179" s="3" t="str">
        <f>IF('DATA ENTRY'!CV178="","",IF('DATA ENTRY'!B178="","",IF(AND($CD$4='DATA ENTRY'!CV178),'DATA ENTRY'!B178,"")))</f>
        <v/>
      </c>
      <c r="CD179" s="3" t="str">
        <f>IF('DATA ENTRY'!CV178="","",IF('DATA ENTRY'!C178="","",IF(AND($CD$4='DATA ENTRY'!CV178),'DATA ENTRY'!C178,"")))</f>
        <v/>
      </c>
      <c r="CE179" s="4" t="str">
        <f>IF('DATA ENTRY'!CV178="","",IF('DATA ENTRY'!I178="","",IF(AND($CD$4='DATA ENTRY'!CV178),'DATA ENTRY'!I178,"")))</f>
        <v/>
      </c>
      <c r="CF179" s="4" t="str">
        <f>IF('DATA ENTRY'!CV178="","",IF('DATA ENTRY'!CV178="","",IF(AND($CD$4='DATA ENTRY'!CV178),'DATA ENTRY'!CV178,"")))</f>
        <v/>
      </c>
      <c r="CG179" s="3" t="str">
        <f>IF('DATA ENTRY'!CV178="","",IF('DATA ENTRY'!N178="","",IF(AND($CD$4='DATA ENTRY'!CV178),'DATA ENTRY'!N178,"")))</f>
        <v/>
      </c>
      <c r="CH179" s="132" t="str">
        <f>IF('DATA ENTRY'!CV178="","",IF('DATA ENTRY'!O178="","",IF(AND($CD$4='DATA ENTRY'!CV178),'DATA ENTRY'!O178,"")))</f>
        <v/>
      </c>
      <c r="CI179" s="3" t="str">
        <f>IF('DATA ENTRY'!CV178="","",IF('DATA ENTRY'!P178="","",IF(AND($CD$4='DATA ENTRY'!CV178),'DATA ENTRY'!P178,"")))</f>
        <v/>
      </c>
      <c r="CJ179" s="132" t="str">
        <f>IF('DATA ENTRY'!CV178="","",IF('DATA ENTRY'!Q178="","",IF(AND($CD$4='DATA ENTRY'!CV178),'DATA ENTRY'!Q178,"")))</f>
        <v/>
      </c>
      <c r="CK179" s="3" t="str">
        <f>IF('DATA ENTRY'!CV178="","",IF('DATA ENTRY'!R178="","",IF(AND($CD$4='DATA ENTRY'!CV178),'DATA ENTRY'!R178,"")))</f>
        <v/>
      </c>
      <c r="CL179" s="3" t="str">
        <f>IF('DATA ENTRY'!CV178="","",IF('DATA ENTRY'!S178="","",IF(AND($CD$4='DATA ENTRY'!CV178),'DATA ENTRY'!S178,"")))</f>
        <v/>
      </c>
      <c r="CM179" s="3" t="str">
        <f>IF('DATA ENTRY'!CV178="","",IF('DATA ENTRY'!E178="","",IF(AND($CD$4='DATA ENTRY'!CV178),'DATA ENTRY'!E178,"")))</f>
        <v/>
      </c>
      <c r="CN179" s="3" t="str">
        <f>IF('DATA ENTRY'!CV178="","",IF('DATA ENTRY'!W178="","",IF(AND($CD$4='DATA ENTRY'!CV178),'DATA ENTRY'!W178,"")))</f>
        <v/>
      </c>
      <c r="CO179" s="3" t="str">
        <f>IF('DATA ENTRY'!CV178="","",IF('DATA ENTRY'!X178="","",IF(AND($CD$4='DATA ENTRY'!CV178),'DATA ENTRY'!X178,"")))</f>
        <v/>
      </c>
      <c r="CP179" s="133" t="str">
        <f t="shared" si="30"/>
        <v/>
      </c>
      <c r="CQ179" s="133" t="str">
        <f>IF('DATA ENTRY'!CV178="","",IF('DATA ENTRY'!G178="","",IF(AND($CD$4='DATA ENTRY'!CV178),'DATA ENTRY'!G178,"")))</f>
        <v/>
      </c>
      <c r="CR179">
        <f t="shared" si="31"/>
        <v>0</v>
      </c>
      <c r="CS179">
        <f t="shared" si="32"/>
        <v>0</v>
      </c>
      <c r="CW179">
        <f t="shared" si="39"/>
        <v>0</v>
      </c>
      <c r="DA179" t="str">
        <f t="shared" si="33"/>
        <v/>
      </c>
      <c r="DB179" t="str">
        <f>IF(DX179=0,"",1+(MAX($DB$7:DB178)))</f>
        <v/>
      </c>
      <c r="DC179" s="170">
        <v>173</v>
      </c>
      <c r="DD179" s="3" t="str">
        <f>IF('DATA ENTRY'!CV178="","",IF('DATA ENTRY'!B178="","",IF(AND($DE$4='DATA ENTRY'!D178),'DATA ENTRY'!B178,"")))</f>
        <v/>
      </c>
      <c r="DE179" s="3" t="str">
        <f>IF('DATA ENTRY'!CV178="","",IF('DATA ENTRY'!C178="","",IF(AND($DE$4='DATA ENTRY'!D178),'DATA ENTRY'!C178,"")))</f>
        <v/>
      </c>
      <c r="DF179" s="4" t="str">
        <f>IF('DATA ENTRY'!CV178="","",IF('DATA ENTRY'!I178="","",IF(AND($DE$4='DATA ENTRY'!D178),'DATA ENTRY'!I178,"")))</f>
        <v/>
      </c>
      <c r="DG179" s="4" t="str">
        <f>IF('DATA ENTRY'!CV178="","",IF('DATA ENTRY'!CV178="","",IF(AND($DE$4='DATA ENTRY'!D178),'DATA ENTRY'!CV178,"")))</f>
        <v/>
      </c>
      <c r="DH179" s="3" t="str">
        <f>IF('DATA ENTRY'!CV178="","",IF('DATA ENTRY'!N178="","",IF(AND($DE$4='DATA ENTRY'!D178),'DATA ENTRY'!N178,"")))</f>
        <v/>
      </c>
      <c r="DI179" s="132" t="str">
        <f>IF('DATA ENTRY'!CV178="","",IF('DATA ENTRY'!O178="","",IF(AND($DE$4='DATA ENTRY'!D178),'DATA ENTRY'!O178,"")))</f>
        <v/>
      </c>
      <c r="DJ179" s="3" t="str">
        <f>IF('DATA ENTRY'!CV178="","",IF('DATA ENTRY'!P178="","",IF(AND($DE$4='DATA ENTRY'!D178),'DATA ENTRY'!P178,"")))</f>
        <v/>
      </c>
      <c r="DK179" s="132" t="str">
        <f>IF('DATA ENTRY'!CV178="","",IF('DATA ENTRY'!Q178="","",IF(AND($DE$4='DATA ENTRY'!D178),'DATA ENTRY'!Q178,"")))</f>
        <v/>
      </c>
      <c r="DL179" s="3" t="str">
        <f>IF('DATA ENTRY'!CV178="","",IF('DATA ENTRY'!R178="","",IF(AND($DE$4='DATA ENTRY'!D178),'DATA ENTRY'!R178,"")))</f>
        <v/>
      </c>
      <c r="DM179" s="132" t="str">
        <f>IF('DATA ENTRY'!CV178="","",IF('DATA ENTRY'!S178="","",IF(AND($DE$4='DATA ENTRY'!D178),'DATA ENTRY'!S178,"")))</f>
        <v/>
      </c>
      <c r="DN179" s="3" t="str">
        <f>IF('DATA ENTRY'!CV178="","",IF('DATA ENTRY'!E178="","",IF(AND($DE$4='DATA ENTRY'!D178),'DATA ENTRY'!E178,"")))</f>
        <v/>
      </c>
      <c r="DO179" s="3" t="str">
        <f>IF('DATA ENTRY'!CV178="","",IF('DATA ENTRY'!D178="","",IF(AND($DE$4='DATA ENTRY'!D178),'DATA ENTRY'!D178,"")))</f>
        <v/>
      </c>
      <c r="DP179" s="3" t="str">
        <f>IF('DATA ENTRY'!CV178="","",IF('DATA ENTRY'!W178="","",IF(AND($DE$4='DATA ENTRY'!D178),'DATA ENTRY'!W178,"")))</f>
        <v/>
      </c>
      <c r="DQ179" s="3" t="str">
        <f>IF('DATA ENTRY'!CV178="","",IF('DATA ENTRY'!X178="","",IF(AND($DE$4='DATA ENTRY'!D178),'DATA ENTRY'!X178,"")))</f>
        <v/>
      </c>
      <c r="DR179" s="133" t="str">
        <f t="shared" si="34"/>
        <v/>
      </c>
      <c r="DS179" s="133" t="str">
        <f>IF('DATA ENTRY'!CV178="","",IF('DATA ENTRY'!D178="","",IF(AND($DE$4='DATA ENTRY'!D178),'DATA ENTRY'!G178,"")))</f>
        <v/>
      </c>
      <c r="DX179">
        <f t="shared" si="35"/>
        <v>0</v>
      </c>
      <c r="EA179" t="str">
        <f t="shared" si="36"/>
        <v/>
      </c>
      <c r="EB179" t="str">
        <f>IF(EX179=0,"",1+(MAX($EB$7:EB178)))</f>
        <v/>
      </c>
      <c r="EC179" s="192">
        <v>173</v>
      </c>
      <c r="ED179" s="3" t="str">
        <f>IF('DATA ENTRY'!CV178="","",IF('DATA ENTRY'!B178="","",IF(AND($EE$4='DATA ENTRY'!G178,$EG$4='DATA ENTRY'!F178),'DATA ENTRY'!B178,"")))</f>
        <v/>
      </c>
      <c r="EE179" s="3" t="str">
        <f>IF('DATA ENTRY'!CV178="","",IF('DATA ENTRY'!C178="","",IF(AND($EE$4='DATA ENTRY'!G178,$EG$4='DATA ENTRY'!F178),'DATA ENTRY'!C178,"")))</f>
        <v/>
      </c>
      <c r="EF179" s="4" t="str">
        <f>IF('DATA ENTRY'!CV178="","",IF('DATA ENTRY'!I178="","",IF(AND($EE$4='DATA ENTRY'!G178,$EG$4='DATA ENTRY'!F178),'DATA ENTRY'!I178,"")))</f>
        <v/>
      </c>
      <c r="EG179" s="4" t="str">
        <f>IF('DATA ENTRY'!CV178="","",IF('DATA ENTRY'!CV178="","",IF(AND($EE$4='DATA ENTRY'!G178,$EG$4='DATA ENTRY'!F178),'DATA ENTRY'!CV178,"")))</f>
        <v/>
      </c>
      <c r="EH179" s="3" t="str">
        <f>IF('DATA ENTRY'!CV178="","",IF('DATA ENTRY'!N178="","",IF(AND($EE$4='DATA ENTRY'!G178,$EG$4='DATA ENTRY'!F178),'DATA ENTRY'!N178,"")))</f>
        <v/>
      </c>
      <c r="EI179" s="132" t="str">
        <f>IF('DATA ENTRY'!CV178="","",IF('DATA ENTRY'!O178="","",IF(AND($EE$4='DATA ENTRY'!G178,$EG$4='DATA ENTRY'!F178),'DATA ENTRY'!O178,"")))</f>
        <v/>
      </c>
      <c r="EJ179" s="3" t="str">
        <f>IF('DATA ENTRY'!CV178="","",IF('DATA ENTRY'!P178="","",IF(AND($EE$4='DATA ENTRY'!G178,$EG$4='DATA ENTRY'!F178),'DATA ENTRY'!P178,"")))</f>
        <v/>
      </c>
      <c r="EK179" s="132" t="str">
        <f>IF('DATA ENTRY'!CV178="","",IF('DATA ENTRY'!Q178="","",IF(AND($EE$4='DATA ENTRY'!G178,$EG$4='DATA ENTRY'!F178),'DATA ENTRY'!Q178,"")))</f>
        <v/>
      </c>
      <c r="EL179" s="3" t="str">
        <f>IF('DATA ENTRY'!CV178="","",IF('DATA ENTRY'!R178="","",IF(AND($EE$4='DATA ENTRY'!G178,$EG$4='DATA ENTRY'!F178),'DATA ENTRY'!R178,"")))</f>
        <v/>
      </c>
      <c r="EM179" s="132" t="str">
        <f>IF('DATA ENTRY'!CV178="","",IF('DATA ENTRY'!S178="","",IF(AND($EE$4='DATA ENTRY'!G178,$EG$4='DATA ENTRY'!F178),'DATA ENTRY'!S178,"")))</f>
        <v/>
      </c>
      <c r="EN179" s="3" t="str">
        <f>IF('DATA ENTRY'!CV178="","",IF('DATA ENTRY'!E178="","",IF(AND($EE$4='DATA ENTRY'!G178,$EG$4='DATA ENTRY'!F178),'DATA ENTRY'!E178,"")))</f>
        <v/>
      </c>
      <c r="EO179" s="3" t="str">
        <f>IF('DATA ENTRY'!CV178="","",IF('DATA ENTRY'!D6="","",IF(AND($EE$4='DATA ENTRY'!G178,$EG$4='DATA ENTRY'!F178),'DATA ENTRY'!D6,"")))</f>
        <v/>
      </c>
      <c r="EP179" s="3" t="str">
        <f>IF('DATA ENTRY'!CV178="","",IF('DATA ENTRY'!W178="","",IF(AND($EE$4='DATA ENTRY'!G178,$EG$4='DATA ENTRY'!F178),'DATA ENTRY'!W178,"")))</f>
        <v/>
      </c>
      <c r="EQ179" s="3" t="str">
        <f>IF('DATA ENTRY'!CV178="","",IF('DATA ENTRY'!X178="","",IF(AND($EE$4='DATA ENTRY'!G178,$EG$4='DATA ENTRY'!F178),'DATA ENTRY'!X178,"")))</f>
        <v/>
      </c>
      <c r="ER179" s="133" t="str">
        <f t="shared" si="37"/>
        <v/>
      </c>
      <c r="ES179" s="133" t="str">
        <f>IF('DATA ENTRY'!CV178="","",IF('DATA ENTRY'!D6="","",IF(AND($EE$4='DATA ENTRY'!G178,$EG$4='DATA ENTRY'!F178),'DATA ENTRY'!G178,"")))</f>
        <v/>
      </c>
      <c r="EX179">
        <f t="shared" si="38"/>
        <v>0</v>
      </c>
    </row>
    <row r="180" spans="1:154">
      <c r="A180" t="str">
        <f>IF(S180=0,"",1+(MAX($A$7:A179)))</f>
        <v/>
      </c>
      <c r="B180" s="2">
        <v>174</v>
      </c>
      <c r="C180" s="3" t="str">
        <f>IF('DATA ENTRY'!CV179="","",IF('DATA ENTRY'!B179="","",IF($D$4="All Post",'DATA ENTRY'!B179,IF(AND($D$4='DATA ENTRY'!CV179),'DATA ENTRY'!B179,""))))</f>
        <v/>
      </c>
      <c r="D180" s="3" t="str">
        <f>IF('DATA ENTRY'!CV179="","",IF('DATA ENTRY'!C179="","",IF($D$4="All Post",'DATA ENTRY'!C179,IF(AND($D$4='DATA ENTRY'!CV179),'DATA ENTRY'!C179,""))))</f>
        <v/>
      </c>
      <c r="E180" s="4" t="str">
        <f>IF('DATA ENTRY'!CV179="","",IF('DATA ENTRY'!I179="","",IF($D$4="All Post",'DATA ENTRY'!I179,IF(AND($D$4='DATA ENTRY'!CV179),'DATA ENTRY'!I179,""))))</f>
        <v/>
      </c>
      <c r="F180" s="4" t="str">
        <f>IF('DATA ENTRY'!CV179="","",IF('DATA ENTRY'!CV179="","",IF($D$4="All Post",'DATA ENTRY'!CV179,IF(AND($D$4='DATA ENTRY'!CV179),'DATA ENTRY'!CV179,""))))</f>
        <v/>
      </c>
      <c r="G180" s="3" t="str">
        <f>IF('DATA ENTRY'!CV179="","",IF('DATA ENTRY'!N179="","",IF($D$4="All Post",'DATA ENTRY'!N179,IF(AND($D$4='DATA ENTRY'!CV179),'DATA ENTRY'!N179,""))))</f>
        <v/>
      </c>
      <c r="H180" s="132" t="str">
        <f>IF('DATA ENTRY'!CV179="","",IF('DATA ENTRY'!O179="","",IF($D$4="All Post",'DATA ENTRY'!O179,IF(AND($D$4='DATA ENTRY'!CV179),'DATA ENTRY'!O179,""))))</f>
        <v/>
      </c>
      <c r="I180" s="3" t="str">
        <f>IF('DATA ENTRY'!CV179="","",IF('DATA ENTRY'!P179="","",IF($D$4="All Post",'DATA ENTRY'!P179,IF(AND($D$4='DATA ENTRY'!CV179),'DATA ENTRY'!P179,""))))</f>
        <v/>
      </c>
      <c r="J180" s="132" t="str">
        <f>IF('DATA ENTRY'!CV179="","",IF('DATA ENTRY'!Q179="","",IF($D$4="All Post",'DATA ENTRY'!Q179,IF(AND($D$4='DATA ENTRY'!CV179),'DATA ENTRY'!Q179,""))))</f>
        <v/>
      </c>
      <c r="K180" s="3" t="str">
        <f>IF('DATA ENTRY'!CV179="","",IF('DATA ENTRY'!R179="","",IF($D$4="All Post",'DATA ENTRY'!R179,IF(AND($D$4='DATA ENTRY'!CV179),'DATA ENTRY'!R179,""))))</f>
        <v/>
      </c>
      <c r="L180" s="3" t="str">
        <f>IF('DATA ENTRY'!CV179="","",IF('DATA ENTRY'!S179="","",IF($D$4="All Post",'DATA ENTRY'!S179,IF(AND($D$4='DATA ENTRY'!CV179),'DATA ENTRY'!S179,""))))</f>
        <v/>
      </c>
      <c r="M180" s="3" t="str">
        <f>IF('DATA ENTRY'!CV179="","",IF('DATA ENTRY'!E179="","",IF($D$4="All Post",'DATA ENTRY'!E179,IF(AND($D$4='DATA ENTRY'!CV179),'DATA ENTRY'!E179,""))))</f>
        <v/>
      </c>
      <c r="N180" s="3" t="str">
        <f>IF('DATA ENTRY'!CV179="","",IF('DATA ENTRY'!W179="","",IF($D$4="All Post",'DATA ENTRY'!W179,IF(AND($D$4='DATA ENTRY'!CV179),'DATA ENTRY'!W179,""))))</f>
        <v/>
      </c>
      <c r="O180" s="3" t="str">
        <f>IF('DATA ENTRY'!CV179="","",IF('DATA ENTRY'!X179="","",IF($D$4="All Post",'DATA ENTRY'!X179,IF(AND($D$4='DATA ENTRY'!CV179),'DATA ENTRY'!X179,""))))</f>
        <v/>
      </c>
      <c r="P180" s="3" t="str">
        <f>IF('DATA ENTRY'!CV179="","",IF('DATA ENTRY'!G179="","",IF($D$4="All Post",'DATA ENTRY'!G179,IF(AND($D$4='DATA ENTRY'!CV179),'DATA ENTRY'!G179,""))))</f>
        <v/>
      </c>
      <c r="S180">
        <f t="shared" si="27"/>
        <v>0</v>
      </c>
      <c r="T180" t="str">
        <f t="shared" si="28"/>
        <v/>
      </c>
      <c r="BZ180" t="str">
        <f t="shared" si="29"/>
        <v/>
      </c>
      <c r="CA180" t="str">
        <f>IF(CW180=0,"",1+(MAX($CA$7:CA179)))</f>
        <v/>
      </c>
      <c r="CB180" s="141">
        <v>174</v>
      </c>
      <c r="CC180" s="3" t="str">
        <f>IF('DATA ENTRY'!CV179="","",IF('DATA ENTRY'!B179="","",IF(AND($CD$4='DATA ENTRY'!CV179),'DATA ENTRY'!B179,"")))</f>
        <v/>
      </c>
      <c r="CD180" s="3" t="str">
        <f>IF('DATA ENTRY'!CV179="","",IF('DATA ENTRY'!C179="","",IF(AND($CD$4='DATA ENTRY'!CV179),'DATA ENTRY'!C179,"")))</f>
        <v/>
      </c>
      <c r="CE180" s="4" t="str">
        <f>IF('DATA ENTRY'!CV179="","",IF('DATA ENTRY'!I179="","",IF(AND($CD$4='DATA ENTRY'!CV179),'DATA ENTRY'!I179,"")))</f>
        <v/>
      </c>
      <c r="CF180" s="4" t="str">
        <f>IF('DATA ENTRY'!CV179="","",IF('DATA ENTRY'!CV179="","",IF(AND($CD$4='DATA ENTRY'!CV179),'DATA ENTRY'!CV179,"")))</f>
        <v/>
      </c>
      <c r="CG180" s="3" t="str">
        <f>IF('DATA ENTRY'!CV179="","",IF('DATA ENTRY'!N179="","",IF(AND($CD$4='DATA ENTRY'!CV179),'DATA ENTRY'!N179,"")))</f>
        <v/>
      </c>
      <c r="CH180" s="132" t="str">
        <f>IF('DATA ENTRY'!CV179="","",IF('DATA ENTRY'!O179="","",IF(AND($CD$4='DATA ENTRY'!CV179),'DATA ENTRY'!O179,"")))</f>
        <v/>
      </c>
      <c r="CI180" s="3" t="str">
        <f>IF('DATA ENTRY'!CV179="","",IF('DATA ENTRY'!P179="","",IF(AND($CD$4='DATA ENTRY'!CV179),'DATA ENTRY'!P179,"")))</f>
        <v/>
      </c>
      <c r="CJ180" s="132" t="str">
        <f>IF('DATA ENTRY'!CV179="","",IF('DATA ENTRY'!Q179="","",IF(AND($CD$4='DATA ENTRY'!CV179),'DATA ENTRY'!Q179,"")))</f>
        <v/>
      </c>
      <c r="CK180" s="3" t="str">
        <f>IF('DATA ENTRY'!CV179="","",IF('DATA ENTRY'!R179="","",IF(AND($CD$4='DATA ENTRY'!CV179),'DATA ENTRY'!R179,"")))</f>
        <v/>
      </c>
      <c r="CL180" s="3" t="str">
        <f>IF('DATA ENTRY'!CV179="","",IF('DATA ENTRY'!S179="","",IF(AND($CD$4='DATA ENTRY'!CV179),'DATA ENTRY'!S179,"")))</f>
        <v/>
      </c>
      <c r="CM180" s="3" t="str">
        <f>IF('DATA ENTRY'!CV179="","",IF('DATA ENTRY'!E179="","",IF(AND($CD$4='DATA ENTRY'!CV179),'DATA ENTRY'!E179,"")))</f>
        <v/>
      </c>
      <c r="CN180" s="3" t="str">
        <f>IF('DATA ENTRY'!CV179="","",IF('DATA ENTRY'!W179="","",IF(AND($CD$4='DATA ENTRY'!CV179),'DATA ENTRY'!W179,"")))</f>
        <v/>
      </c>
      <c r="CO180" s="3" t="str">
        <f>IF('DATA ENTRY'!CV179="","",IF('DATA ENTRY'!X179="","",IF(AND($CD$4='DATA ENTRY'!CV179),'DATA ENTRY'!X179,"")))</f>
        <v/>
      </c>
      <c r="CP180" s="133" t="str">
        <f t="shared" si="30"/>
        <v/>
      </c>
      <c r="CQ180" s="133" t="str">
        <f>IF('DATA ENTRY'!CV179="","",IF('DATA ENTRY'!G179="","",IF(AND($CD$4='DATA ENTRY'!CV179),'DATA ENTRY'!G179,"")))</f>
        <v/>
      </c>
      <c r="CR180">
        <f t="shared" si="31"/>
        <v>0</v>
      </c>
      <c r="CS180">
        <f t="shared" si="32"/>
        <v>0</v>
      </c>
      <c r="CW180">
        <f t="shared" si="39"/>
        <v>0</v>
      </c>
      <c r="DA180" t="str">
        <f t="shared" si="33"/>
        <v/>
      </c>
      <c r="DB180" t="str">
        <f>IF(DX180=0,"",1+(MAX($DB$7:DB179)))</f>
        <v/>
      </c>
      <c r="DC180" s="170">
        <v>174</v>
      </c>
      <c r="DD180" s="3" t="str">
        <f>IF('DATA ENTRY'!CV179="","",IF('DATA ENTRY'!B179="","",IF(AND($DE$4='DATA ENTRY'!D179),'DATA ENTRY'!B179,"")))</f>
        <v/>
      </c>
      <c r="DE180" s="3" t="str">
        <f>IF('DATA ENTRY'!CV179="","",IF('DATA ENTRY'!C179="","",IF(AND($DE$4='DATA ENTRY'!D179),'DATA ENTRY'!C179,"")))</f>
        <v/>
      </c>
      <c r="DF180" s="4" t="str">
        <f>IF('DATA ENTRY'!CV179="","",IF('DATA ENTRY'!I179="","",IF(AND($DE$4='DATA ENTRY'!D179),'DATA ENTRY'!I179,"")))</f>
        <v/>
      </c>
      <c r="DG180" s="4" t="str">
        <f>IF('DATA ENTRY'!CV179="","",IF('DATA ENTRY'!CV179="","",IF(AND($DE$4='DATA ENTRY'!D179),'DATA ENTRY'!CV179,"")))</f>
        <v/>
      </c>
      <c r="DH180" s="3" t="str">
        <f>IF('DATA ENTRY'!CV179="","",IF('DATA ENTRY'!N179="","",IF(AND($DE$4='DATA ENTRY'!D179),'DATA ENTRY'!N179,"")))</f>
        <v/>
      </c>
      <c r="DI180" s="132" t="str">
        <f>IF('DATA ENTRY'!CV179="","",IF('DATA ENTRY'!O179="","",IF(AND($DE$4='DATA ENTRY'!D179),'DATA ENTRY'!O179,"")))</f>
        <v/>
      </c>
      <c r="DJ180" s="3" t="str">
        <f>IF('DATA ENTRY'!CV179="","",IF('DATA ENTRY'!P179="","",IF(AND($DE$4='DATA ENTRY'!D179),'DATA ENTRY'!P179,"")))</f>
        <v/>
      </c>
      <c r="DK180" s="132" t="str">
        <f>IF('DATA ENTRY'!CV179="","",IF('DATA ENTRY'!Q179="","",IF(AND($DE$4='DATA ENTRY'!D179),'DATA ENTRY'!Q179,"")))</f>
        <v/>
      </c>
      <c r="DL180" s="3" t="str">
        <f>IF('DATA ENTRY'!CV179="","",IF('DATA ENTRY'!R179="","",IF(AND($DE$4='DATA ENTRY'!D179),'DATA ENTRY'!R179,"")))</f>
        <v/>
      </c>
      <c r="DM180" s="132" t="str">
        <f>IF('DATA ENTRY'!CV179="","",IF('DATA ENTRY'!S179="","",IF(AND($DE$4='DATA ENTRY'!D179),'DATA ENTRY'!S179,"")))</f>
        <v/>
      </c>
      <c r="DN180" s="3" t="str">
        <f>IF('DATA ENTRY'!CV179="","",IF('DATA ENTRY'!E179="","",IF(AND($DE$4='DATA ENTRY'!D179),'DATA ENTRY'!E179,"")))</f>
        <v/>
      </c>
      <c r="DO180" s="3" t="str">
        <f>IF('DATA ENTRY'!CV179="","",IF('DATA ENTRY'!D179="","",IF(AND($DE$4='DATA ENTRY'!D179),'DATA ENTRY'!D179,"")))</f>
        <v/>
      </c>
      <c r="DP180" s="3" t="str">
        <f>IF('DATA ENTRY'!CV179="","",IF('DATA ENTRY'!W179="","",IF(AND($DE$4='DATA ENTRY'!D179),'DATA ENTRY'!W179,"")))</f>
        <v/>
      </c>
      <c r="DQ180" s="3" t="str">
        <f>IF('DATA ENTRY'!CV179="","",IF('DATA ENTRY'!X179="","",IF(AND($DE$4='DATA ENTRY'!D179),'DATA ENTRY'!X179,"")))</f>
        <v/>
      </c>
      <c r="DR180" s="133" t="str">
        <f t="shared" si="34"/>
        <v/>
      </c>
      <c r="DS180" s="133" t="str">
        <f>IF('DATA ENTRY'!CV179="","",IF('DATA ENTRY'!D179="","",IF(AND($DE$4='DATA ENTRY'!D179),'DATA ENTRY'!G179,"")))</f>
        <v/>
      </c>
      <c r="DX180">
        <f t="shared" si="35"/>
        <v>0</v>
      </c>
      <c r="EA180" t="str">
        <f t="shared" si="36"/>
        <v/>
      </c>
      <c r="EB180" t="str">
        <f>IF(EX180=0,"",1+(MAX($EB$7:EB179)))</f>
        <v/>
      </c>
      <c r="EC180" s="192">
        <v>174</v>
      </c>
      <c r="ED180" s="3" t="str">
        <f>IF('DATA ENTRY'!CV179="","",IF('DATA ENTRY'!B179="","",IF(AND($EE$4='DATA ENTRY'!G179,$EG$4='DATA ENTRY'!F179),'DATA ENTRY'!B179,"")))</f>
        <v/>
      </c>
      <c r="EE180" s="3" t="str">
        <f>IF('DATA ENTRY'!CV179="","",IF('DATA ENTRY'!C179="","",IF(AND($EE$4='DATA ENTRY'!G179,$EG$4='DATA ENTRY'!F179),'DATA ENTRY'!C179,"")))</f>
        <v/>
      </c>
      <c r="EF180" s="4" t="str">
        <f>IF('DATA ENTRY'!CV179="","",IF('DATA ENTRY'!I179="","",IF(AND($EE$4='DATA ENTRY'!G179,$EG$4='DATA ENTRY'!F179),'DATA ENTRY'!I179,"")))</f>
        <v/>
      </c>
      <c r="EG180" s="4" t="str">
        <f>IF('DATA ENTRY'!CV179="","",IF('DATA ENTRY'!CV179="","",IF(AND($EE$4='DATA ENTRY'!G179,$EG$4='DATA ENTRY'!F179),'DATA ENTRY'!CV179,"")))</f>
        <v/>
      </c>
      <c r="EH180" s="3" t="str">
        <f>IF('DATA ENTRY'!CV179="","",IF('DATA ENTRY'!N179="","",IF(AND($EE$4='DATA ENTRY'!G179,$EG$4='DATA ENTRY'!F179),'DATA ENTRY'!N179,"")))</f>
        <v/>
      </c>
      <c r="EI180" s="132" t="str">
        <f>IF('DATA ENTRY'!CV179="","",IF('DATA ENTRY'!O179="","",IF(AND($EE$4='DATA ENTRY'!G179,$EG$4='DATA ENTRY'!F179),'DATA ENTRY'!O179,"")))</f>
        <v/>
      </c>
      <c r="EJ180" s="3" t="str">
        <f>IF('DATA ENTRY'!CV179="","",IF('DATA ENTRY'!P179="","",IF(AND($EE$4='DATA ENTRY'!G179,$EG$4='DATA ENTRY'!F179),'DATA ENTRY'!P179,"")))</f>
        <v/>
      </c>
      <c r="EK180" s="132" t="str">
        <f>IF('DATA ENTRY'!CV179="","",IF('DATA ENTRY'!Q179="","",IF(AND($EE$4='DATA ENTRY'!G179,$EG$4='DATA ENTRY'!F179),'DATA ENTRY'!Q179,"")))</f>
        <v/>
      </c>
      <c r="EL180" s="3" t="str">
        <f>IF('DATA ENTRY'!CV179="","",IF('DATA ENTRY'!R179="","",IF(AND($EE$4='DATA ENTRY'!G179,$EG$4='DATA ENTRY'!F179),'DATA ENTRY'!R179,"")))</f>
        <v/>
      </c>
      <c r="EM180" s="132" t="str">
        <f>IF('DATA ENTRY'!CV179="","",IF('DATA ENTRY'!S179="","",IF(AND($EE$4='DATA ENTRY'!G179,$EG$4='DATA ENTRY'!F179),'DATA ENTRY'!S179,"")))</f>
        <v/>
      </c>
      <c r="EN180" s="3" t="str">
        <f>IF('DATA ENTRY'!CV179="","",IF('DATA ENTRY'!E179="","",IF(AND($EE$4='DATA ENTRY'!G179,$EG$4='DATA ENTRY'!F179),'DATA ENTRY'!E179,"")))</f>
        <v/>
      </c>
      <c r="EO180" s="3" t="str">
        <f>IF('DATA ENTRY'!CV179="","",IF('DATA ENTRY'!D6="","",IF(AND($EE$4='DATA ENTRY'!G179,$EG$4='DATA ENTRY'!F179),'DATA ENTRY'!D6,"")))</f>
        <v/>
      </c>
      <c r="EP180" s="3" t="str">
        <f>IF('DATA ENTRY'!CV179="","",IF('DATA ENTRY'!W179="","",IF(AND($EE$4='DATA ENTRY'!G179,$EG$4='DATA ENTRY'!F179),'DATA ENTRY'!W179,"")))</f>
        <v/>
      </c>
      <c r="EQ180" s="3" t="str">
        <f>IF('DATA ENTRY'!CV179="","",IF('DATA ENTRY'!X179="","",IF(AND($EE$4='DATA ENTRY'!G179,$EG$4='DATA ENTRY'!F179),'DATA ENTRY'!X179,"")))</f>
        <v/>
      </c>
      <c r="ER180" s="133" t="str">
        <f t="shared" si="37"/>
        <v/>
      </c>
      <c r="ES180" s="133" t="str">
        <f>IF('DATA ENTRY'!CV179="","",IF('DATA ENTRY'!D6="","",IF(AND($EE$4='DATA ENTRY'!G179,$EG$4='DATA ENTRY'!F179),'DATA ENTRY'!G179,"")))</f>
        <v/>
      </c>
      <c r="EX180">
        <f t="shared" si="38"/>
        <v>0</v>
      </c>
    </row>
    <row r="181" spans="1:154">
      <c r="A181" t="str">
        <f>IF(S181=0,"",1+(MAX($A$7:A180)))</f>
        <v/>
      </c>
      <c r="B181" s="2">
        <v>175</v>
      </c>
      <c r="C181" s="3" t="str">
        <f>IF('DATA ENTRY'!CV180="","",IF('DATA ENTRY'!B180="","",IF($D$4="All Post",'DATA ENTRY'!B180,IF(AND($D$4='DATA ENTRY'!CV180),'DATA ENTRY'!B180,""))))</f>
        <v/>
      </c>
      <c r="D181" s="3" t="str">
        <f>IF('DATA ENTRY'!CV180="","",IF('DATA ENTRY'!C180="","",IF($D$4="All Post",'DATA ENTRY'!C180,IF(AND($D$4='DATA ENTRY'!CV180),'DATA ENTRY'!C180,""))))</f>
        <v/>
      </c>
      <c r="E181" s="4" t="str">
        <f>IF('DATA ENTRY'!CV180="","",IF('DATA ENTRY'!I180="","",IF($D$4="All Post",'DATA ENTRY'!I180,IF(AND($D$4='DATA ENTRY'!CV180),'DATA ENTRY'!I180,""))))</f>
        <v/>
      </c>
      <c r="F181" s="4" t="str">
        <f>IF('DATA ENTRY'!CV180="","",IF('DATA ENTRY'!CV180="","",IF($D$4="All Post",'DATA ENTRY'!CV180,IF(AND($D$4='DATA ENTRY'!CV180),'DATA ENTRY'!CV180,""))))</f>
        <v/>
      </c>
      <c r="G181" s="3" t="str">
        <f>IF('DATA ENTRY'!CV180="","",IF('DATA ENTRY'!N180="","",IF($D$4="All Post",'DATA ENTRY'!N180,IF(AND($D$4='DATA ENTRY'!CV180),'DATA ENTRY'!N180,""))))</f>
        <v/>
      </c>
      <c r="H181" s="132" t="str">
        <f>IF('DATA ENTRY'!CV180="","",IF('DATA ENTRY'!O180="","",IF($D$4="All Post",'DATA ENTRY'!O180,IF(AND($D$4='DATA ENTRY'!CV180),'DATA ENTRY'!O180,""))))</f>
        <v/>
      </c>
      <c r="I181" s="3" t="str">
        <f>IF('DATA ENTRY'!CV180="","",IF('DATA ENTRY'!P180="","",IF($D$4="All Post",'DATA ENTRY'!P180,IF(AND($D$4='DATA ENTRY'!CV180),'DATA ENTRY'!P180,""))))</f>
        <v/>
      </c>
      <c r="J181" s="132" t="str">
        <f>IF('DATA ENTRY'!CV180="","",IF('DATA ENTRY'!Q180="","",IF($D$4="All Post",'DATA ENTRY'!Q180,IF(AND($D$4='DATA ENTRY'!CV180),'DATA ENTRY'!Q180,""))))</f>
        <v/>
      </c>
      <c r="K181" s="3" t="str">
        <f>IF('DATA ENTRY'!CV180="","",IF('DATA ENTRY'!R180="","",IF($D$4="All Post",'DATA ENTRY'!R180,IF(AND($D$4='DATA ENTRY'!CV180),'DATA ENTRY'!R180,""))))</f>
        <v/>
      </c>
      <c r="L181" s="3" t="str">
        <f>IF('DATA ENTRY'!CV180="","",IF('DATA ENTRY'!S180="","",IF($D$4="All Post",'DATA ENTRY'!S180,IF(AND($D$4='DATA ENTRY'!CV180),'DATA ENTRY'!S180,""))))</f>
        <v/>
      </c>
      <c r="M181" s="3" t="str">
        <f>IF('DATA ENTRY'!CV180="","",IF('DATA ENTRY'!E180="","",IF($D$4="All Post",'DATA ENTRY'!E180,IF(AND($D$4='DATA ENTRY'!CV180),'DATA ENTRY'!E180,""))))</f>
        <v/>
      </c>
      <c r="N181" s="3" t="str">
        <f>IF('DATA ENTRY'!CV180="","",IF('DATA ENTRY'!W180="","",IF($D$4="All Post",'DATA ENTRY'!W180,IF(AND($D$4='DATA ENTRY'!CV180),'DATA ENTRY'!W180,""))))</f>
        <v/>
      </c>
      <c r="O181" s="3" t="str">
        <f>IF('DATA ENTRY'!CV180="","",IF('DATA ENTRY'!X180="","",IF($D$4="All Post",'DATA ENTRY'!X180,IF(AND($D$4='DATA ENTRY'!CV180),'DATA ENTRY'!X180,""))))</f>
        <v/>
      </c>
      <c r="P181" s="3" t="str">
        <f>IF('DATA ENTRY'!CV180="","",IF('DATA ENTRY'!G180="","",IF($D$4="All Post",'DATA ENTRY'!G180,IF(AND($D$4='DATA ENTRY'!CV180),'DATA ENTRY'!G180,""))))</f>
        <v/>
      </c>
      <c r="S181">
        <f t="shared" si="27"/>
        <v>0</v>
      </c>
      <c r="T181" t="str">
        <f t="shared" si="28"/>
        <v/>
      </c>
      <c r="BZ181" t="str">
        <f t="shared" si="29"/>
        <v/>
      </c>
      <c r="CA181" t="str">
        <f>IF(CW181=0,"",1+(MAX($CA$7:CA180)))</f>
        <v/>
      </c>
      <c r="CB181" s="141">
        <v>175</v>
      </c>
      <c r="CC181" s="3" t="str">
        <f>IF('DATA ENTRY'!CV180="","",IF('DATA ENTRY'!B180="","",IF(AND($CD$4='DATA ENTRY'!CV180),'DATA ENTRY'!B180,"")))</f>
        <v/>
      </c>
      <c r="CD181" s="3" t="str">
        <f>IF('DATA ENTRY'!CV180="","",IF('DATA ENTRY'!C180="","",IF(AND($CD$4='DATA ENTRY'!CV180),'DATA ENTRY'!C180,"")))</f>
        <v/>
      </c>
      <c r="CE181" s="4" t="str">
        <f>IF('DATA ENTRY'!CV180="","",IF('DATA ENTRY'!I180="","",IF(AND($CD$4='DATA ENTRY'!CV180),'DATA ENTRY'!I180,"")))</f>
        <v/>
      </c>
      <c r="CF181" s="4" t="str">
        <f>IF('DATA ENTRY'!CV180="","",IF('DATA ENTRY'!CV180="","",IF(AND($CD$4='DATA ENTRY'!CV180),'DATA ENTRY'!CV180,"")))</f>
        <v/>
      </c>
      <c r="CG181" s="3" t="str">
        <f>IF('DATA ENTRY'!CV180="","",IF('DATA ENTRY'!N180="","",IF(AND($CD$4='DATA ENTRY'!CV180),'DATA ENTRY'!N180,"")))</f>
        <v/>
      </c>
      <c r="CH181" s="132" t="str">
        <f>IF('DATA ENTRY'!CV180="","",IF('DATA ENTRY'!O180="","",IF(AND($CD$4='DATA ENTRY'!CV180),'DATA ENTRY'!O180,"")))</f>
        <v/>
      </c>
      <c r="CI181" s="3" t="str">
        <f>IF('DATA ENTRY'!CV180="","",IF('DATA ENTRY'!P180="","",IF(AND($CD$4='DATA ENTRY'!CV180),'DATA ENTRY'!P180,"")))</f>
        <v/>
      </c>
      <c r="CJ181" s="132" t="str">
        <f>IF('DATA ENTRY'!CV180="","",IF('DATA ENTRY'!Q180="","",IF(AND($CD$4='DATA ENTRY'!CV180),'DATA ENTRY'!Q180,"")))</f>
        <v/>
      </c>
      <c r="CK181" s="3" t="str">
        <f>IF('DATA ENTRY'!CV180="","",IF('DATA ENTRY'!R180="","",IF(AND($CD$4='DATA ENTRY'!CV180),'DATA ENTRY'!R180,"")))</f>
        <v/>
      </c>
      <c r="CL181" s="3" t="str">
        <f>IF('DATA ENTRY'!CV180="","",IF('DATA ENTRY'!S180="","",IF(AND($CD$4='DATA ENTRY'!CV180),'DATA ENTRY'!S180,"")))</f>
        <v/>
      </c>
      <c r="CM181" s="3" t="str">
        <f>IF('DATA ENTRY'!CV180="","",IF('DATA ENTRY'!E180="","",IF(AND($CD$4='DATA ENTRY'!CV180),'DATA ENTRY'!E180,"")))</f>
        <v/>
      </c>
      <c r="CN181" s="3" t="str">
        <f>IF('DATA ENTRY'!CV180="","",IF('DATA ENTRY'!W180="","",IF(AND($CD$4='DATA ENTRY'!CV180),'DATA ENTRY'!W180,"")))</f>
        <v/>
      </c>
      <c r="CO181" s="3" t="str">
        <f>IF('DATA ENTRY'!CV180="","",IF('DATA ENTRY'!X180="","",IF(AND($CD$4='DATA ENTRY'!CV180),'DATA ENTRY'!X180,"")))</f>
        <v/>
      </c>
      <c r="CP181" s="133" t="str">
        <f t="shared" si="30"/>
        <v/>
      </c>
      <c r="CQ181" s="133" t="str">
        <f>IF('DATA ENTRY'!CV180="","",IF('DATA ENTRY'!G180="","",IF(AND($CD$4='DATA ENTRY'!CV180),'DATA ENTRY'!G180,"")))</f>
        <v/>
      </c>
      <c r="CR181">
        <f t="shared" si="31"/>
        <v>0</v>
      </c>
      <c r="CS181">
        <f t="shared" si="32"/>
        <v>0</v>
      </c>
      <c r="CW181">
        <f t="shared" si="39"/>
        <v>0</v>
      </c>
      <c r="DA181" t="str">
        <f t="shared" si="33"/>
        <v/>
      </c>
      <c r="DB181" t="str">
        <f>IF(DX181=0,"",1+(MAX($DB$7:DB180)))</f>
        <v/>
      </c>
      <c r="DC181" s="170">
        <v>175</v>
      </c>
      <c r="DD181" s="3" t="str">
        <f>IF('DATA ENTRY'!CV180="","",IF('DATA ENTRY'!B180="","",IF(AND($DE$4='DATA ENTRY'!D180),'DATA ENTRY'!B180,"")))</f>
        <v/>
      </c>
      <c r="DE181" s="3" t="str">
        <f>IF('DATA ENTRY'!CV180="","",IF('DATA ENTRY'!C180="","",IF(AND($DE$4='DATA ENTRY'!D180),'DATA ENTRY'!C180,"")))</f>
        <v/>
      </c>
      <c r="DF181" s="4" t="str">
        <f>IF('DATA ENTRY'!CV180="","",IF('DATA ENTRY'!I180="","",IF(AND($DE$4='DATA ENTRY'!D180),'DATA ENTRY'!I180,"")))</f>
        <v/>
      </c>
      <c r="DG181" s="4" t="str">
        <f>IF('DATA ENTRY'!CV180="","",IF('DATA ENTRY'!CV180="","",IF(AND($DE$4='DATA ENTRY'!D180),'DATA ENTRY'!CV180,"")))</f>
        <v/>
      </c>
      <c r="DH181" s="3" t="str">
        <f>IF('DATA ENTRY'!CV180="","",IF('DATA ENTRY'!N180="","",IF(AND($DE$4='DATA ENTRY'!D180),'DATA ENTRY'!N180,"")))</f>
        <v/>
      </c>
      <c r="DI181" s="132" t="str">
        <f>IF('DATA ENTRY'!CV180="","",IF('DATA ENTRY'!O180="","",IF(AND($DE$4='DATA ENTRY'!D180),'DATA ENTRY'!O180,"")))</f>
        <v/>
      </c>
      <c r="DJ181" s="3" t="str">
        <f>IF('DATA ENTRY'!CV180="","",IF('DATA ENTRY'!P180="","",IF(AND($DE$4='DATA ENTRY'!D180),'DATA ENTRY'!P180,"")))</f>
        <v/>
      </c>
      <c r="DK181" s="132" t="str">
        <f>IF('DATA ENTRY'!CV180="","",IF('DATA ENTRY'!Q180="","",IF(AND($DE$4='DATA ENTRY'!D180),'DATA ENTRY'!Q180,"")))</f>
        <v/>
      </c>
      <c r="DL181" s="3" t="str">
        <f>IF('DATA ENTRY'!CV180="","",IF('DATA ENTRY'!R180="","",IF(AND($DE$4='DATA ENTRY'!D180),'DATA ENTRY'!R180,"")))</f>
        <v/>
      </c>
      <c r="DM181" s="132" t="str">
        <f>IF('DATA ENTRY'!CV180="","",IF('DATA ENTRY'!S180="","",IF(AND($DE$4='DATA ENTRY'!D180),'DATA ENTRY'!S180,"")))</f>
        <v/>
      </c>
      <c r="DN181" s="3" t="str">
        <f>IF('DATA ENTRY'!CV180="","",IF('DATA ENTRY'!E180="","",IF(AND($DE$4='DATA ENTRY'!D180),'DATA ENTRY'!E180,"")))</f>
        <v/>
      </c>
      <c r="DO181" s="3" t="str">
        <f>IF('DATA ENTRY'!CV180="","",IF('DATA ENTRY'!D180="","",IF(AND($DE$4='DATA ENTRY'!D180),'DATA ENTRY'!D180,"")))</f>
        <v/>
      </c>
      <c r="DP181" s="3" t="str">
        <f>IF('DATA ENTRY'!CV180="","",IF('DATA ENTRY'!W180="","",IF(AND($DE$4='DATA ENTRY'!D180),'DATA ENTRY'!W180,"")))</f>
        <v/>
      </c>
      <c r="DQ181" s="3" t="str">
        <f>IF('DATA ENTRY'!CV180="","",IF('DATA ENTRY'!X180="","",IF(AND($DE$4='DATA ENTRY'!D180),'DATA ENTRY'!X180,"")))</f>
        <v/>
      </c>
      <c r="DR181" s="133" t="str">
        <f t="shared" si="34"/>
        <v/>
      </c>
      <c r="DS181" s="133" t="str">
        <f>IF('DATA ENTRY'!CV180="","",IF('DATA ENTRY'!D180="","",IF(AND($DE$4='DATA ENTRY'!D180),'DATA ENTRY'!G180,"")))</f>
        <v/>
      </c>
      <c r="DX181">
        <f t="shared" si="35"/>
        <v>0</v>
      </c>
      <c r="EA181" t="str">
        <f t="shared" si="36"/>
        <v/>
      </c>
      <c r="EB181" t="str">
        <f>IF(EX181=0,"",1+(MAX($EB$7:EB180)))</f>
        <v/>
      </c>
      <c r="EC181" s="192">
        <v>175</v>
      </c>
      <c r="ED181" s="3" t="str">
        <f>IF('DATA ENTRY'!CV180="","",IF('DATA ENTRY'!B180="","",IF(AND($EE$4='DATA ENTRY'!G180,$EG$4='DATA ENTRY'!F180),'DATA ENTRY'!B180,"")))</f>
        <v/>
      </c>
      <c r="EE181" s="3" t="str">
        <f>IF('DATA ENTRY'!CV180="","",IF('DATA ENTRY'!C180="","",IF(AND($EE$4='DATA ENTRY'!G180,$EG$4='DATA ENTRY'!F180),'DATA ENTRY'!C180,"")))</f>
        <v/>
      </c>
      <c r="EF181" s="4" t="str">
        <f>IF('DATA ENTRY'!CV180="","",IF('DATA ENTRY'!I180="","",IF(AND($EE$4='DATA ENTRY'!G180,$EG$4='DATA ENTRY'!F180),'DATA ENTRY'!I180,"")))</f>
        <v/>
      </c>
      <c r="EG181" s="4" t="str">
        <f>IF('DATA ENTRY'!CV180="","",IF('DATA ENTRY'!CV180="","",IF(AND($EE$4='DATA ENTRY'!G180,$EG$4='DATA ENTRY'!F180),'DATA ENTRY'!CV180,"")))</f>
        <v/>
      </c>
      <c r="EH181" s="3" t="str">
        <f>IF('DATA ENTRY'!CV180="","",IF('DATA ENTRY'!N180="","",IF(AND($EE$4='DATA ENTRY'!G180,$EG$4='DATA ENTRY'!F180),'DATA ENTRY'!N180,"")))</f>
        <v/>
      </c>
      <c r="EI181" s="132" t="str">
        <f>IF('DATA ENTRY'!CV180="","",IF('DATA ENTRY'!O180="","",IF(AND($EE$4='DATA ENTRY'!G180,$EG$4='DATA ENTRY'!F180),'DATA ENTRY'!O180,"")))</f>
        <v/>
      </c>
      <c r="EJ181" s="3" t="str">
        <f>IF('DATA ENTRY'!CV180="","",IF('DATA ENTRY'!P180="","",IF(AND($EE$4='DATA ENTRY'!G180,$EG$4='DATA ENTRY'!F180),'DATA ENTRY'!P180,"")))</f>
        <v/>
      </c>
      <c r="EK181" s="132" t="str">
        <f>IF('DATA ENTRY'!CV180="","",IF('DATA ENTRY'!Q180="","",IF(AND($EE$4='DATA ENTRY'!G180,$EG$4='DATA ENTRY'!F180),'DATA ENTRY'!Q180,"")))</f>
        <v/>
      </c>
      <c r="EL181" s="3" t="str">
        <f>IF('DATA ENTRY'!CV180="","",IF('DATA ENTRY'!R180="","",IF(AND($EE$4='DATA ENTRY'!G180,$EG$4='DATA ENTRY'!F180),'DATA ENTRY'!R180,"")))</f>
        <v/>
      </c>
      <c r="EM181" s="132" t="str">
        <f>IF('DATA ENTRY'!CV180="","",IF('DATA ENTRY'!S180="","",IF(AND($EE$4='DATA ENTRY'!G180,$EG$4='DATA ENTRY'!F180),'DATA ENTRY'!S180,"")))</f>
        <v/>
      </c>
      <c r="EN181" s="3" t="str">
        <f>IF('DATA ENTRY'!CV180="","",IF('DATA ENTRY'!E180="","",IF(AND($EE$4='DATA ENTRY'!G180,$EG$4='DATA ENTRY'!F180),'DATA ENTRY'!E180,"")))</f>
        <v/>
      </c>
      <c r="EO181" s="3" t="str">
        <f>IF('DATA ENTRY'!CV180="","",IF('DATA ENTRY'!D6="","",IF(AND($EE$4='DATA ENTRY'!G180,$EG$4='DATA ENTRY'!F180),'DATA ENTRY'!D6,"")))</f>
        <v/>
      </c>
      <c r="EP181" s="3" t="str">
        <f>IF('DATA ENTRY'!CV180="","",IF('DATA ENTRY'!W180="","",IF(AND($EE$4='DATA ENTRY'!G180,$EG$4='DATA ENTRY'!F180),'DATA ENTRY'!W180,"")))</f>
        <v/>
      </c>
      <c r="EQ181" s="3" t="str">
        <f>IF('DATA ENTRY'!CV180="","",IF('DATA ENTRY'!X180="","",IF(AND($EE$4='DATA ENTRY'!G180,$EG$4='DATA ENTRY'!F180),'DATA ENTRY'!X180,"")))</f>
        <v/>
      </c>
      <c r="ER181" s="133" t="str">
        <f t="shared" si="37"/>
        <v/>
      </c>
      <c r="ES181" s="133" t="str">
        <f>IF('DATA ENTRY'!CV180="","",IF('DATA ENTRY'!D6="","",IF(AND($EE$4='DATA ENTRY'!G180,$EG$4='DATA ENTRY'!F180),'DATA ENTRY'!G180,"")))</f>
        <v/>
      </c>
      <c r="EX181">
        <f t="shared" si="38"/>
        <v>0</v>
      </c>
    </row>
    <row r="182" spans="1:154">
      <c r="A182" t="str">
        <f>IF(S182=0,"",1+(MAX($A$7:A181)))</f>
        <v/>
      </c>
      <c r="B182" s="2">
        <v>176</v>
      </c>
      <c r="C182" s="3" t="str">
        <f>IF('DATA ENTRY'!CV181="","",IF('DATA ENTRY'!B181="","",IF($D$4="All Post",'DATA ENTRY'!B181,IF(AND($D$4='DATA ENTRY'!CV181),'DATA ENTRY'!B181,""))))</f>
        <v/>
      </c>
      <c r="D182" s="3" t="str">
        <f>IF('DATA ENTRY'!CV181="","",IF('DATA ENTRY'!C181="","",IF($D$4="All Post",'DATA ENTRY'!C181,IF(AND($D$4='DATA ENTRY'!CV181),'DATA ENTRY'!C181,""))))</f>
        <v/>
      </c>
      <c r="E182" s="4" t="str">
        <f>IF('DATA ENTRY'!CV181="","",IF('DATA ENTRY'!I181="","",IF($D$4="All Post",'DATA ENTRY'!I181,IF(AND($D$4='DATA ENTRY'!CV181),'DATA ENTRY'!I181,""))))</f>
        <v/>
      </c>
      <c r="F182" s="4" t="str">
        <f>IF('DATA ENTRY'!CV181="","",IF('DATA ENTRY'!CV181="","",IF($D$4="All Post",'DATA ENTRY'!CV181,IF(AND($D$4='DATA ENTRY'!CV181),'DATA ENTRY'!CV181,""))))</f>
        <v/>
      </c>
      <c r="G182" s="3" t="str">
        <f>IF('DATA ENTRY'!CV181="","",IF('DATA ENTRY'!N181="","",IF($D$4="All Post",'DATA ENTRY'!N181,IF(AND($D$4='DATA ENTRY'!CV181),'DATA ENTRY'!N181,""))))</f>
        <v/>
      </c>
      <c r="H182" s="132" t="str">
        <f>IF('DATA ENTRY'!CV181="","",IF('DATA ENTRY'!O181="","",IF($D$4="All Post",'DATA ENTRY'!O181,IF(AND($D$4='DATA ENTRY'!CV181),'DATA ENTRY'!O181,""))))</f>
        <v/>
      </c>
      <c r="I182" s="3" t="str">
        <f>IF('DATA ENTRY'!CV181="","",IF('DATA ENTRY'!P181="","",IF($D$4="All Post",'DATA ENTRY'!P181,IF(AND($D$4='DATA ENTRY'!CV181),'DATA ENTRY'!P181,""))))</f>
        <v/>
      </c>
      <c r="J182" s="132" t="str">
        <f>IF('DATA ENTRY'!CV181="","",IF('DATA ENTRY'!Q181="","",IF($D$4="All Post",'DATA ENTRY'!Q181,IF(AND($D$4='DATA ENTRY'!CV181),'DATA ENTRY'!Q181,""))))</f>
        <v/>
      </c>
      <c r="K182" s="3" t="str">
        <f>IF('DATA ENTRY'!CV181="","",IF('DATA ENTRY'!R181="","",IF($D$4="All Post",'DATA ENTRY'!R181,IF(AND($D$4='DATA ENTRY'!CV181),'DATA ENTRY'!R181,""))))</f>
        <v/>
      </c>
      <c r="L182" s="3" t="str">
        <f>IF('DATA ENTRY'!CV181="","",IF('DATA ENTRY'!S181="","",IF($D$4="All Post",'DATA ENTRY'!S181,IF(AND($D$4='DATA ENTRY'!CV181),'DATA ENTRY'!S181,""))))</f>
        <v/>
      </c>
      <c r="M182" s="3" t="str">
        <f>IF('DATA ENTRY'!CV181="","",IF('DATA ENTRY'!E181="","",IF($D$4="All Post",'DATA ENTRY'!E181,IF(AND($D$4='DATA ENTRY'!CV181),'DATA ENTRY'!E181,""))))</f>
        <v/>
      </c>
      <c r="N182" s="3" t="str">
        <f>IF('DATA ENTRY'!CV181="","",IF('DATA ENTRY'!W181="","",IF($D$4="All Post",'DATA ENTRY'!W181,IF(AND($D$4='DATA ENTRY'!CV181),'DATA ENTRY'!W181,""))))</f>
        <v/>
      </c>
      <c r="O182" s="3" t="str">
        <f>IF('DATA ENTRY'!CV181="","",IF('DATA ENTRY'!X181="","",IF($D$4="All Post",'DATA ENTRY'!X181,IF(AND($D$4='DATA ENTRY'!CV181),'DATA ENTRY'!X181,""))))</f>
        <v/>
      </c>
      <c r="P182" s="3" t="str">
        <f>IF('DATA ENTRY'!CV181="","",IF('DATA ENTRY'!G181="","",IF($D$4="All Post",'DATA ENTRY'!G181,IF(AND($D$4='DATA ENTRY'!CV181),'DATA ENTRY'!G181,""))))</f>
        <v/>
      </c>
      <c r="S182">
        <f t="shared" si="27"/>
        <v>0</v>
      </c>
      <c r="T182" t="str">
        <f t="shared" si="28"/>
        <v/>
      </c>
      <c r="BZ182" t="str">
        <f t="shared" si="29"/>
        <v/>
      </c>
      <c r="CA182" t="str">
        <f>IF(CW182=0,"",1+(MAX($CA$7:CA181)))</f>
        <v/>
      </c>
      <c r="CB182" s="141">
        <v>176</v>
      </c>
      <c r="CC182" s="3" t="str">
        <f>IF('DATA ENTRY'!CV181="","",IF('DATA ENTRY'!B181="","",IF(AND($CD$4='DATA ENTRY'!CV181),'DATA ENTRY'!B181,"")))</f>
        <v/>
      </c>
      <c r="CD182" s="3" t="str">
        <f>IF('DATA ENTRY'!CV181="","",IF('DATA ENTRY'!C181="","",IF(AND($CD$4='DATA ENTRY'!CV181),'DATA ENTRY'!C181,"")))</f>
        <v/>
      </c>
      <c r="CE182" s="4" t="str">
        <f>IF('DATA ENTRY'!CV181="","",IF('DATA ENTRY'!I181="","",IF(AND($CD$4='DATA ENTRY'!CV181),'DATA ENTRY'!I181,"")))</f>
        <v/>
      </c>
      <c r="CF182" s="4" t="str">
        <f>IF('DATA ENTRY'!CV181="","",IF('DATA ENTRY'!CV181="","",IF(AND($CD$4='DATA ENTRY'!CV181),'DATA ENTRY'!CV181,"")))</f>
        <v/>
      </c>
      <c r="CG182" s="3" t="str">
        <f>IF('DATA ENTRY'!CV181="","",IF('DATA ENTRY'!N181="","",IF(AND($CD$4='DATA ENTRY'!CV181),'DATA ENTRY'!N181,"")))</f>
        <v/>
      </c>
      <c r="CH182" s="132" t="str">
        <f>IF('DATA ENTRY'!CV181="","",IF('DATA ENTRY'!O181="","",IF(AND($CD$4='DATA ENTRY'!CV181),'DATA ENTRY'!O181,"")))</f>
        <v/>
      </c>
      <c r="CI182" s="3" t="str">
        <f>IF('DATA ENTRY'!CV181="","",IF('DATA ENTRY'!P181="","",IF(AND($CD$4='DATA ENTRY'!CV181),'DATA ENTRY'!P181,"")))</f>
        <v/>
      </c>
      <c r="CJ182" s="132" t="str">
        <f>IF('DATA ENTRY'!CV181="","",IF('DATA ENTRY'!Q181="","",IF(AND($CD$4='DATA ENTRY'!CV181),'DATA ENTRY'!Q181,"")))</f>
        <v/>
      </c>
      <c r="CK182" s="3" t="str">
        <f>IF('DATA ENTRY'!CV181="","",IF('DATA ENTRY'!R181="","",IF(AND($CD$4='DATA ENTRY'!CV181),'DATA ENTRY'!R181,"")))</f>
        <v/>
      </c>
      <c r="CL182" s="3" t="str">
        <f>IF('DATA ENTRY'!CV181="","",IF('DATA ENTRY'!S181="","",IF(AND($CD$4='DATA ENTRY'!CV181),'DATA ENTRY'!S181,"")))</f>
        <v/>
      </c>
      <c r="CM182" s="3" t="str">
        <f>IF('DATA ENTRY'!CV181="","",IF('DATA ENTRY'!E181="","",IF(AND($CD$4='DATA ENTRY'!CV181),'DATA ENTRY'!E181,"")))</f>
        <v/>
      </c>
      <c r="CN182" s="3" t="str">
        <f>IF('DATA ENTRY'!CV181="","",IF('DATA ENTRY'!W181="","",IF(AND($CD$4='DATA ENTRY'!CV181),'DATA ENTRY'!W181,"")))</f>
        <v/>
      </c>
      <c r="CO182" s="3" t="str">
        <f>IF('DATA ENTRY'!CV181="","",IF('DATA ENTRY'!X181="","",IF(AND($CD$4='DATA ENTRY'!CV181),'DATA ENTRY'!X181,"")))</f>
        <v/>
      </c>
      <c r="CP182" s="133" t="str">
        <f t="shared" si="30"/>
        <v/>
      </c>
      <c r="CQ182" s="133" t="str">
        <f>IF('DATA ENTRY'!CV181="","",IF('DATA ENTRY'!G181="","",IF(AND($CD$4='DATA ENTRY'!CV181),'DATA ENTRY'!G181,"")))</f>
        <v/>
      </c>
      <c r="CR182">
        <f t="shared" si="31"/>
        <v>0</v>
      </c>
      <c r="CS182">
        <f t="shared" si="32"/>
        <v>0</v>
      </c>
      <c r="CW182">
        <f t="shared" si="39"/>
        <v>0</v>
      </c>
      <c r="DA182" t="str">
        <f t="shared" si="33"/>
        <v/>
      </c>
      <c r="DB182" t="str">
        <f>IF(DX182=0,"",1+(MAX($DB$7:DB181)))</f>
        <v/>
      </c>
      <c r="DC182" s="170">
        <v>176</v>
      </c>
      <c r="DD182" s="3" t="str">
        <f>IF('DATA ENTRY'!CV181="","",IF('DATA ENTRY'!B181="","",IF(AND($DE$4='DATA ENTRY'!D181),'DATA ENTRY'!B181,"")))</f>
        <v/>
      </c>
      <c r="DE182" s="3" t="str">
        <f>IF('DATA ENTRY'!CV181="","",IF('DATA ENTRY'!C181="","",IF(AND($DE$4='DATA ENTRY'!D181),'DATA ENTRY'!C181,"")))</f>
        <v/>
      </c>
      <c r="DF182" s="4" t="str">
        <f>IF('DATA ENTRY'!CV181="","",IF('DATA ENTRY'!I181="","",IF(AND($DE$4='DATA ENTRY'!D181),'DATA ENTRY'!I181,"")))</f>
        <v/>
      </c>
      <c r="DG182" s="4" t="str">
        <f>IF('DATA ENTRY'!CV181="","",IF('DATA ENTRY'!CV181="","",IF(AND($DE$4='DATA ENTRY'!D181),'DATA ENTRY'!CV181,"")))</f>
        <v/>
      </c>
      <c r="DH182" s="3" t="str">
        <f>IF('DATA ENTRY'!CV181="","",IF('DATA ENTRY'!N181="","",IF(AND($DE$4='DATA ENTRY'!D181),'DATA ENTRY'!N181,"")))</f>
        <v/>
      </c>
      <c r="DI182" s="132" t="str">
        <f>IF('DATA ENTRY'!CV181="","",IF('DATA ENTRY'!O181="","",IF(AND($DE$4='DATA ENTRY'!D181),'DATA ENTRY'!O181,"")))</f>
        <v/>
      </c>
      <c r="DJ182" s="3" t="str">
        <f>IF('DATA ENTRY'!CV181="","",IF('DATA ENTRY'!P181="","",IF(AND($DE$4='DATA ENTRY'!D181),'DATA ENTRY'!P181,"")))</f>
        <v/>
      </c>
      <c r="DK182" s="132" t="str">
        <f>IF('DATA ENTRY'!CV181="","",IF('DATA ENTRY'!Q181="","",IF(AND($DE$4='DATA ENTRY'!D181),'DATA ENTRY'!Q181,"")))</f>
        <v/>
      </c>
      <c r="DL182" s="3" t="str">
        <f>IF('DATA ENTRY'!CV181="","",IF('DATA ENTRY'!R181="","",IF(AND($DE$4='DATA ENTRY'!D181),'DATA ENTRY'!R181,"")))</f>
        <v/>
      </c>
      <c r="DM182" s="132" t="str">
        <f>IF('DATA ENTRY'!CV181="","",IF('DATA ENTRY'!S181="","",IF(AND($DE$4='DATA ENTRY'!D181),'DATA ENTRY'!S181,"")))</f>
        <v/>
      </c>
      <c r="DN182" s="3" t="str">
        <f>IF('DATA ENTRY'!CV181="","",IF('DATA ENTRY'!E181="","",IF(AND($DE$4='DATA ENTRY'!D181),'DATA ENTRY'!E181,"")))</f>
        <v/>
      </c>
      <c r="DO182" s="3" t="str">
        <f>IF('DATA ENTRY'!CV181="","",IF('DATA ENTRY'!D181="","",IF(AND($DE$4='DATA ENTRY'!D181),'DATA ENTRY'!D181,"")))</f>
        <v/>
      </c>
      <c r="DP182" s="3" t="str">
        <f>IF('DATA ENTRY'!CV181="","",IF('DATA ENTRY'!W181="","",IF(AND($DE$4='DATA ENTRY'!D181),'DATA ENTRY'!W181,"")))</f>
        <v/>
      </c>
      <c r="DQ182" s="3" t="str">
        <f>IF('DATA ENTRY'!CV181="","",IF('DATA ENTRY'!X181="","",IF(AND($DE$4='DATA ENTRY'!D181),'DATA ENTRY'!X181,"")))</f>
        <v/>
      </c>
      <c r="DR182" s="133" t="str">
        <f t="shared" si="34"/>
        <v/>
      </c>
      <c r="DS182" s="133" t="str">
        <f>IF('DATA ENTRY'!CV181="","",IF('DATA ENTRY'!D181="","",IF(AND($DE$4='DATA ENTRY'!D181),'DATA ENTRY'!G181,"")))</f>
        <v/>
      </c>
      <c r="DX182">
        <f t="shared" si="35"/>
        <v>0</v>
      </c>
      <c r="EA182" t="str">
        <f t="shared" si="36"/>
        <v/>
      </c>
      <c r="EB182" t="str">
        <f>IF(EX182=0,"",1+(MAX($EB$7:EB181)))</f>
        <v/>
      </c>
      <c r="EC182" s="192">
        <v>176</v>
      </c>
      <c r="ED182" s="3" t="str">
        <f>IF('DATA ENTRY'!CV181="","",IF('DATA ENTRY'!B181="","",IF(AND($EE$4='DATA ENTRY'!G181,$EG$4='DATA ENTRY'!F181),'DATA ENTRY'!B181,"")))</f>
        <v/>
      </c>
      <c r="EE182" s="3" t="str">
        <f>IF('DATA ENTRY'!CV181="","",IF('DATA ENTRY'!C181="","",IF(AND($EE$4='DATA ENTRY'!G181,$EG$4='DATA ENTRY'!F181),'DATA ENTRY'!C181,"")))</f>
        <v/>
      </c>
      <c r="EF182" s="4" t="str">
        <f>IF('DATA ENTRY'!CV181="","",IF('DATA ENTRY'!I181="","",IF(AND($EE$4='DATA ENTRY'!G181,$EG$4='DATA ENTRY'!F181),'DATA ENTRY'!I181,"")))</f>
        <v/>
      </c>
      <c r="EG182" s="4" t="str">
        <f>IF('DATA ENTRY'!CV181="","",IF('DATA ENTRY'!CV181="","",IF(AND($EE$4='DATA ENTRY'!G181,$EG$4='DATA ENTRY'!F181),'DATA ENTRY'!CV181,"")))</f>
        <v/>
      </c>
      <c r="EH182" s="3" t="str">
        <f>IF('DATA ENTRY'!CV181="","",IF('DATA ENTRY'!N181="","",IF(AND($EE$4='DATA ENTRY'!G181,$EG$4='DATA ENTRY'!F181),'DATA ENTRY'!N181,"")))</f>
        <v/>
      </c>
      <c r="EI182" s="132" t="str">
        <f>IF('DATA ENTRY'!CV181="","",IF('DATA ENTRY'!O181="","",IF(AND($EE$4='DATA ENTRY'!G181,$EG$4='DATA ENTRY'!F181),'DATA ENTRY'!O181,"")))</f>
        <v/>
      </c>
      <c r="EJ182" s="3" t="str">
        <f>IF('DATA ENTRY'!CV181="","",IF('DATA ENTRY'!P181="","",IF(AND($EE$4='DATA ENTRY'!G181,$EG$4='DATA ENTRY'!F181),'DATA ENTRY'!P181,"")))</f>
        <v/>
      </c>
      <c r="EK182" s="132" t="str">
        <f>IF('DATA ENTRY'!CV181="","",IF('DATA ENTRY'!Q181="","",IF(AND($EE$4='DATA ENTRY'!G181,$EG$4='DATA ENTRY'!F181),'DATA ENTRY'!Q181,"")))</f>
        <v/>
      </c>
      <c r="EL182" s="3" t="str">
        <f>IF('DATA ENTRY'!CV181="","",IF('DATA ENTRY'!R181="","",IF(AND($EE$4='DATA ENTRY'!G181,$EG$4='DATA ENTRY'!F181),'DATA ENTRY'!R181,"")))</f>
        <v/>
      </c>
      <c r="EM182" s="132" t="str">
        <f>IF('DATA ENTRY'!CV181="","",IF('DATA ENTRY'!S181="","",IF(AND($EE$4='DATA ENTRY'!G181,$EG$4='DATA ENTRY'!F181),'DATA ENTRY'!S181,"")))</f>
        <v/>
      </c>
      <c r="EN182" s="3" t="str">
        <f>IF('DATA ENTRY'!CV181="","",IF('DATA ENTRY'!E181="","",IF(AND($EE$4='DATA ENTRY'!G181,$EG$4='DATA ENTRY'!F181),'DATA ENTRY'!E181,"")))</f>
        <v/>
      </c>
      <c r="EO182" s="3" t="str">
        <f>IF('DATA ENTRY'!CV181="","",IF('DATA ENTRY'!D6="","",IF(AND($EE$4='DATA ENTRY'!G181,$EG$4='DATA ENTRY'!F181),'DATA ENTRY'!D6,"")))</f>
        <v/>
      </c>
      <c r="EP182" s="3" t="str">
        <f>IF('DATA ENTRY'!CV181="","",IF('DATA ENTRY'!W181="","",IF(AND($EE$4='DATA ENTRY'!G181,$EG$4='DATA ENTRY'!F181),'DATA ENTRY'!W181,"")))</f>
        <v/>
      </c>
      <c r="EQ182" s="3" t="str">
        <f>IF('DATA ENTRY'!CV181="","",IF('DATA ENTRY'!X181="","",IF(AND($EE$4='DATA ENTRY'!G181,$EG$4='DATA ENTRY'!F181),'DATA ENTRY'!X181,"")))</f>
        <v/>
      </c>
      <c r="ER182" s="133" t="str">
        <f t="shared" si="37"/>
        <v/>
      </c>
      <c r="ES182" s="133" t="str">
        <f>IF('DATA ENTRY'!CV181="","",IF('DATA ENTRY'!D6="","",IF(AND($EE$4='DATA ENTRY'!G181,$EG$4='DATA ENTRY'!F181),'DATA ENTRY'!G181,"")))</f>
        <v/>
      </c>
      <c r="EX182">
        <f t="shared" si="38"/>
        <v>0</v>
      </c>
    </row>
    <row r="183" spans="1:154">
      <c r="A183" t="str">
        <f>IF(S183=0,"",1+(MAX($A$7:A182)))</f>
        <v/>
      </c>
      <c r="B183" s="2">
        <v>177</v>
      </c>
      <c r="C183" s="3" t="str">
        <f>IF('DATA ENTRY'!CV182="","",IF('DATA ENTRY'!B182="","",IF($D$4="All Post",'DATA ENTRY'!B182,IF(AND($D$4='DATA ENTRY'!CV182),'DATA ENTRY'!B182,""))))</f>
        <v/>
      </c>
      <c r="D183" s="3" t="str">
        <f>IF('DATA ENTRY'!CV182="","",IF('DATA ENTRY'!C182="","",IF($D$4="All Post",'DATA ENTRY'!C182,IF(AND($D$4='DATA ENTRY'!CV182),'DATA ENTRY'!C182,""))))</f>
        <v/>
      </c>
      <c r="E183" s="4" t="str">
        <f>IF('DATA ENTRY'!CV182="","",IF('DATA ENTRY'!I182="","",IF($D$4="All Post",'DATA ENTRY'!I182,IF(AND($D$4='DATA ENTRY'!CV182),'DATA ENTRY'!I182,""))))</f>
        <v/>
      </c>
      <c r="F183" s="4" t="str">
        <f>IF('DATA ENTRY'!CV182="","",IF('DATA ENTRY'!CV182="","",IF($D$4="All Post",'DATA ENTRY'!CV182,IF(AND($D$4='DATA ENTRY'!CV182),'DATA ENTRY'!CV182,""))))</f>
        <v/>
      </c>
      <c r="G183" s="3" t="str">
        <f>IF('DATA ENTRY'!CV182="","",IF('DATA ENTRY'!N182="","",IF($D$4="All Post",'DATA ENTRY'!N182,IF(AND($D$4='DATA ENTRY'!CV182),'DATA ENTRY'!N182,""))))</f>
        <v/>
      </c>
      <c r="H183" s="132" t="str">
        <f>IF('DATA ENTRY'!CV182="","",IF('DATA ENTRY'!O182="","",IF($D$4="All Post",'DATA ENTRY'!O182,IF(AND($D$4='DATA ENTRY'!CV182),'DATA ENTRY'!O182,""))))</f>
        <v/>
      </c>
      <c r="I183" s="3" t="str">
        <f>IF('DATA ENTRY'!CV182="","",IF('DATA ENTRY'!P182="","",IF($D$4="All Post",'DATA ENTRY'!P182,IF(AND($D$4='DATA ENTRY'!CV182),'DATA ENTRY'!P182,""))))</f>
        <v/>
      </c>
      <c r="J183" s="132" t="str">
        <f>IF('DATA ENTRY'!CV182="","",IF('DATA ENTRY'!Q182="","",IF($D$4="All Post",'DATA ENTRY'!Q182,IF(AND($D$4='DATA ENTRY'!CV182),'DATA ENTRY'!Q182,""))))</f>
        <v/>
      </c>
      <c r="K183" s="3" t="str">
        <f>IF('DATA ENTRY'!CV182="","",IF('DATA ENTRY'!R182="","",IF($D$4="All Post",'DATA ENTRY'!R182,IF(AND($D$4='DATA ENTRY'!CV182),'DATA ENTRY'!R182,""))))</f>
        <v/>
      </c>
      <c r="L183" s="3" t="str">
        <f>IF('DATA ENTRY'!CV182="","",IF('DATA ENTRY'!S182="","",IF($D$4="All Post",'DATA ENTRY'!S182,IF(AND($D$4='DATA ENTRY'!CV182),'DATA ENTRY'!S182,""))))</f>
        <v/>
      </c>
      <c r="M183" s="3" t="str">
        <f>IF('DATA ENTRY'!CV182="","",IF('DATA ENTRY'!E182="","",IF($D$4="All Post",'DATA ENTRY'!E182,IF(AND($D$4='DATA ENTRY'!CV182),'DATA ENTRY'!E182,""))))</f>
        <v/>
      </c>
      <c r="N183" s="3" t="str">
        <f>IF('DATA ENTRY'!CV182="","",IF('DATA ENTRY'!W182="","",IF($D$4="All Post",'DATA ENTRY'!W182,IF(AND($D$4='DATA ENTRY'!CV182),'DATA ENTRY'!W182,""))))</f>
        <v/>
      </c>
      <c r="O183" s="3" t="str">
        <f>IF('DATA ENTRY'!CV182="","",IF('DATA ENTRY'!X182="","",IF($D$4="All Post",'DATA ENTRY'!X182,IF(AND($D$4='DATA ENTRY'!CV182),'DATA ENTRY'!X182,""))))</f>
        <v/>
      </c>
      <c r="P183" s="3" t="str">
        <f>IF('DATA ENTRY'!CV182="","",IF('DATA ENTRY'!G182="","",IF($D$4="All Post",'DATA ENTRY'!G182,IF(AND($D$4='DATA ENTRY'!CV182),'DATA ENTRY'!G182,""))))</f>
        <v/>
      </c>
      <c r="S183">
        <f t="shared" si="27"/>
        <v>0</v>
      </c>
      <c r="T183" t="str">
        <f t="shared" si="28"/>
        <v/>
      </c>
      <c r="BZ183" t="str">
        <f t="shared" si="29"/>
        <v/>
      </c>
      <c r="CA183" t="str">
        <f>IF(CW183=0,"",1+(MAX($CA$7:CA182)))</f>
        <v/>
      </c>
      <c r="CB183" s="141">
        <v>177</v>
      </c>
      <c r="CC183" s="3" t="str">
        <f>IF('DATA ENTRY'!CV182="","",IF('DATA ENTRY'!B182="","",IF(AND($CD$4='DATA ENTRY'!CV182),'DATA ENTRY'!B182,"")))</f>
        <v/>
      </c>
      <c r="CD183" s="3" t="str">
        <f>IF('DATA ENTRY'!CV182="","",IF('DATA ENTRY'!C182="","",IF(AND($CD$4='DATA ENTRY'!CV182),'DATA ENTRY'!C182,"")))</f>
        <v/>
      </c>
      <c r="CE183" s="4" t="str">
        <f>IF('DATA ENTRY'!CV182="","",IF('DATA ENTRY'!I182="","",IF(AND($CD$4='DATA ENTRY'!CV182),'DATA ENTRY'!I182,"")))</f>
        <v/>
      </c>
      <c r="CF183" s="4" t="str">
        <f>IF('DATA ENTRY'!CV182="","",IF('DATA ENTRY'!CV182="","",IF(AND($CD$4='DATA ENTRY'!CV182),'DATA ENTRY'!CV182,"")))</f>
        <v/>
      </c>
      <c r="CG183" s="3" t="str">
        <f>IF('DATA ENTRY'!CV182="","",IF('DATA ENTRY'!N182="","",IF(AND($CD$4='DATA ENTRY'!CV182),'DATA ENTRY'!N182,"")))</f>
        <v/>
      </c>
      <c r="CH183" s="132" t="str">
        <f>IF('DATA ENTRY'!CV182="","",IF('DATA ENTRY'!O182="","",IF(AND($CD$4='DATA ENTRY'!CV182),'DATA ENTRY'!O182,"")))</f>
        <v/>
      </c>
      <c r="CI183" s="3" t="str">
        <f>IF('DATA ENTRY'!CV182="","",IF('DATA ENTRY'!P182="","",IF(AND($CD$4='DATA ENTRY'!CV182),'DATA ENTRY'!P182,"")))</f>
        <v/>
      </c>
      <c r="CJ183" s="132" t="str">
        <f>IF('DATA ENTRY'!CV182="","",IF('DATA ENTRY'!Q182="","",IF(AND($CD$4='DATA ENTRY'!CV182),'DATA ENTRY'!Q182,"")))</f>
        <v/>
      </c>
      <c r="CK183" s="3" t="str">
        <f>IF('DATA ENTRY'!CV182="","",IF('DATA ENTRY'!R182="","",IF(AND($CD$4='DATA ENTRY'!CV182),'DATA ENTRY'!R182,"")))</f>
        <v/>
      </c>
      <c r="CL183" s="3" t="str">
        <f>IF('DATA ENTRY'!CV182="","",IF('DATA ENTRY'!S182="","",IF(AND($CD$4='DATA ENTRY'!CV182),'DATA ENTRY'!S182,"")))</f>
        <v/>
      </c>
      <c r="CM183" s="3" t="str">
        <f>IF('DATA ENTRY'!CV182="","",IF('DATA ENTRY'!E182="","",IF(AND($CD$4='DATA ENTRY'!CV182),'DATA ENTRY'!E182,"")))</f>
        <v/>
      </c>
      <c r="CN183" s="3" t="str">
        <f>IF('DATA ENTRY'!CV182="","",IF('DATA ENTRY'!W182="","",IF(AND($CD$4='DATA ENTRY'!CV182),'DATA ENTRY'!W182,"")))</f>
        <v/>
      </c>
      <c r="CO183" s="3" t="str">
        <f>IF('DATA ENTRY'!CV182="","",IF('DATA ENTRY'!X182="","",IF(AND($CD$4='DATA ENTRY'!CV182),'DATA ENTRY'!X182,"")))</f>
        <v/>
      </c>
      <c r="CP183" s="133" t="str">
        <f t="shared" si="30"/>
        <v/>
      </c>
      <c r="CQ183" s="133" t="str">
        <f>IF('DATA ENTRY'!CV182="","",IF('DATA ENTRY'!G182="","",IF(AND($CD$4='DATA ENTRY'!CV182),'DATA ENTRY'!G182,"")))</f>
        <v/>
      </c>
      <c r="CR183">
        <f t="shared" si="31"/>
        <v>0</v>
      </c>
      <c r="CS183">
        <f t="shared" si="32"/>
        <v>0</v>
      </c>
      <c r="CW183">
        <f t="shared" si="39"/>
        <v>0</v>
      </c>
      <c r="DA183" t="str">
        <f t="shared" si="33"/>
        <v/>
      </c>
      <c r="DB183" t="str">
        <f>IF(DX183=0,"",1+(MAX($DB$7:DB182)))</f>
        <v/>
      </c>
      <c r="DC183" s="170">
        <v>177</v>
      </c>
      <c r="DD183" s="3" t="str">
        <f>IF('DATA ENTRY'!CV182="","",IF('DATA ENTRY'!B182="","",IF(AND($DE$4='DATA ENTRY'!D182),'DATA ENTRY'!B182,"")))</f>
        <v/>
      </c>
      <c r="DE183" s="3" t="str">
        <f>IF('DATA ENTRY'!CV182="","",IF('DATA ENTRY'!C182="","",IF(AND($DE$4='DATA ENTRY'!D182),'DATA ENTRY'!C182,"")))</f>
        <v/>
      </c>
      <c r="DF183" s="4" t="str">
        <f>IF('DATA ENTRY'!CV182="","",IF('DATA ENTRY'!I182="","",IF(AND($DE$4='DATA ENTRY'!D182),'DATA ENTRY'!I182,"")))</f>
        <v/>
      </c>
      <c r="DG183" s="4" t="str">
        <f>IF('DATA ENTRY'!CV182="","",IF('DATA ENTRY'!CV182="","",IF(AND($DE$4='DATA ENTRY'!D182),'DATA ENTRY'!CV182,"")))</f>
        <v/>
      </c>
      <c r="DH183" s="3" t="str">
        <f>IF('DATA ENTRY'!CV182="","",IF('DATA ENTRY'!N182="","",IF(AND($DE$4='DATA ENTRY'!D182),'DATA ENTRY'!N182,"")))</f>
        <v/>
      </c>
      <c r="DI183" s="132" t="str">
        <f>IF('DATA ENTRY'!CV182="","",IF('DATA ENTRY'!O182="","",IF(AND($DE$4='DATA ENTRY'!D182),'DATA ENTRY'!O182,"")))</f>
        <v/>
      </c>
      <c r="DJ183" s="3" t="str">
        <f>IF('DATA ENTRY'!CV182="","",IF('DATA ENTRY'!P182="","",IF(AND($DE$4='DATA ENTRY'!D182),'DATA ENTRY'!P182,"")))</f>
        <v/>
      </c>
      <c r="DK183" s="132" t="str">
        <f>IF('DATA ENTRY'!CV182="","",IF('DATA ENTRY'!Q182="","",IF(AND($DE$4='DATA ENTRY'!D182),'DATA ENTRY'!Q182,"")))</f>
        <v/>
      </c>
      <c r="DL183" s="3" t="str">
        <f>IF('DATA ENTRY'!CV182="","",IF('DATA ENTRY'!R182="","",IF(AND($DE$4='DATA ENTRY'!D182),'DATA ENTRY'!R182,"")))</f>
        <v/>
      </c>
      <c r="DM183" s="132" t="str">
        <f>IF('DATA ENTRY'!CV182="","",IF('DATA ENTRY'!S182="","",IF(AND($DE$4='DATA ENTRY'!D182),'DATA ENTRY'!S182,"")))</f>
        <v/>
      </c>
      <c r="DN183" s="3" t="str">
        <f>IF('DATA ENTRY'!CV182="","",IF('DATA ENTRY'!E182="","",IF(AND($DE$4='DATA ENTRY'!D182),'DATA ENTRY'!E182,"")))</f>
        <v/>
      </c>
      <c r="DO183" s="3" t="str">
        <f>IF('DATA ENTRY'!CV182="","",IF('DATA ENTRY'!D182="","",IF(AND($DE$4='DATA ENTRY'!D182),'DATA ENTRY'!D182,"")))</f>
        <v/>
      </c>
      <c r="DP183" s="3" t="str">
        <f>IF('DATA ENTRY'!CV182="","",IF('DATA ENTRY'!W182="","",IF(AND($DE$4='DATA ENTRY'!D182),'DATA ENTRY'!W182,"")))</f>
        <v/>
      </c>
      <c r="DQ183" s="3" t="str">
        <f>IF('DATA ENTRY'!CV182="","",IF('DATA ENTRY'!X182="","",IF(AND($DE$4='DATA ENTRY'!D182),'DATA ENTRY'!X182,"")))</f>
        <v/>
      </c>
      <c r="DR183" s="133" t="str">
        <f t="shared" si="34"/>
        <v/>
      </c>
      <c r="DS183" s="133" t="str">
        <f>IF('DATA ENTRY'!CV182="","",IF('DATA ENTRY'!D182="","",IF(AND($DE$4='DATA ENTRY'!D182),'DATA ENTRY'!G182,"")))</f>
        <v/>
      </c>
      <c r="DX183">
        <f t="shared" si="35"/>
        <v>0</v>
      </c>
      <c r="EA183" t="str">
        <f t="shared" si="36"/>
        <v/>
      </c>
      <c r="EB183" t="str">
        <f>IF(EX183=0,"",1+(MAX($EB$7:EB182)))</f>
        <v/>
      </c>
      <c r="EC183" s="192">
        <v>177</v>
      </c>
      <c r="ED183" s="3" t="str">
        <f>IF('DATA ENTRY'!CV182="","",IF('DATA ENTRY'!B182="","",IF(AND($EE$4='DATA ENTRY'!G182,$EG$4='DATA ENTRY'!F182),'DATA ENTRY'!B182,"")))</f>
        <v/>
      </c>
      <c r="EE183" s="3" t="str">
        <f>IF('DATA ENTRY'!CV182="","",IF('DATA ENTRY'!C182="","",IF(AND($EE$4='DATA ENTRY'!G182,$EG$4='DATA ENTRY'!F182),'DATA ENTRY'!C182,"")))</f>
        <v/>
      </c>
      <c r="EF183" s="4" t="str">
        <f>IF('DATA ENTRY'!CV182="","",IF('DATA ENTRY'!I182="","",IF(AND($EE$4='DATA ENTRY'!G182,$EG$4='DATA ENTRY'!F182),'DATA ENTRY'!I182,"")))</f>
        <v/>
      </c>
      <c r="EG183" s="4" t="str">
        <f>IF('DATA ENTRY'!CV182="","",IF('DATA ENTRY'!CV182="","",IF(AND($EE$4='DATA ENTRY'!G182,$EG$4='DATA ENTRY'!F182),'DATA ENTRY'!CV182,"")))</f>
        <v/>
      </c>
      <c r="EH183" s="3" t="str">
        <f>IF('DATA ENTRY'!CV182="","",IF('DATA ENTRY'!N182="","",IF(AND($EE$4='DATA ENTRY'!G182,$EG$4='DATA ENTRY'!F182),'DATA ENTRY'!N182,"")))</f>
        <v/>
      </c>
      <c r="EI183" s="132" t="str">
        <f>IF('DATA ENTRY'!CV182="","",IF('DATA ENTRY'!O182="","",IF(AND($EE$4='DATA ENTRY'!G182,$EG$4='DATA ENTRY'!F182),'DATA ENTRY'!O182,"")))</f>
        <v/>
      </c>
      <c r="EJ183" s="3" t="str">
        <f>IF('DATA ENTRY'!CV182="","",IF('DATA ENTRY'!P182="","",IF(AND($EE$4='DATA ENTRY'!G182,$EG$4='DATA ENTRY'!F182),'DATA ENTRY'!P182,"")))</f>
        <v/>
      </c>
      <c r="EK183" s="132" t="str">
        <f>IF('DATA ENTRY'!CV182="","",IF('DATA ENTRY'!Q182="","",IF(AND($EE$4='DATA ENTRY'!G182,$EG$4='DATA ENTRY'!F182),'DATA ENTRY'!Q182,"")))</f>
        <v/>
      </c>
      <c r="EL183" s="3" t="str">
        <f>IF('DATA ENTRY'!CV182="","",IF('DATA ENTRY'!R182="","",IF(AND($EE$4='DATA ENTRY'!G182,$EG$4='DATA ENTRY'!F182),'DATA ENTRY'!R182,"")))</f>
        <v/>
      </c>
      <c r="EM183" s="132" t="str">
        <f>IF('DATA ENTRY'!CV182="","",IF('DATA ENTRY'!S182="","",IF(AND($EE$4='DATA ENTRY'!G182,$EG$4='DATA ENTRY'!F182),'DATA ENTRY'!S182,"")))</f>
        <v/>
      </c>
      <c r="EN183" s="3" t="str">
        <f>IF('DATA ENTRY'!CV182="","",IF('DATA ENTRY'!E182="","",IF(AND($EE$4='DATA ENTRY'!G182,$EG$4='DATA ENTRY'!F182),'DATA ENTRY'!E182,"")))</f>
        <v/>
      </c>
      <c r="EO183" s="3" t="str">
        <f>IF('DATA ENTRY'!CV182="","",IF('DATA ENTRY'!D6="","",IF(AND($EE$4='DATA ENTRY'!G182,$EG$4='DATA ENTRY'!F182),'DATA ENTRY'!D6,"")))</f>
        <v/>
      </c>
      <c r="EP183" s="3" t="str">
        <f>IF('DATA ENTRY'!CV182="","",IF('DATA ENTRY'!W182="","",IF(AND($EE$4='DATA ENTRY'!G182,$EG$4='DATA ENTRY'!F182),'DATA ENTRY'!W182,"")))</f>
        <v/>
      </c>
      <c r="EQ183" s="3" t="str">
        <f>IF('DATA ENTRY'!CV182="","",IF('DATA ENTRY'!X182="","",IF(AND($EE$4='DATA ENTRY'!G182,$EG$4='DATA ENTRY'!F182),'DATA ENTRY'!X182,"")))</f>
        <v/>
      </c>
      <c r="ER183" s="133" t="str">
        <f t="shared" si="37"/>
        <v/>
      </c>
      <c r="ES183" s="133" t="str">
        <f>IF('DATA ENTRY'!CV182="","",IF('DATA ENTRY'!D6="","",IF(AND($EE$4='DATA ENTRY'!G182,$EG$4='DATA ENTRY'!F182),'DATA ENTRY'!G182,"")))</f>
        <v/>
      </c>
      <c r="EX183">
        <f t="shared" si="38"/>
        <v>0</v>
      </c>
    </row>
    <row r="184" spans="1:154">
      <c r="A184" t="str">
        <f>IF(S184=0,"",1+(MAX($A$7:A183)))</f>
        <v/>
      </c>
      <c r="B184" s="2">
        <v>178</v>
      </c>
      <c r="C184" s="3" t="str">
        <f>IF('DATA ENTRY'!CV183="","",IF('DATA ENTRY'!B183="","",IF($D$4="All Post",'DATA ENTRY'!B183,IF(AND($D$4='DATA ENTRY'!CV183),'DATA ENTRY'!B183,""))))</f>
        <v/>
      </c>
      <c r="D184" s="3" t="str">
        <f>IF('DATA ENTRY'!CV183="","",IF('DATA ENTRY'!C183="","",IF($D$4="All Post",'DATA ENTRY'!C183,IF(AND($D$4='DATA ENTRY'!CV183),'DATA ENTRY'!C183,""))))</f>
        <v/>
      </c>
      <c r="E184" s="4" t="str">
        <f>IF('DATA ENTRY'!CV183="","",IF('DATA ENTRY'!I183="","",IF($D$4="All Post",'DATA ENTRY'!I183,IF(AND($D$4='DATA ENTRY'!CV183),'DATA ENTRY'!I183,""))))</f>
        <v/>
      </c>
      <c r="F184" s="4" t="str">
        <f>IF('DATA ENTRY'!CV183="","",IF('DATA ENTRY'!CV183="","",IF($D$4="All Post",'DATA ENTRY'!CV183,IF(AND($D$4='DATA ENTRY'!CV183),'DATA ENTRY'!CV183,""))))</f>
        <v/>
      </c>
      <c r="G184" s="3" t="str">
        <f>IF('DATA ENTRY'!CV183="","",IF('DATA ENTRY'!N183="","",IF($D$4="All Post",'DATA ENTRY'!N183,IF(AND($D$4='DATA ENTRY'!CV183),'DATA ENTRY'!N183,""))))</f>
        <v/>
      </c>
      <c r="H184" s="132" t="str">
        <f>IF('DATA ENTRY'!CV183="","",IF('DATA ENTRY'!O183="","",IF($D$4="All Post",'DATA ENTRY'!O183,IF(AND($D$4='DATA ENTRY'!CV183),'DATA ENTRY'!O183,""))))</f>
        <v/>
      </c>
      <c r="I184" s="3" t="str">
        <f>IF('DATA ENTRY'!CV183="","",IF('DATA ENTRY'!P183="","",IF($D$4="All Post",'DATA ENTRY'!P183,IF(AND($D$4='DATA ENTRY'!CV183),'DATA ENTRY'!P183,""))))</f>
        <v/>
      </c>
      <c r="J184" s="132" t="str">
        <f>IF('DATA ENTRY'!CV183="","",IF('DATA ENTRY'!Q183="","",IF($D$4="All Post",'DATA ENTRY'!Q183,IF(AND($D$4='DATA ENTRY'!CV183),'DATA ENTRY'!Q183,""))))</f>
        <v/>
      </c>
      <c r="K184" s="3" t="str">
        <f>IF('DATA ENTRY'!CV183="","",IF('DATA ENTRY'!R183="","",IF($D$4="All Post",'DATA ENTRY'!R183,IF(AND($D$4='DATA ENTRY'!CV183),'DATA ENTRY'!R183,""))))</f>
        <v/>
      </c>
      <c r="L184" s="3" t="str">
        <f>IF('DATA ENTRY'!CV183="","",IF('DATA ENTRY'!S183="","",IF($D$4="All Post",'DATA ENTRY'!S183,IF(AND($D$4='DATA ENTRY'!CV183),'DATA ENTRY'!S183,""))))</f>
        <v/>
      </c>
      <c r="M184" s="3" t="str">
        <f>IF('DATA ENTRY'!CV183="","",IF('DATA ENTRY'!E183="","",IF($D$4="All Post",'DATA ENTRY'!E183,IF(AND($D$4='DATA ENTRY'!CV183),'DATA ENTRY'!E183,""))))</f>
        <v/>
      </c>
      <c r="N184" s="3" t="str">
        <f>IF('DATA ENTRY'!CV183="","",IF('DATA ENTRY'!W183="","",IF($D$4="All Post",'DATA ENTRY'!W183,IF(AND($D$4='DATA ENTRY'!CV183),'DATA ENTRY'!W183,""))))</f>
        <v/>
      </c>
      <c r="O184" s="3" t="str">
        <f>IF('DATA ENTRY'!CV183="","",IF('DATA ENTRY'!X183="","",IF($D$4="All Post",'DATA ENTRY'!X183,IF(AND($D$4='DATA ENTRY'!CV183),'DATA ENTRY'!X183,""))))</f>
        <v/>
      </c>
      <c r="P184" s="3" t="str">
        <f>IF('DATA ENTRY'!CV183="","",IF('DATA ENTRY'!G183="","",IF($D$4="All Post",'DATA ENTRY'!G183,IF(AND($D$4='DATA ENTRY'!CV183),'DATA ENTRY'!G183,""))))</f>
        <v/>
      </c>
      <c r="S184">
        <f t="shared" si="27"/>
        <v>0</v>
      </c>
      <c r="T184" t="str">
        <f t="shared" si="28"/>
        <v/>
      </c>
      <c r="BZ184" t="str">
        <f t="shared" si="29"/>
        <v/>
      </c>
      <c r="CA184" t="str">
        <f>IF(CW184=0,"",1+(MAX($CA$7:CA183)))</f>
        <v/>
      </c>
      <c r="CB184" s="141">
        <v>178</v>
      </c>
      <c r="CC184" s="3" t="str">
        <f>IF('DATA ENTRY'!CV183="","",IF('DATA ENTRY'!B183="","",IF(AND($CD$4='DATA ENTRY'!CV183),'DATA ENTRY'!B183,"")))</f>
        <v/>
      </c>
      <c r="CD184" s="3" t="str">
        <f>IF('DATA ENTRY'!CV183="","",IF('DATA ENTRY'!C183="","",IF(AND($CD$4='DATA ENTRY'!CV183),'DATA ENTRY'!C183,"")))</f>
        <v/>
      </c>
      <c r="CE184" s="4" t="str">
        <f>IF('DATA ENTRY'!CV183="","",IF('DATA ENTRY'!I183="","",IF(AND($CD$4='DATA ENTRY'!CV183),'DATA ENTRY'!I183,"")))</f>
        <v/>
      </c>
      <c r="CF184" s="4" t="str">
        <f>IF('DATA ENTRY'!CV183="","",IF('DATA ENTRY'!CV183="","",IF(AND($CD$4='DATA ENTRY'!CV183),'DATA ENTRY'!CV183,"")))</f>
        <v/>
      </c>
      <c r="CG184" s="3" t="str">
        <f>IF('DATA ENTRY'!CV183="","",IF('DATA ENTRY'!N183="","",IF(AND($CD$4='DATA ENTRY'!CV183),'DATA ENTRY'!N183,"")))</f>
        <v/>
      </c>
      <c r="CH184" s="132" t="str">
        <f>IF('DATA ENTRY'!CV183="","",IF('DATA ENTRY'!O183="","",IF(AND($CD$4='DATA ENTRY'!CV183),'DATA ENTRY'!O183,"")))</f>
        <v/>
      </c>
      <c r="CI184" s="3" t="str">
        <f>IF('DATA ENTRY'!CV183="","",IF('DATA ENTRY'!P183="","",IF(AND($CD$4='DATA ENTRY'!CV183),'DATA ENTRY'!P183,"")))</f>
        <v/>
      </c>
      <c r="CJ184" s="132" t="str">
        <f>IF('DATA ENTRY'!CV183="","",IF('DATA ENTRY'!Q183="","",IF(AND($CD$4='DATA ENTRY'!CV183),'DATA ENTRY'!Q183,"")))</f>
        <v/>
      </c>
      <c r="CK184" s="3" t="str">
        <f>IF('DATA ENTRY'!CV183="","",IF('DATA ENTRY'!R183="","",IF(AND($CD$4='DATA ENTRY'!CV183),'DATA ENTRY'!R183,"")))</f>
        <v/>
      </c>
      <c r="CL184" s="3" t="str">
        <f>IF('DATA ENTRY'!CV183="","",IF('DATA ENTRY'!S183="","",IF(AND($CD$4='DATA ENTRY'!CV183),'DATA ENTRY'!S183,"")))</f>
        <v/>
      </c>
      <c r="CM184" s="3" t="str">
        <f>IF('DATA ENTRY'!CV183="","",IF('DATA ENTRY'!E183="","",IF(AND($CD$4='DATA ENTRY'!CV183),'DATA ENTRY'!E183,"")))</f>
        <v/>
      </c>
      <c r="CN184" s="3" t="str">
        <f>IF('DATA ENTRY'!CV183="","",IF('DATA ENTRY'!W183="","",IF(AND($CD$4='DATA ENTRY'!CV183),'DATA ENTRY'!W183,"")))</f>
        <v/>
      </c>
      <c r="CO184" s="3" t="str">
        <f>IF('DATA ENTRY'!CV183="","",IF('DATA ENTRY'!X183="","",IF(AND($CD$4='DATA ENTRY'!CV183),'DATA ENTRY'!X183,"")))</f>
        <v/>
      </c>
      <c r="CP184" s="133" t="str">
        <f t="shared" si="30"/>
        <v/>
      </c>
      <c r="CQ184" s="133" t="str">
        <f>IF('DATA ENTRY'!CV183="","",IF('DATA ENTRY'!G183="","",IF(AND($CD$4='DATA ENTRY'!CV183),'DATA ENTRY'!G183,"")))</f>
        <v/>
      </c>
      <c r="CR184">
        <f t="shared" si="31"/>
        <v>0</v>
      </c>
      <c r="CS184">
        <f t="shared" si="32"/>
        <v>0</v>
      </c>
      <c r="CW184">
        <f t="shared" si="39"/>
        <v>0</v>
      </c>
      <c r="DA184" t="str">
        <f t="shared" si="33"/>
        <v/>
      </c>
      <c r="DB184" t="str">
        <f>IF(DX184=0,"",1+(MAX($DB$7:DB183)))</f>
        <v/>
      </c>
      <c r="DC184" s="170">
        <v>178</v>
      </c>
      <c r="DD184" s="3" t="str">
        <f>IF('DATA ENTRY'!CV183="","",IF('DATA ENTRY'!B183="","",IF(AND($DE$4='DATA ENTRY'!D183),'DATA ENTRY'!B183,"")))</f>
        <v/>
      </c>
      <c r="DE184" s="3" t="str">
        <f>IF('DATA ENTRY'!CV183="","",IF('DATA ENTRY'!C183="","",IF(AND($DE$4='DATA ENTRY'!D183),'DATA ENTRY'!C183,"")))</f>
        <v/>
      </c>
      <c r="DF184" s="4" t="str">
        <f>IF('DATA ENTRY'!CV183="","",IF('DATA ENTRY'!I183="","",IF(AND($DE$4='DATA ENTRY'!D183),'DATA ENTRY'!I183,"")))</f>
        <v/>
      </c>
      <c r="DG184" s="4" t="str">
        <f>IF('DATA ENTRY'!CV183="","",IF('DATA ENTRY'!CV183="","",IF(AND($DE$4='DATA ENTRY'!D183),'DATA ENTRY'!CV183,"")))</f>
        <v/>
      </c>
      <c r="DH184" s="3" t="str">
        <f>IF('DATA ENTRY'!CV183="","",IF('DATA ENTRY'!N183="","",IF(AND($DE$4='DATA ENTRY'!D183),'DATA ENTRY'!N183,"")))</f>
        <v/>
      </c>
      <c r="DI184" s="132" t="str">
        <f>IF('DATA ENTRY'!CV183="","",IF('DATA ENTRY'!O183="","",IF(AND($DE$4='DATA ENTRY'!D183),'DATA ENTRY'!O183,"")))</f>
        <v/>
      </c>
      <c r="DJ184" s="3" t="str">
        <f>IF('DATA ENTRY'!CV183="","",IF('DATA ENTRY'!P183="","",IF(AND($DE$4='DATA ENTRY'!D183),'DATA ENTRY'!P183,"")))</f>
        <v/>
      </c>
      <c r="DK184" s="132" t="str">
        <f>IF('DATA ENTRY'!CV183="","",IF('DATA ENTRY'!Q183="","",IF(AND($DE$4='DATA ENTRY'!D183),'DATA ENTRY'!Q183,"")))</f>
        <v/>
      </c>
      <c r="DL184" s="3" t="str">
        <f>IF('DATA ENTRY'!CV183="","",IF('DATA ENTRY'!R183="","",IF(AND($DE$4='DATA ENTRY'!D183),'DATA ENTRY'!R183,"")))</f>
        <v/>
      </c>
      <c r="DM184" s="132" t="str">
        <f>IF('DATA ENTRY'!CV183="","",IF('DATA ENTRY'!S183="","",IF(AND($DE$4='DATA ENTRY'!D183),'DATA ENTRY'!S183,"")))</f>
        <v/>
      </c>
      <c r="DN184" s="3" t="str">
        <f>IF('DATA ENTRY'!CV183="","",IF('DATA ENTRY'!E183="","",IF(AND($DE$4='DATA ENTRY'!D183),'DATA ENTRY'!E183,"")))</f>
        <v/>
      </c>
      <c r="DO184" s="3" t="str">
        <f>IF('DATA ENTRY'!CV183="","",IF('DATA ENTRY'!D183="","",IF(AND($DE$4='DATA ENTRY'!D183),'DATA ENTRY'!D183,"")))</f>
        <v/>
      </c>
      <c r="DP184" s="3" t="str">
        <f>IF('DATA ENTRY'!CV183="","",IF('DATA ENTRY'!W183="","",IF(AND($DE$4='DATA ENTRY'!D183),'DATA ENTRY'!W183,"")))</f>
        <v/>
      </c>
      <c r="DQ184" s="3" t="str">
        <f>IF('DATA ENTRY'!CV183="","",IF('DATA ENTRY'!X183="","",IF(AND($DE$4='DATA ENTRY'!D183),'DATA ENTRY'!X183,"")))</f>
        <v/>
      </c>
      <c r="DR184" s="133" t="str">
        <f t="shared" si="34"/>
        <v/>
      </c>
      <c r="DS184" s="133" t="str">
        <f>IF('DATA ENTRY'!CV183="","",IF('DATA ENTRY'!D183="","",IF(AND($DE$4='DATA ENTRY'!D183),'DATA ENTRY'!G183,"")))</f>
        <v/>
      </c>
      <c r="DX184">
        <f t="shared" si="35"/>
        <v>0</v>
      </c>
      <c r="EA184" t="str">
        <f t="shared" si="36"/>
        <v/>
      </c>
      <c r="EB184" t="str">
        <f>IF(EX184=0,"",1+(MAX($EB$7:EB183)))</f>
        <v/>
      </c>
      <c r="EC184" s="192">
        <v>178</v>
      </c>
      <c r="ED184" s="3" t="str">
        <f>IF('DATA ENTRY'!CV183="","",IF('DATA ENTRY'!B183="","",IF(AND($EE$4='DATA ENTRY'!G183,$EG$4='DATA ENTRY'!F183),'DATA ENTRY'!B183,"")))</f>
        <v/>
      </c>
      <c r="EE184" s="3" t="str">
        <f>IF('DATA ENTRY'!CV183="","",IF('DATA ENTRY'!C183="","",IF(AND($EE$4='DATA ENTRY'!G183,$EG$4='DATA ENTRY'!F183),'DATA ENTRY'!C183,"")))</f>
        <v/>
      </c>
      <c r="EF184" s="4" t="str">
        <f>IF('DATA ENTRY'!CV183="","",IF('DATA ENTRY'!I183="","",IF(AND($EE$4='DATA ENTRY'!G183,$EG$4='DATA ENTRY'!F183),'DATA ENTRY'!I183,"")))</f>
        <v/>
      </c>
      <c r="EG184" s="4" t="str">
        <f>IF('DATA ENTRY'!CV183="","",IF('DATA ENTRY'!CV183="","",IF(AND($EE$4='DATA ENTRY'!G183,$EG$4='DATA ENTRY'!F183),'DATA ENTRY'!CV183,"")))</f>
        <v/>
      </c>
      <c r="EH184" s="3" t="str">
        <f>IF('DATA ENTRY'!CV183="","",IF('DATA ENTRY'!N183="","",IF(AND($EE$4='DATA ENTRY'!G183,$EG$4='DATA ENTRY'!F183),'DATA ENTRY'!N183,"")))</f>
        <v/>
      </c>
      <c r="EI184" s="132" t="str">
        <f>IF('DATA ENTRY'!CV183="","",IF('DATA ENTRY'!O183="","",IF(AND($EE$4='DATA ENTRY'!G183,$EG$4='DATA ENTRY'!F183),'DATA ENTRY'!O183,"")))</f>
        <v/>
      </c>
      <c r="EJ184" s="3" t="str">
        <f>IF('DATA ENTRY'!CV183="","",IF('DATA ENTRY'!P183="","",IF(AND($EE$4='DATA ENTRY'!G183,$EG$4='DATA ENTRY'!F183),'DATA ENTRY'!P183,"")))</f>
        <v/>
      </c>
      <c r="EK184" s="132" t="str">
        <f>IF('DATA ENTRY'!CV183="","",IF('DATA ENTRY'!Q183="","",IF(AND($EE$4='DATA ENTRY'!G183,$EG$4='DATA ENTRY'!F183),'DATA ENTRY'!Q183,"")))</f>
        <v/>
      </c>
      <c r="EL184" s="3" t="str">
        <f>IF('DATA ENTRY'!CV183="","",IF('DATA ENTRY'!R183="","",IF(AND($EE$4='DATA ENTRY'!G183,$EG$4='DATA ENTRY'!F183),'DATA ENTRY'!R183,"")))</f>
        <v/>
      </c>
      <c r="EM184" s="132" t="str">
        <f>IF('DATA ENTRY'!CV183="","",IF('DATA ENTRY'!S183="","",IF(AND($EE$4='DATA ENTRY'!G183,$EG$4='DATA ENTRY'!F183),'DATA ENTRY'!S183,"")))</f>
        <v/>
      </c>
      <c r="EN184" s="3" t="str">
        <f>IF('DATA ENTRY'!CV183="","",IF('DATA ENTRY'!E183="","",IF(AND($EE$4='DATA ENTRY'!G183,$EG$4='DATA ENTRY'!F183),'DATA ENTRY'!E183,"")))</f>
        <v/>
      </c>
      <c r="EO184" s="3" t="str">
        <f>IF('DATA ENTRY'!CV183="","",IF('DATA ENTRY'!D6="","",IF(AND($EE$4='DATA ENTRY'!G183,$EG$4='DATA ENTRY'!F183),'DATA ENTRY'!D6,"")))</f>
        <v/>
      </c>
      <c r="EP184" s="3" t="str">
        <f>IF('DATA ENTRY'!CV183="","",IF('DATA ENTRY'!W183="","",IF(AND($EE$4='DATA ENTRY'!G183,$EG$4='DATA ENTRY'!F183),'DATA ENTRY'!W183,"")))</f>
        <v/>
      </c>
      <c r="EQ184" s="3" t="str">
        <f>IF('DATA ENTRY'!CV183="","",IF('DATA ENTRY'!X183="","",IF(AND($EE$4='DATA ENTRY'!G183,$EG$4='DATA ENTRY'!F183),'DATA ENTRY'!X183,"")))</f>
        <v/>
      </c>
      <c r="ER184" s="133" t="str">
        <f t="shared" si="37"/>
        <v/>
      </c>
      <c r="ES184" s="133" t="str">
        <f>IF('DATA ENTRY'!CV183="","",IF('DATA ENTRY'!D6="","",IF(AND($EE$4='DATA ENTRY'!G183,$EG$4='DATA ENTRY'!F183),'DATA ENTRY'!G183,"")))</f>
        <v/>
      </c>
      <c r="EX184">
        <f t="shared" si="38"/>
        <v>0</v>
      </c>
    </row>
    <row r="185" spans="1:154">
      <c r="A185" t="str">
        <f>IF(S185=0,"",1+(MAX($A$7:A184)))</f>
        <v/>
      </c>
      <c r="B185" s="2">
        <v>179</v>
      </c>
      <c r="C185" s="3" t="str">
        <f>IF('DATA ENTRY'!CV184="","",IF('DATA ENTRY'!B184="","",IF($D$4="All Post",'DATA ENTRY'!B184,IF(AND($D$4='DATA ENTRY'!CV184),'DATA ENTRY'!B184,""))))</f>
        <v/>
      </c>
      <c r="D185" s="3" t="str">
        <f>IF('DATA ENTRY'!CV184="","",IF('DATA ENTRY'!C184="","",IF($D$4="All Post",'DATA ENTRY'!C184,IF(AND($D$4='DATA ENTRY'!CV184),'DATA ENTRY'!C184,""))))</f>
        <v/>
      </c>
      <c r="E185" s="4" t="str">
        <f>IF('DATA ENTRY'!CV184="","",IF('DATA ENTRY'!I184="","",IF($D$4="All Post",'DATA ENTRY'!I184,IF(AND($D$4='DATA ENTRY'!CV184),'DATA ENTRY'!I184,""))))</f>
        <v/>
      </c>
      <c r="F185" s="4" t="str">
        <f>IF('DATA ENTRY'!CV184="","",IF('DATA ENTRY'!CV184="","",IF($D$4="All Post",'DATA ENTRY'!CV184,IF(AND($D$4='DATA ENTRY'!CV184),'DATA ENTRY'!CV184,""))))</f>
        <v/>
      </c>
      <c r="G185" s="3" t="str">
        <f>IF('DATA ENTRY'!CV184="","",IF('DATA ENTRY'!N184="","",IF($D$4="All Post",'DATA ENTRY'!N184,IF(AND($D$4='DATA ENTRY'!CV184),'DATA ENTRY'!N184,""))))</f>
        <v/>
      </c>
      <c r="H185" s="132" t="str">
        <f>IF('DATA ENTRY'!CV184="","",IF('DATA ENTRY'!O184="","",IF($D$4="All Post",'DATA ENTRY'!O184,IF(AND($D$4='DATA ENTRY'!CV184),'DATA ENTRY'!O184,""))))</f>
        <v/>
      </c>
      <c r="I185" s="3" t="str">
        <f>IF('DATA ENTRY'!CV184="","",IF('DATA ENTRY'!P184="","",IF($D$4="All Post",'DATA ENTRY'!P184,IF(AND($D$4='DATA ENTRY'!CV184),'DATA ENTRY'!P184,""))))</f>
        <v/>
      </c>
      <c r="J185" s="132" t="str">
        <f>IF('DATA ENTRY'!CV184="","",IF('DATA ENTRY'!Q184="","",IF($D$4="All Post",'DATA ENTRY'!Q184,IF(AND($D$4='DATA ENTRY'!CV184),'DATA ENTRY'!Q184,""))))</f>
        <v/>
      </c>
      <c r="K185" s="3" t="str">
        <f>IF('DATA ENTRY'!CV184="","",IF('DATA ENTRY'!R184="","",IF($D$4="All Post",'DATA ENTRY'!R184,IF(AND($D$4='DATA ENTRY'!CV184),'DATA ENTRY'!R184,""))))</f>
        <v/>
      </c>
      <c r="L185" s="3" t="str">
        <f>IF('DATA ENTRY'!CV184="","",IF('DATA ENTRY'!S184="","",IF($D$4="All Post",'DATA ENTRY'!S184,IF(AND($D$4='DATA ENTRY'!CV184),'DATA ENTRY'!S184,""))))</f>
        <v/>
      </c>
      <c r="M185" s="3" t="str">
        <f>IF('DATA ENTRY'!CV184="","",IF('DATA ENTRY'!E184="","",IF($D$4="All Post",'DATA ENTRY'!E184,IF(AND($D$4='DATA ENTRY'!CV184),'DATA ENTRY'!E184,""))))</f>
        <v/>
      </c>
      <c r="N185" s="3" t="str">
        <f>IF('DATA ENTRY'!CV184="","",IF('DATA ENTRY'!W184="","",IF($D$4="All Post",'DATA ENTRY'!W184,IF(AND($D$4='DATA ENTRY'!CV184),'DATA ENTRY'!W184,""))))</f>
        <v/>
      </c>
      <c r="O185" s="3" t="str">
        <f>IF('DATA ENTRY'!CV184="","",IF('DATA ENTRY'!X184="","",IF($D$4="All Post",'DATA ENTRY'!X184,IF(AND($D$4='DATA ENTRY'!CV184),'DATA ENTRY'!X184,""))))</f>
        <v/>
      </c>
      <c r="P185" s="3" t="str">
        <f>IF('DATA ENTRY'!CV184="","",IF('DATA ENTRY'!G184="","",IF($D$4="All Post",'DATA ENTRY'!G184,IF(AND($D$4='DATA ENTRY'!CV184),'DATA ENTRY'!G184,""))))</f>
        <v/>
      </c>
      <c r="S185">
        <f t="shared" si="27"/>
        <v>0</v>
      </c>
      <c r="T185" t="str">
        <f t="shared" si="28"/>
        <v/>
      </c>
      <c r="BZ185" t="str">
        <f t="shared" si="29"/>
        <v/>
      </c>
      <c r="CA185" t="str">
        <f>IF(CW185=0,"",1+(MAX($CA$7:CA184)))</f>
        <v/>
      </c>
      <c r="CB185" s="141">
        <v>179</v>
      </c>
      <c r="CC185" s="3" t="str">
        <f>IF('DATA ENTRY'!CV184="","",IF('DATA ENTRY'!B184="","",IF(AND($CD$4='DATA ENTRY'!CV184),'DATA ENTRY'!B184,"")))</f>
        <v/>
      </c>
      <c r="CD185" s="3" t="str">
        <f>IF('DATA ENTRY'!CV184="","",IF('DATA ENTRY'!C184="","",IF(AND($CD$4='DATA ENTRY'!CV184),'DATA ENTRY'!C184,"")))</f>
        <v/>
      </c>
      <c r="CE185" s="4" t="str">
        <f>IF('DATA ENTRY'!CV184="","",IF('DATA ENTRY'!I184="","",IF(AND($CD$4='DATA ENTRY'!CV184),'DATA ENTRY'!I184,"")))</f>
        <v/>
      </c>
      <c r="CF185" s="4" t="str">
        <f>IF('DATA ENTRY'!CV184="","",IF('DATA ENTRY'!CV184="","",IF(AND($CD$4='DATA ENTRY'!CV184),'DATA ENTRY'!CV184,"")))</f>
        <v/>
      </c>
      <c r="CG185" s="3" t="str">
        <f>IF('DATA ENTRY'!CV184="","",IF('DATA ENTRY'!N184="","",IF(AND($CD$4='DATA ENTRY'!CV184),'DATA ENTRY'!N184,"")))</f>
        <v/>
      </c>
      <c r="CH185" s="132" t="str">
        <f>IF('DATA ENTRY'!CV184="","",IF('DATA ENTRY'!O184="","",IF(AND($CD$4='DATA ENTRY'!CV184),'DATA ENTRY'!O184,"")))</f>
        <v/>
      </c>
      <c r="CI185" s="3" t="str">
        <f>IF('DATA ENTRY'!CV184="","",IF('DATA ENTRY'!P184="","",IF(AND($CD$4='DATA ENTRY'!CV184),'DATA ENTRY'!P184,"")))</f>
        <v/>
      </c>
      <c r="CJ185" s="132" t="str">
        <f>IF('DATA ENTRY'!CV184="","",IF('DATA ENTRY'!Q184="","",IF(AND($CD$4='DATA ENTRY'!CV184),'DATA ENTRY'!Q184,"")))</f>
        <v/>
      </c>
      <c r="CK185" s="3" t="str">
        <f>IF('DATA ENTRY'!CV184="","",IF('DATA ENTRY'!R184="","",IF(AND($CD$4='DATA ENTRY'!CV184),'DATA ENTRY'!R184,"")))</f>
        <v/>
      </c>
      <c r="CL185" s="3" t="str">
        <f>IF('DATA ENTRY'!CV184="","",IF('DATA ENTRY'!S184="","",IF(AND($CD$4='DATA ENTRY'!CV184),'DATA ENTRY'!S184,"")))</f>
        <v/>
      </c>
      <c r="CM185" s="3" t="str">
        <f>IF('DATA ENTRY'!CV184="","",IF('DATA ENTRY'!E184="","",IF(AND($CD$4='DATA ENTRY'!CV184),'DATA ENTRY'!E184,"")))</f>
        <v/>
      </c>
      <c r="CN185" s="3" t="str">
        <f>IF('DATA ENTRY'!CV184="","",IF('DATA ENTRY'!W184="","",IF(AND($CD$4='DATA ENTRY'!CV184),'DATA ENTRY'!W184,"")))</f>
        <v/>
      </c>
      <c r="CO185" s="3" t="str">
        <f>IF('DATA ENTRY'!CV184="","",IF('DATA ENTRY'!X184="","",IF(AND($CD$4='DATA ENTRY'!CV184),'DATA ENTRY'!X184,"")))</f>
        <v/>
      </c>
      <c r="CP185" s="133" t="str">
        <f t="shared" si="30"/>
        <v/>
      </c>
      <c r="CQ185" s="133" t="str">
        <f>IF('DATA ENTRY'!CV184="","",IF('DATA ENTRY'!G184="","",IF(AND($CD$4='DATA ENTRY'!CV184),'DATA ENTRY'!G184,"")))</f>
        <v/>
      </c>
      <c r="CR185">
        <f t="shared" si="31"/>
        <v>0</v>
      </c>
      <c r="CS185">
        <f t="shared" si="32"/>
        <v>0</v>
      </c>
      <c r="CW185">
        <f t="shared" si="39"/>
        <v>0</v>
      </c>
      <c r="DA185" t="str">
        <f t="shared" si="33"/>
        <v/>
      </c>
      <c r="DB185" t="str">
        <f>IF(DX185=0,"",1+(MAX($DB$7:DB184)))</f>
        <v/>
      </c>
      <c r="DC185" s="170">
        <v>179</v>
      </c>
      <c r="DD185" s="3" t="str">
        <f>IF('DATA ENTRY'!CV184="","",IF('DATA ENTRY'!B184="","",IF(AND($DE$4='DATA ENTRY'!D184),'DATA ENTRY'!B184,"")))</f>
        <v/>
      </c>
      <c r="DE185" s="3" t="str">
        <f>IF('DATA ENTRY'!CV184="","",IF('DATA ENTRY'!C184="","",IF(AND($DE$4='DATA ENTRY'!D184),'DATA ENTRY'!C184,"")))</f>
        <v/>
      </c>
      <c r="DF185" s="4" t="str">
        <f>IF('DATA ENTRY'!CV184="","",IF('DATA ENTRY'!I184="","",IF(AND($DE$4='DATA ENTRY'!D184),'DATA ENTRY'!I184,"")))</f>
        <v/>
      </c>
      <c r="DG185" s="4" t="str">
        <f>IF('DATA ENTRY'!CV184="","",IF('DATA ENTRY'!CV184="","",IF(AND($DE$4='DATA ENTRY'!D184),'DATA ENTRY'!CV184,"")))</f>
        <v/>
      </c>
      <c r="DH185" s="3" t="str">
        <f>IF('DATA ENTRY'!CV184="","",IF('DATA ENTRY'!N184="","",IF(AND($DE$4='DATA ENTRY'!D184),'DATA ENTRY'!N184,"")))</f>
        <v/>
      </c>
      <c r="DI185" s="132" t="str">
        <f>IF('DATA ENTRY'!CV184="","",IF('DATA ENTRY'!O184="","",IF(AND($DE$4='DATA ENTRY'!D184),'DATA ENTRY'!O184,"")))</f>
        <v/>
      </c>
      <c r="DJ185" s="3" t="str">
        <f>IF('DATA ENTRY'!CV184="","",IF('DATA ENTRY'!P184="","",IF(AND($DE$4='DATA ENTRY'!D184),'DATA ENTRY'!P184,"")))</f>
        <v/>
      </c>
      <c r="DK185" s="132" t="str">
        <f>IF('DATA ENTRY'!CV184="","",IF('DATA ENTRY'!Q184="","",IF(AND($DE$4='DATA ENTRY'!D184),'DATA ENTRY'!Q184,"")))</f>
        <v/>
      </c>
      <c r="DL185" s="3" t="str">
        <f>IF('DATA ENTRY'!CV184="","",IF('DATA ENTRY'!R184="","",IF(AND($DE$4='DATA ENTRY'!D184),'DATA ENTRY'!R184,"")))</f>
        <v/>
      </c>
      <c r="DM185" s="132" t="str">
        <f>IF('DATA ENTRY'!CV184="","",IF('DATA ENTRY'!S184="","",IF(AND($DE$4='DATA ENTRY'!D184),'DATA ENTRY'!S184,"")))</f>
        <v/>
      </c>
      <c r="DN185" s="3" t="str">
        <f>IF('DATA ENTRY'!CV184="","",IF('DATA ENTRY'!E184="","",IF(AND($DE$4='DATA ENTRY'!D184),'DATA ENTRY'!E184,"")))</f>
        <v/>
      </c>
      <c r="DO185" s="3" t="str">
        <f>IF('DATA ENTRY'!CV184="","",IF('DATA ENTRY'!D184="","",IF(AND($DE$4='DATA ENTRY'!D184),'DATA ENTRY'!D184,"")))</f>
        <v/>
      </c>
      <c r="DP185" s="3" t="str">
        <f>IF('DATA ENTRY'!CV184="","",IF('DATA ENTRY'!W184="","",IF(AND($DE$4='DATA ENTRY'!D184),'DATA ENTRY'!W184,"")))</f>
        <v/>
      </c>
      <c r="DQ185" s="3" t="str">
        <f>IF('DATA ENTRY'!CV184="","",IF('DATA ENTRY'!X184="","",IF(AND($DE$4='DATA ENTRY'!D184),'DATA ENTRY'!X184,"")))</f>
        <v/>
      </c>
      <c r="DR185" s="133" t="str">
        <f t="shared" si="34"/>
        <v/>
      </c>
      <c r="DS185" s="133" t="str">
        <f>IF('DATA ENTRY'!CV184="","",IF('DATA ENTRY'!D184="","",IF(AND($DE$4='DATA ENTRY'!D184),'DATA ENTRY'!G184,"")))</f>
        <v/>
      </c>
      <c r="DX185">
        <f t="shared" si="35"/>
        <v>0</v>
      </c>
      <c r="EA185" t="str">
        <f t="shared" si="36"/>
        <v/>
      </c>
      <c r="EB185" t="str">
        <f>IF(EX185=0,"",1+(MAX($EB$7:EB184)))</f>
        <v/>
      </c>
      <c r="EC185" s="192">
        <v>179</v>
      </c>
      <c r="ED185" s="3" t="str">
        <f>IF('DATA ENTRY'!CV184="","",IF('DATA ENTRY'!B184="","",IF(AND($EE$4='DATA ENTRY'!G184,$EG$4='DATA ENTRY'!F184),'DATA ENTRY'!B184,"")))</f>
        <v/>
      </c>
      <c r="EE185" s="3" t="str">
        <f>IF('DATA ENTRY'!CV184="","",IF('DATA ENTRY'!C184="","",IF(AND($EE$4='DATA ENTRY'!G184,$EG$4='DATA ENTRY'!F184),'DATA ENTRY'!C184,"")))</f>
        <v/>
      </c>
      <c r="EF185" s="4" t="str">
        <f>IF('DATA ENTRY'!CV184="","",IF('DATA ENTRY'!I184="","",IF(AND($EE$4='DATA ENTRY'!G184,$EG$4='DATA ENTRY'!F184),'DATA ENTRY'!I184,"")))</f>
        <v/>
      </c>
      <c r="EG185" s="4" t="str">
        <f>IF('DATA ENTRY'!CV184="","",IF('DATA ENTRY'!CV184="","",IF(AND($EE$4='DATA ENTRY'!G184,$EG$4='DATA ENTRY'!F184),'DATA ENTRY'!CV184,"")))</f>
        <v/>
      </c>
      <c r="EH185" s="3" t="str">
        <f>IF('DATA ENTRY'!CV184="","",IF('DATA ENTRY'!N184="","",IF(AND($EE$4='DATA ENTRY'!G184,$EG$4='DATA ENTRY'!F184),'DATA ENTRY'!N184,"")))</f>
        <v/>
      </c>
      <c r="EI185" s="132" t="str">
        <f>IF('DATA ENTRY'!CV184="","",IF('DATA ENTRY'!O184="","",IF(AND($EE$4='DATA ENTRY'!G184,$EG$4='DATA ENTRY'!F184),'DATA ENTRY'!O184,"")))</f>
        <v/>
      </c>
      <c r="EJ185" s="3" t="str">
        <f>IF('DATA ENTRY'!CV184="","",IF('DATA ENTRY'!P184="","",IF(AND($EE$4='DATA ENTRY'!G184,$EG$4='DATA ENTRY'!F184),'DATA ENTRY'!P184,"")))</f>
        <v/>
      </c>
      <c r="EK185" s="132" t="str">
        <f>IF('DATA ENTRY'!CV184="","",IF('DATA ENTRY'!Q184="","",IF(AND($EE$4='DATA ENTRY'!G184,$EG$4='DATA ENTRY'!F184),'DATA ENTRY'!Q184,"")))</f>
        <v/>
      </c>
      <c r="EL185" s="3" t="str">
        <f>IF('DATA ENTRY'!CV184="","",IF('DATA ENTRY'!R184="","",IF(AND($EE$4='DATA ENTRY'!G184,$EG$4='DATA ENTRY'!F184),'DATA ENTRY'!R184,"")))</f>
        <v/>
      </c>
      <c r="EM185" s="132" t="str">
        <f>IF('DATA ENTRY'!CV184="","",IF('DATA ENTRY'!S184="","",IF(AND($EE$4='DATA ENTRY'!G184,$EG$4='DATA ENTRY'!F184),'DATA ENTRY'!S184,"")))</f>
        <v/>
      </c>
      <c r="EN185" s="3" t="str">
        <f>IF('DATA ENTRY'!CV184="","",IF('DATA ENTRY'!E184="","",IF(AND($EE$4='DATA ENTRY'!G184,$EG$4='DATA ENTRY'!F184),'DATA ENTRY'!E184,"")))</f>
        <v/>
      </c>
      <c r="EO185" s="3" t="str">
        <f>IF('DATA ENTRY'!CV184="","",IF('DATA ENTRY'!D6="","",IF(AND($EE$4='DATA ENTRY'!G184,$EG$4='DATA ENTRY'!F184),'DATA ENTRY'!D6,"")))</f>
        <v/>
      </c>
      <c r="EP185" s="3" t="str">
        <f>IF('DATA ENTRY'!CV184="","",IF('DATA ENTRY'!W184="","",IF(AND($EE$4='DATA ENTRY'!G184,$EG$4='DATA ENTRY'!F184),'DATA ENTRY'!W184,"")))</f>
        <v/>
      </c>
      <c r="EQ185" s="3" t="str">
        <f>IF('DATA ENTRY'!CV184="","",IF('DATA ENTRY'!X184="","",IF(AND($EE$4='DATA ENTRY'!G184,$EG$4='DATA ENTRY'!F184),'DATA ENTRY'!X184,"")))</f>
        <v/>
      </c>
      <c r="ER185" s="133" t="str">
        <f t="shared" si="37"/>
        <v/>
      </c>
      <c r="ES185" s="133" t="str">
        <f>IF('DATA ENTRY'!CV184="","",IF('DATA ENTRY'!D6="","",IF(AND($EE$4='DATA ENTRY'!G184,$EG$4='DATA ENTRY'!F184),'DATA ENTRY'!G184,"")))</f>
        <v/>
      </c>
      <c r="EX185">
        <f t="shared" si="38"/>
        <v>0</v>
      </c>
    </row>
    <row r="186" spans="1:154">
      <c r="A186" t="str">
        <f>IF(S186=0,"",1+(MAX($A$7:A185)))</f>
        <v/>
      </c>
      <c r="B186" s="2">
        <v>180</v>
      </c>
      <c r="C186" s="3" t="str">
        <f>IF('DATA ENTRY'!CV185="","",IF('DATA ENTRY'!B185="","",IF($D$4="All Post",'DATA ENTRY'!B185,IF(AND($D$4='DATA ENTRY'!CV185),'DATA ENTRY'!B185,""))))</f>
        <v/>
      </c>
      <c r="D186" s="3" t="str">
        <f>IF('DATA ENTRY'!CV185="","",IF('DATA ENTRY'!C185="","",IF($D$4="All Post",'DATA ENTRY'!C185,IF(AND($D$4='DATA ENTRY'!CV185),'DATA ENTRY'!C185,""))))</f>
        <v/>
      </c>
      <c r="E186" s="4" t="str">
        <f>IF('DATA ENTRY'!CV185="","",IF('DATA ENTRY'!I185="","",IF($D$4="All Post",'DATA ENTRY'!I185,IF(AND($D$4='DATA ENTRY'!CV185),'DATA ENTRY'!I185,""))))</f>
        <v/>
      </c>
      <c r="F186" s="4" t="str">
        <f>IF('DATA ENTRY'!CV185="","",IF('DATA ENTRY'!CV185="","",IF($D$4="All Post",'DATA ENTRY'!CV185,IF(AND($D$4='DATA ENTRY'!CV185),'DATA ENTRY'!CV185,""))))</f>
        <v/>
      </c>
      <c r="G186" s="3" t="str">
        <f>IF('DATA ENTRY'!CV185="","",IF('DATA ENTRY'!N185="","",IF($D$4="All Post",'DATA ENTRY'!N185,IF(AND($D$4='DATA ENTRY'!CV185),'DATA ENTRY'!N185,""))))</f>
        <v/>
      </c>
      <c r="H186" s="132" t="str">
        <f>IF('DATA ENTRY'!CV185="","",IF('DATA ENTRY'!O185="","",IF($D$4="All Post",'DATA ENTRY'!O185,IF(AND($D$4='DATA ENTRY'!CV185),'DATA ENTRY'!O185,""))))</f>
        <v/>
      </c>
      <c r="I186" s="3" t="str">
        <f>IF('DATA ENTRY'!CV185="","",IF('DATA ENTRY'!P185="","",IF($D$4="All Post",'DATA ENTRY'!P185,IF(AND($D$4='DATA ENTRY'!CV185),'DATA ENTRY'!P185,""))))</f>
        <v/>
      </c>
      <c r="J186" s="132" t="str">
        <f>IF('DATA ENTRY'!CV185="","",IF('DATA ENTRY'!Q185="","",IF($D$4="All Post",'DATA ENTRY'!Q185,IF(AND($D$4='DATA ENTRY'!CV185),'DATA ENTRY'!Q185,""))))</f>
        <v/>
      </c>
      <c r="K186" s="3" t="str">
        <f>IF('DATA ENTRY'!CV185="","",IF('DATA ENTRY'!R185="","",IF($D$4="All Post",'DATA ENTRY'!R185,IF(AND($D$4='DATA ENTRY'!CV185),'DATA ENTRY'!R185,""))))</f>
        <v/>
      </c>
      <c r="L186" s="3" t="str">
        <f>IF('DATA ENTRY'!CV185="","",IF('DATA ENTRY'!S185="","",IF($D$4="All Post",'DATA ENTRY'!S185,IF(AND($D$4='DATA ENTRY'!CV185),'DATA ENTRY'!S185,""))))</f>
        <v/>
      </c>
      <c r="M186" s="3" t="str">
        <f>IF('DATA ENTRY'!CV185="","",IF('DATA ENTRY'!E185="","",IF($D$4="All Post",'DATA ENTRY'!E185,IF(AND($D$4='DATA ENTRY'!CV185),'DATA ENTRY'!E185,""))))</f>
        <v/>
      </c>
      <c r="N186" s="3" t="str">
        <f>IF('DATA ENTRY'!CV185="","",IF('DATA ENTRY'!W185="","",IF($D$4="All Post",'DATA ENTRY'!W185,IF(AND($D$4='DATA ENTRY'!CV185),'DATA ENTRY'!W185,""))))</f>
        <v/>
      </c>
      <c r="O186" s="3" t="str">
        <f>IF('DATA ENTRY'!CV185="","",IF('DATA ENTRY'!X185="","",IF($D$4="All Post",'DATA ENTRY'!X185,IF(AND($D$4='DATA ENTRY'!CV185),'DATA ENTRY'!X185,""))))</f>
        <v/>
      </c>
      <c r="P186" s="3" t="str">
        <f>IF('DATA ENTRY'!CV185="","",IF('DATA ENTRY'!G185="","",IF($D$4="All Post",'DATA ENTRY'!G185,IF(AND($D$4='DATA ENTRY'!CV185),'DATA ENTRY'!G185,""))))</f>
        <v/>
      </c>
      <c r="S186">
        <f t="shared" si="27"/>
        <v>0</v>
      </c>
      <c r="T186" t="str">
        <f t="shared" si="28"/>
        <v/>
      </c>
      <c r="BZ186" t="str">
        <f t="shared" si="29"/>
        <v/>
      </c>
      <c r="CA186" t="str">
        <f>IF(CW186=0,"",1+(MAX($CA$7:CA185)))</f>
        <v/>
      </c>
      <c r="CB186" s="141">
        <v>180</v>
      </c>
      <c r="CC186" s="3" t="str">
        <f>IF('DATA ENTRY'!CV185="","",IF('DATA ENTRY'!B185="","",IF(AND($CD$4='DATA ENTRY'!CV185),'DATA ENTRY'!B185,"")))</f>
        <v/>
      </c>
      <c r="CD186" s="3" t="str">
        <f>IF('DATA ENTRY'!CV185="","",IF('DATA ENTRY'!C185="","",IF(AND($CD$4='DATA ENTRY'!CV185),'DATA ENTRY'!C185,"")))</f>
        <v/>
      </c>
      <c r="CE186" s="4" t="str">
        <f>IF('DATA ENTRY'!CV185="","",IF('DATA ENTRY'!I185="","",IF(AND($CD$4='DATA ENTRY'!CV185),'DATA ENTRY'!I185,"")))</f>
        <v/>
      </c>
      <c r="CF186" s="4" t="str">
        <f>IF('DATA ENTRY'!CV185="","",IF('DATA ENTRY'!CV185="","",IF(AND($CD$4='DATA ENTRY'!CV185),'DATA ENTRY'!CV185,"")))</f>
        <v/>
      </c>
      <c r="CG186" s="3" t="str">
        <f>IF('DATA ENTRY'!CV185="","",IF('DATA ENTRY'!N185="","",IF(AND($CD$4='DATA ENTRY'!CV185),'DATA ENTRY'!N185,"")))</f>
        <v/>
      </c>
      <c r="CH186" s="132" t="str">
        <f>IF('DATA ENTRY'!CV185="","",IF('DATA ENTRY'!O185="","",IF(AND($CD$4='DATA ENTRY'!CV185),'DATA ENTRY'!O185,"")))</f>
        <v/>
      </c>
      <c r="CI186" s="3" t="str">
        <f>IF('DATA ENTRY'!CV185="","",IF('DATA ENTRY'!P185="","",IF(AND($CD$4='DATA ENTRY'!CV185),'DATA ENTRY'!P185,"")))</f>
        <v/>
      </c>
      <c r="CJ186" s="132" t="str">
        <f>IF('DATA ENTRY'!CV185="","",IF('DATA ENTRY'!Q185="","",IF(AND($CD$4='DATA ENTRY'!CV185),'DATA ENTRY'!Q185,"")))</f>
        <v/>
      </c>
      <c r="CK186" s="3" t="str">
        <f>IF('DATA ENTRY'!CV185="","",IF('DATA ENTRY'!R185="","",IF(AND($CD$4='DATA ENTRY'!CV185),'DATA ENTRY'!R185,"")))</f>
        <v/>
      </c>
      <c r="CL186" s="3" t="str">
        <f>IF('DATA ENTRY'!CV185="","",IF('DATA ENTRY'!S185="","",IF(AND($CD$4='DATA ENTRY'!CV185),'DATA ENTRY'!S185,"")))</f>
        <v/>
      </c>
      <c r="CM186" s="3" t="str">
        <f>IF('DATA ENTRY'!CV185="","",IF('DATA ENTRY'!E185="","",IF(AND($CD$4='DATA ENTRY'!CV185),'DATA ENTRY'!E185,"")))</f>
        <v/>
      </c>
      <c r="CN186" s="3" t="str">
        <f>IF('DATA ENTRY'!CV185="","",IF('DATA ENTRY'!W185="","",IF(AND($CD$4='DATA ENTRY'!CV185),'DATA ENTRY'!W185,"")))</f>
        <v/>
      </c>
      <c r="CO186" s="3" t="str">
        <f>IF('DATA ENTRY'!CV185="","",IF('DATA ENTRY'!X185="","",IF(AND($CD$4='DATA ENTRY'!CV185),'DATA ENTRY'!X185,"")))</f>
        <v/>
      </c>
      <c r="CP186" s="133" t="str">
        <f t="shared" si="30"/>
        <v/>
      </c>
      <c r="CQ186" s="133" t="str">
        <f>IF('DATA ENTRY'!CV185="","",IF('DATA ENTRY'!G185="","",IF(AND($CD$4='DATA ENTRY'!CV185),'DATA ENTRY'!G185,"")))</f>
        <v/>
      </c>
      <c r="CR186">
        <f t="shared" si="31"/>
        <v>0</v>
      </c>
      <c r="CS186">
        <f t="shared" si="32"/>
        <v>0</v>
      </c>
      <c r="CW186">
        <f t="shared" si="39"/>
        <v>0</v>
      </c>
      <c r="DA186" t="str">
        <f t="shared" si="33"/>
        <v/>
      </c>
      <c r="DB186" t="str">
        <f>IF(DX186=0,"",1+(MAX($DB$7:DB185)))</f>
        <v/>
      </c>
      <c r="DC186" s="170">
        <v>180</v>
      </c>
      <c r="DD186" s="3" t="str">
        <f>IF('DATA ENTRY'!CV185="","",IF('DATA ENTRY'!B185="","",IF(AND($DE$4='DATA ENTRY'!D185),'DATA ENTRY'!B185,"")))</f>
        <v/>
      </c>
      <c r="DE186" s="3" t="str">
        <f>IF('DATA ENTRY'!CV185="","",IF('DATA ENTRY'!C185="","",IF(AND($DE$4='DATA ENTRY'!D185),'DATA ENTRY'!C185,"")))</f>
        <v/>
      </c>
      <c r="DF186" s="4" t="str">
        <f>IF('DATA ENTRY'!CV185="","",IF('DATA ENTRY'!I185="","",IF(AND($DE$4='DATA ENTRY'!D185),'DATA ENTRY'!I185,"")))</f>
        <v/>
      </c>
      <c r="DG186" s="4" t="str">
        <f>IF('DATA ENTRY'!CV185="","",IF('DATA ENTRY'!CV185="","",IF(AND($DE$4='DATA ENTRY'!D185),'DATA ENTRY'!CV185,"")))</f>
        <v/>
      </c>
      <c r="DH186" s="3" t="str">
        <f>IF('DATA ENTRY'!CV185="","",IF('DATA ENTRY'!N185="","",IF(AND($DE$4='DATA ENTRY'!D185),'DATA ENTRY'!N185,"")))</f>
        <v/>
      </c>
      <c r="DI186" s="132" t="str">
        <f>IF('DATA ENTRY'!CV185="","",IF('DATA ENTRY'!O185="","",IF(AND($DE$4='DATA ENTRY'!D185),'DATA ENTRY'!O185,"")))</f>
        <v/>
      </c>
      <c r="DJ186" s="3" t="str">
        <f>IF('DATA ENTRY'!CV185="","",IF('DATA ENTRY'!P185="","",IF(AND($DE$4='DATA ENTRY'!D185),'DATA ENTRY'!P185,"")))</f>
        <v/>
      </c>
      <c r="DK186" s="132" t="str">
        <f>IF('DATA ENTRY'!CV185="","",IF('DATA ENTRY'!Q185="","",IF(AND($DE$4='DATA ENTRY'!D185),'DATA ENTRY'!Q185,"")))</f>
        <v/>
      </c>
      <c r="DL186" s="3" t="str">
        <f>IF('DATA ENTRY'!CV185="","",IF('DATA ENTRY'!R185="","",IF(AND($DE$4='DATA ENTRY'!D185),'DATA ENTRY'!R185,"")))</f>
        <v/>
      </c>
      <c r="DM186" s="132" t="str">
        <f>IF('DATA ENTRY'!CV185="","",IF('DATA ENTRY'!S185="","",IF(AND($DE$4='DATA ENTRY'!D185),'DATA ENTRY'!S185,"")))</f>
        <v/>
      </c>
      <c r="DN186" s="3" t="str">
        <f>IF('DATA ENTRY'!CV185="","",IF('DATA ENTRY'!E185="","",IF(AND($DE$4='DATA ENTRY'!D185),'DATA ENTRY'!E185,"")))</f>
        <v/>
      </c>
      <c r="DO186" s="3" t="str">
        <f>IF('DATA ENTRY'!CV185="","",IF('DATA ENTRY'!D185="","",IF(AND($DE$4='DATA ENTRY'!D185),'DATA ENTRY'!D185,"")))</f>
        <v/>
      </c>
      <c r="DP186" s="3" t="str">
        <f>IF('DATA ENTRY'!CV185="","",IF('DATA ENTRY'!W185="","",IF(AND($DE$4='DATA ENTRY'!D185),'DATA ENTRY'!W185,"")))</f>
        <v/>
      </c>
      <c r="DQ186" s="3" t="str">
        <f>IF('DATA ENTRY'!CV185="","",IF('DATA ENTRY'!X185="","",IF(AND($DE$4='DATA ENTRY'!D185),'DATA ENTRY'!X185,"")))</f>
        <v/>
      </c>
      <c r="DR186" s="133" t="str">
        <f t="shared" si="34"/>
        <v/>
      </c>
      <c r="DS186" s="133" t="str">
        <f>IF('DATA ENTRY'!CV185="","",IF('DATA ENTRY'!D185="","",IF(AND($DE$4='DATA ENTRY'!D185),'DATA ENTRY'!G185,"")))</f>
        <v/>
      </c>
      <c r="DX186">
        <f t="shared" si="35"/>
        <v>0</v>
      </c>
      <c r="EA186" t="str">
        <f t="shared" si="36"/>
        <v/>
      </c>
      <c r="EB186" t="str">
        <f>IF(EX186=0,"",1+(MAX($EB$7:EB185)))</f>
        <v/>
      </c>
      <c r="EC186" s="192">
        <v>180</v>
      </c>
      <c r="ED186" s="3" t="str">
        <f>IF('DATA ENTRY'!CV185="","",IF('DATA ENTRY'!B185="","",IF(AND($EE$4='DATA ENTRY'!G185,$EG$4='DATA ENTRY'!F185),'DATA ENTRY'!B185,"")))</f>
        <v/>
      </c>
      <c r="EE186" s="3" t="str">
        <f>IF('DATA ENTRY'!CV185="","",IF('DATA ENTRY'!C185="","",IF(AND($EE$4='DATA ENTRY'!G185,$EG$4='DATA ENTRY'!F185),'DATA ENTRY'!C185,"")))</f>
        <v/>
      </c>
      <c r="EF186" s="4" t="str">
        <f>IF('DATA ENTRY'!CV185="","",IF('DATA ENTRY'!I185="","",IF(AND($EE$4='DATA ENTRY'!G185,$EG$4='DATA ENTRY'!F185),'DATA ENTRY'!I185,"")))</f>
        <v/>
      </c>
      <c r="EG186" s="4" t="str">
        <f>IF('DATA ENTRY'!CV185="","",IF('DATA ENTRY'!CV185="","",IF(AND($EE$4='DATA ENTRY'!G185,$EG$4='DATA ENTRY'!F185),'DATA ENTRY'!CV185,"")))</f>
        <v/>
      </c>
      <c r="EH186" s="3" t="str">
        <f>IF('DATA ENTRY'!CV185="","",IF('DATA ENTRY'!N185="","",IF(AND($EE$4='DATA ENTRY'!G185,$EG$4='DATA ENTRY'!F185),'DATA ENTRY'!N185,"")))</f>
        <v/>
      </c>
      <c r="EI186" s="132" t="str">
        <f>IF('DATA ENTRY'!CV185="","",IF('DATA ENTRY'!O185="","",IF(AND($EE$4='DATA ENTRY'!G185,$EG$4='DATA ENTRY'!F185),'DATA ENTRY'!O185,"")))</f>
        <v/>
      </c>
      <c r="EJ186" s="3" t="str">
        <f>IF('DATA ENTRY'!CV185="","",IF('DATA ENTRY'!P185="","",IF(AND($EE$4='DATA ENTRY'!G185,$EG$4='DATA ENTRY'!F185),'DATA ENTRY'!P185,"")))</f>
        <v/>
      </c>
      <c r="EK186" s="132" t="str">
        <f>IF('DATA ENTRY'!CV185="","",IF('DATA ENTRY'!Q185="","",IF(AND($EE$4='DATA ENTRY'!G185,$EG$4='DATA ENTRY'!F185),'DATA ENTRY'!Q185,"")))</f>
        <v/>
      </c>
      <c r="EL186" s="3" t="str">
        <f>IF('DATA ENTRY'!CV185="","",IF('DATA ENTRY'!R185="","",IF(AND($EE$4='DATA ENTRY'!G185,$EG$4='DATA ENTRY'!F185),'DATA ENTRY'!R185,"")))</f>
        <v/>
      </c>
      <c r="EM186" s="132" t="str">
        <f>IF('DATA ENTRY'!CV185="","",IF('DATA ENTRY'!S185="","",IF(AND($EE$4='DATA ENTRY'!G185,$EG$4='DATA ENTRY'!F185),'DATA ENTRY'!S185,"")))</f>
        <v/>
      </c>
      <c r="EN186" s="3" t="str">
        <f>IF('DATA ENTRY'!CV185="","",IF('DATA ENTRY'!E185="","",IF(AND($EE$4='DATA ENTRY'!G185,$EG$4='DATA ENTRY'!F185),'DATA ENTRY'!E185,"")))</f>
        <v/>
      </c>
      <c r="EO186" s="3" t="str">
        <f>IF('DATA ENTRY'!CV185="","",IF('DATA ENTRY'!D6="","",IF(AND($EE$4='DATA ENTRY'!G185,$EG$4='DATA ENTRY'!F185),'DATA ENTRY'!D6,"")))</f>
        <v/>
      </c>
      <c r="EP186" s="3" t="str">
        <f>IF('DATA ENTRY'!CV185="","",IF('DATA ENTRY'!W185="","",IF(AND($EE$4='DATA ENTRY'!G185,$EG$4='DATA ENTRY'!F185),'DATA ENTRY'!W185,"")))</f>
        <v/>
      </c>
      <c r="EQ186" s="3" t="str">
        <f>IF('DATA ENTRY'!CV185="","",IF('DATA ENTRY'!X185="","",IF(AND($EE$4='DATA ENTRY'!G185,$EG$4='DATA ENTRY'!F185),'DATA ENTRY'!X185,"")))</f>
        <v/>
      </c>
      <c r="ER186" s="133" t="str">
        <f t="shared" si="37"/>
        <v/>
      </c>
      <c r="ES186" s="133" t="str">
        <f>IF('DATA ENTRY'!CV185="","",IF('DATA ENTRY'!D6="","",IF(AND($EE$4='DATA ENTRY'!G185,$EG$4='DATA ENTRY'!F185),'DATA ENTRY'!G185,"")))</f>
        <v/>
      </c>
      <c r="EX186">
        <f t="shared" si="38"/>
        <v>0</v>
      </c>
    </row>
    <row r="187" spans="1:154">
      <c r="A187" t="str">
        <f>IF(S187=0,"",1+(MAX($A$7:A186)))</f>
        <v/>
      </c>
      <c r="B187" s="2">
        <v>181</v>
      </c>
      <c r="C187" s="3" t="str">
        <f>IF('DATA ENTRY'!CV186="","",IF('DATA ENTRY'!B186="","",IF($D$4="All Post",'DATA ENTRY'!B186,IF(AND($D$4='DATA ENTRY'!CV186),'DATA ENTRY'!B186,""))))</f>
        <v/>
      </c>
      <c r="D187" s="3" t="str">
        <f>IF('DATA ENTRY'!CV186="","",IF('DATA ENTRY'!C186="","",IF($D$4="All Post",'DATA ENTRY'!C186,IF(AND($D$4='DATA ENTRY'!CV186),'DATA ENTRY'!C186,""))))</f>
        <v/>
      </c>
      <c r="E187" s="4" t="str">
        <f>IF('DATA ENTRY'!CV186="","",IF('DATA ENTRY'!I186="","",IF($D$4="All Post",'DATA ENTRY'!I186,IF(AND($D$4='DATA ENTRY'!CV186),'DATA ENTRY'!I186,""))))</f>
        <v/>
      </c>
      <c r="F187" s="4" t="str">
        <f>IF('DATA ENTRY'!CV186="","",IF('DATA ENTRY'!CV186="","",IF($D$4="All Post",'DATA ENTRY'!CV186,IF(AND($D$4='DATA ENTRY'!CV186),'DATA ENTRY'!CV186,""))))</f>
        <v/>
      </c>
      <c r="G187" s="3" t="str">
        <f>IF('DATA ENTRY'!CV186="","",IF('DATA ENTRY'!N186="","",IF($D$4="All Post",'DATA ENTRY'!N186,IF(AND($D$4='DATA ENTRY'!CV186),'DATA ENTRY'!N186,""))))</f>
        <v/>
      </c>
      <c r="H187" s="132" t="str">
        <f>IF('DATA ENTRY'!CV186="","",IF('DATA ENTRY'!O186="","",IF($D$4="All Post",'DATA ENTRY'!O186,IF(AND($D$4='DATA ENTRY'!CV186),'DATA ENTRY'!O186,""))))</f>
        <v/>
      </c>
      <c r="I187" s="3" t="str">
        <f>IF('DATA ENTRY'!CV186="","",IF('DATA ENTRY'!P186="","",IF($D$4="All Post",'DATA ENTRY'!P186,IF(AND($D$4='DATA ENTRY'!CV186),'DATA ENTRY'!P186,""))))</f>
        <v/>
      </c>
      <c r="J187" s="132" t="str">
        <f>IF('DATA ENTRY'!CV186="","",IF('DATA ENTRY'!Q186="","",IF($D$4="All Post",'DATA ENTRY'!Q186,IF(AND($D$4='DATA ENTRY'!CV186),'DATA ENTRY'!Q186,""))))</f>
        <v/>
      </c>
      <c r="K187" s="3" t="str">
        <f>IF('DATA ENTRY'!CV186="","",IF('DATA ENTRY'!R186="","",IF($D$4="All Post",'DATA ENTRY'!R186,IF(AND($D$4='DATA ENTRY'!CV186),'DATA ENTRY'!R186,""))))</f>
        <v/>
      </c>
      <c r="L187" s="3" t="str">
        <f>IF('DATA ENTRY'!CV186="","",IF('DATA ENTRY'!S186="","",IF($D$4="All Post",'DATA ENTRY'!S186,IF(AND($D$4='DATA ENTRY'!CV186),'DATA ENTRY'!S186,""))))</f>
        <v/>
      </c>
      <c r="M187" s="3" t="str">
        <f>IF('DATA ENTRY'!CV186="","",IF('DATA ENTRY'!E186="","",IF($D$4="All Post",'DATA ENTRY'!E186,IF(AND($D$4='DATA ENTRY'!CV186),'DATA ENTRY'!E186,""))))</f>
        <v/>
      </c>
      <c r="N187" s="3" t="str">
        <f>IF('DATA ENTRY'!CV186="","",IF('DATA ENTRY'!W186="","",IF($D$4="All Post",'DATA ENTRY'!W186,IF(AND($D$4='DATA ENTRY'!CV186),'DATA ENTRY'!W186,""))))</f>
        <v/>
      </c>
      <c r="O187" s="3" t="str">
        <f>IF('DATA ENTRY'!CV186="","",IF('DATA ENTRY'!X186="","",IF($D$4="All Post",'DATA ENTRY'!X186,IF(AND($D$4='DATA ENTRY'!CV186),'DATA ENTRY'!X186,""))))</f>
        <v/>
      </c>
      <c r="P187" s="3" t="str">
        <f>IF('DATA ENTRY'!CV186="","",IF('DATA ENTRY'!G186="","",IF($D$4="All Post",'DATA ENTRY'!G186,IF(AND($D$4='DATA ENTRY'!CV186),'DATA ENTRY'!G186,""))))</f>
        <v/>
      </c>
      <c r="S187">
        <f t="shared" si="27"/>
        <v>0</v>
      </c>
      <c r="T187" t="str">
        <f t="shared" si="28"/>
        <v/>
      </c>
      <c r="BZ187" t="str">
        <f t="shared" si="29"/>
        <v/>
      </c>
      <c r="CA187" t="str">
        <f>IF(CW187=0,"",1+(MAX($CA$7:CA186)))</f>
        <v/>
      </c>
      <c r="CB187" s="141">
        <v>181</v>
      </c>
      <c r="CC187" s="3" t="str">
        <f>IF('DATA ENTRY'!CV186="","",IF('DATA ENTRY'!B186="","",IF(AND($CD$4='DATA ENTRY'!CV186),'DATA ENTRY'!B186,"")))</f>
        <v/>
      </c>
      <c r="CD187" s="3" t="str">
        <f>IF('DATA ENTRY'!CV186="","",IF('DATA ENTRY'!C186="","",IF(AND($CD$4='DATA ENTRY'!CV186),'DATA ENTRY'!C186,"")))</f>
        <v/>
      </c>
      <c r="CE187" s="4" t="str">
        <f>IF('DATA ENTRY'!CV186="","",IF('DATA ENTRY'!I186="","",IF(AND($CD$4='DATA ENTRY'!CV186),'DATA ENTRY'!I186,"")))</f>
        <v/>
      </c>
      <c r="CF187" s="4" t="str">
        <f>IF('DATA ENTRY'!CV186="","",IF('DATA ENTRY'!CV186="","",IF(AND($CD$4='DATA ENTRY'!CV186),'DATA ENTRY'!CV186,"")))</f>
        <v/>
      </c>
      <c r="CG187" s="3" t="str">
        <f>IF('DATA ENTRY'!CV186="","",IF('DATA ENTRY'!N186="","",IF(AND($CD$4='DATA ENTRY'!CV186),'DATA ENTRY'!N186,"")))</f>
        <v/>
      </c>
      <c r="CH187" s="132" t="str">
        <f>IF('DATA ENTRY'!CV186="","",IF('DATA ENTRY'!O186="","",IF(AND($CD$4='DATA ENTRY'!CV186),'DATA ENTRY'!O186,"")))</f>
        <v/>
      </c>
      <c r="CI187" s="3" t="str">
        <f>IF('DATA ENTRY'!CV186="","",IF('DATA ENTRY'!P186="","",IF(AND($CD$4='DATA ENTRY'!CV186),'DATA ENTRY'!P186,"")))</f>
        <v/>
      </c>
      <c r="CJ187" s="132" t="str">
        <f>IF('DATA ENTRY'!CV186="","",IF('DATA ENTRY'!Q186="","",IF(AND($CD$4='DATA ENTRY'!CV186),'DATA ENTRY'!Q186,"")))</f>
        <v/>
      </c>
      <c r="CK187" s="3" t="str">
        <f>IF('DATA ENTRY'!CV186="","",IF('DATA ENTRY'!R186="","",IF(AND($CD$4='DATA ENTRY'!CV186),'DATA ENTRY'!R186,"")))</f>
        <v/>
      </c>
      <c r="CL187" s="3" t="str">
        <f>IF('DATA ENTRY'!CV186="","",IF('DATA ENTRY'!S186="","",IF(AND($CD$4='DATA ENTRY'!CV186),'DATA ENTRY'!S186,"")))</f>
        <v/>
      </c>
      <c r="CM187" s="3" t="str">
        <f>IF('DATA ENTRY'!CV186="","",IF('DATA ENTRY'!E186="","",IF(AND($CD$4='DATA ENTRY'!CV186),'DATA ENTRY'!E186,"")))</f>
        <v/>
      </c>
      <c r="CN187" s="3" t="str">
        <f>IF('DATA ENTRY'!CV186="","",IF('DATA ENTRY'!W186="","",IF(AND($CD$4='DATA ENTRY'!CV186),'DATA ENTRY'!W186,"")))</f>
        <v/>
      </c>
      <c r="CO187" s="3" t="str">
        <f>IF('DATA ENTRY'!CV186="","",IF('DATA ENTRY'!X186="","",IF(AND($CD$4='DATA ENTRY'!CV186),'DATA ENTRY'!X186,"")))</f>
        <v/>
      </c>
      <c r="CP187" s="133" t="str">
        <f t="shared" si="30"/>
        <v/>
      </c>
      <c r="CQ187" s="133" t="str">
        <f>IF('DATA ENTRY'!CV186="","",IF('DATA ENTRY'!G186="","",IF(AND($CD$4='DATA ENTRY'!CV186),'DATA ENTRY'!G186,"")))</f>
        <v/>
      </c>
      <c r="CR187">
        <f t="shared" si="31"/>
        <v>0</v>
      </c>
      <c r="CS187">
        <f t="shared" si="32"/>
        <v>0</v>
      </c>
      <c r="CW187">
        <f t="shared" si="39"/>
        <v>0</v>
      </c>
      <c r="DA187" t="str">
        <f t="shared" si="33"/>
        <v/>
      </c>
      <c r="DB187" t="str">
        <f>IF(DX187=0,"",1+(MAX($DB$7:DB186)))</f>
        <v/>
      </c>
      <c r="DC187" s="170">
        <v>181</v>
      </c>
      <c r="DD187" s="3" t="str">
        <f>IF('DATA ENTRY'!CV186="","",IF('DATA ENTRY'!B186="","",IF(AND($DE$4='DATA ENTRY'!D186),'DATA ENTRY'!B186,"")))</f>
        <v/>
      </c>
      <c r="DE187" s="3" t="str">
        <f>IF('DATA ENTRY'!CV186="","",IF('DATA ENTRY'!C186="","",IF(AND($DE$4='DATA ENTRY'!D186),'DATA ENTRY'!C186,"")))</f>
        <v/>
      </c>
      <c r="DF187" s="4" t="str">
        <f>IF('DATA ENTRY'!CV186="","",IF('DATA ENTRY'!I186="","",IF(AND($DE$4='DATA ENTRY'!D186),'DATA ENTRY'!I186,"")))</f>
        <v/>
      </c>
      <c r="DG187" s="4" t="str">
        <f>IF('DATA ENTRY'!CV186="","",IF('DATA ENTRY'!CV186="","",IF(AND($DE$4='DATA ENTRY'!D186),'DATA ENTRY'!CV186,"")))</f>
        <v/>
      </c>
      <c r="DH187" s="3" t="str">
        <f>IF('DATA ENTRY'!CV186="","",IF('DATA ENTRY'!N186="","",IF(AND($DE$4='DATA ENTRY'!D186),'DATA ENTRY'!N186,"")))</f>
        <v/>
      </c>
      <c r="DI187" s="132" t="str">
        <f>IF('DATA ENTRY'!CV186="","",IF('DATA ENTRY'!O186="","",IF(AND($DE$4='DATA ENTRY'!D186),'DATA ENTRY'!O186,"")))</f>
        <v/>
      </c>
      <c r="DJ187" s="3" t="str">
        <f>IF('DATA ENTRY'!CV186="","",IF('DATA ENTRY'!P186="","",IF(AND($DE$4='DATA ENTRY'!D186),'DATA ENTRY'!P186,"")))</f>
        <v/>
      </c>
      <c r="DK187" s="132" t="str">
        <f>IF('DATA ENTRY'!CV186="","",IF('DATA ENTRY'!Q186="","",IF(AND($DE$4='DATA ENTRY'!D186),'DATA ENTRY'!Q186,"")))</f>
        <v/>
      </c>
      <c r="DL187" s="3" t="str">
        <f>IF('DATA ENTRY'!CV186="","",IF('DATA ENTRY'!R186="","",IF(AND($DE$4='DATA ENTRY'!D186),'DATA ENTRY'!R186,"")))</f>
        <v/>
      </c>
      <c r="DM187" s="132" t="str">
        <f>IF('DATA ENTRY'!CV186="","",IF('DATA ENTRY'!S186="","",IF(AND($DE$4='DATA ENTRY'!D186),'DATA ENTRY'!S186,"")))</f>
        <v/>
      </c>
      <c r="DN187" s="3" t="str">
        <f>IF('DATA ENTRY'!CV186="","",IF('DATA ENTRY'!E186="","",IF(AND($DE$4='DATA ENTRY'!D186),'DATA ENTRY'!E186,"")))</f>
        <v/>
      </c>
      <c r="DO187" s="3" t="str">
        <f>IF('DATA ENTRY'!CV186="","",IF('DATA ENTRY'!D186="","",IF(AND($DE$4='DATA ENTRY'!D186),'DATA ENTRY'!D186,"")))</f>
        <v/>
      </c>
      <c r="DP187" s="3" t="str">
        <f>IF('DATA ENTRY'!CV186="","",IF('DATA ENTRY'!W186="","",IF(AND($DE$4='DATA ENTRY'!D186),'DATA ENTRY'!W186,"")))</f>
        <v/>
      </c>
      <c r="DQ187" s="3" t="str">
        <f>IF('DATA ENTRY'!CV186="","",IF('DATA ENTRY'!X186="","",IF(AND($DE$4='DATA ENTRY'!D186),'DATA ENTRY'!X186,"")))</f>
        <v/>
      </c>
      <c r="DR187" s="133" t="str">
        <f t="shared" si="34"/>
        <v/>
      </c>
      <c r="DS187" s="133" t="str">
        <f>IF('DATA ENTRY'!CV186="","",IF('DATA ENTRY'!D186="","",IF(AND($DE$4='DATA ENTRY'!D186),'DATA ENTRY'!G186,"")))</f>
        <v/>
      </c>
      <c r="DX187">
        <f t="shared" si="35"/>
        <v>0</v>
      </c>
      <c r="EA187" t="str">
        <f t="shared" si="36"/>
        <v/>
      </c>
      <c r="EB187" t="str">
        <f>IF(EX187=0,"",1+(MAX($EB$7:EB186)))</f>
        <v/>
      </c>
      <c r="EC187" s="192">
        <v>181</v>
      </c>
      <c r="ED187" s="3" t="str">
        <f>IF('DATA ENTRY'!CV186="","",IF('DATA ENTRY'!B186="","",IF(AND($EE$4='DATA ENTRY'!G186,$EG$4='DATA ENTRY'!F186),'DATA ENTRY'!B186,"")))</f>
        <v/>
      </c>
      <c r="EE187" s="3" t="str">
        <f>IF('DATA ENTRY'!CV186="","",IF('DATA ENTRY'!C186="","",IF(AND($EE$4='DATA ENTRY'!G186,$EG$4='DATA ENTRY'!F186),'DATA ENTRY'!C186,"")))</f>
        <v/>
      </c>
      <c r="EF187" s="4" t="str">
        <f>IF('DATA ENTRY'!CV186="","",IF('DATA ENTRY'!I186="","",IF(AND($EE$4='DATA ENTRY'!G186,$EG$4='DATA ENTRY'!F186),'DATA ENTRY'!I186,"")))</f>
        <v/>
      </c>
      <c r="EG187" s="4" t="str">
        <f>IF('DATA ENTRY'!CV186="","",IF('DATA ENTRY'!CV186="","",IF(AND($EE$4='DATA ENTRY'!G186,$EG$4='DATA ENTRY'!F186),'DATA ENTRY'!CV186,"")))</f>
        <v/>
      </c>
      <c r="EH187" s="3" t="str">
        <f>IF('DATA ENTRY'!CV186="","",IF('DATA ENTRY'!N186="","",IF(AND($EE$4='DATA ENTRY'!G186,$EG$4='DATA ENTRY'!F186),'DATA ENTRY'!N186,"")))</f>
        <v/>
      </c>
      <c r="EI187" s="132" t="str">
        <f>IF('DATA ENTRY'!CV186="","",IF('DATA ENTRY'!O186="","",IF(AND($EE$4='DATA ENTRY'!G186,$EG$4='DATA ENTRY'!F186),'DATA ENTRY'!O186,"")))</f>
        <v/>
      </c>
      <c r="EJ187" s="3" t="str">
        <f>IF('DATA ENTRY'!CV186="","",IF('DATA ENTRY'!P186="","",IF(AND($EE$4='DATA ENTRY'!G186,$EG$4='DATA ENTRY'!F186),'DATA ENTRY'!P186,"")))</f>
        <v/>
      </c>
      <c r="EK187" s="132" t="str">
        <f>IF('DATA ENTRY'!CV186="","",IF('DATA ENTRY'!Q186="","",IF(AND($EE$4='DATA ENTRY'!G186,$EG$4='DATA ENTRY'!F186),'DATA ENTRY'!Q186,"")))</f>
        <v/>
      </c>
      <c r="EL187" s="3" t="str">
        <f>IF('DATA ENTRY'!CV186="","",IF('DATA ENTRY'!R186="","",IF(AND($EE$4='DATA ENTRY'!G186,$EG$4='DATA ENTRY'!F186),'DATA ENTRY'!R186,"")))</f>
        <v/>
      </c>
      <c r="EM187" s="132" t="str">
        <f>IF('DATA ENTRY'!CV186="","",IF('DATA ENTRY'!S186="","",IF(AND($EE$4='DATA ENTRY'!G186,$EG$4='DATA ENTRY'!F186),'DATA ENTRY'!S186,"")))</f>
        <v/>
      </c>
      <c r="EN187" s="3" t="str">
        <f>IF('DATA ENTRY'!CV186="","",IF('DATA ENTRY'!E186="","",IF(AND($EE$4='DATA ENTRY'!G186,$EG$4='DATA ENTRY'!F186),'DATA ENTRY'!E186,"")))</f>
        <v/>
      </c>
      <c r="EO187" s="3" t="str">
        <f>IF('DATA ENTRY'!CV186="","",IF('DATA ENTRY'!D6="","",IF(AND($EE$4='DATA ENTRY'!G186,$EG$4='DATA ENTRY'!F186),'DATA ENTRY'!D6,"")))</f>
        <v/>
      </c>
      <c r="EP187" s="3" t="str">
        <f>IF('DATA ENTRY'!CV186="","",IF('DATA ENTRY'!W186="","",IF(AND($EE$4='DATA ENTRY'!G186,$EG$4='DATA ENTRY'!F186),'DATA ENTRY'!W186,"")))</f>
        <v/>
      </c>
      <c r="EQ187" s="3" t="str">
        <f>IF('DATA ENTRY'!CV186="","",IF('DATA ENTRY'!X186="","",IF(AND($EE$4='DATA ENTRY'!G186,$EG$4='DATA ENTRY'!F186),'DATA ENTRY'!X186,"")))</f>
        <v/>
      </c>
      <c r="ER187" s="133" t="str">
        <f t="shared" si="37"/>
        <v/>
      </c>
      <c r="ES187" s="133" t="str">
        <f>IF('DATA ENTRY'!CV186="","",IF('DATA ENTRY'!D6="","",IF(AND($EE$4='DATA ENTRY'!G186,$EG$4='DATA ENTRY'!F186),'DATA ENTRY'!G186,"")))</f>
        <v/>
      </c>
      <c r="EX187">
        <f t="shared" si="38"/>
        <v>0</v>
      </c>
    </row>
    <row r="188" spans="1:154">
      <c r="A188" t="str">
        <f>IF(S188=0,"",1+(MAX($A$7:A187)))</f>
        <v/>
      </c>
      <c r="B188" s="2">
        <v>182</v>
      </c>
      <c r="C188" s="3" t="str">
        <f>IF('DATA ENTRY'!CV187="","",IF('DATA ENTRY'!B187="","",IF($D$4="All Post",'DATA ENTRY'!B187,IF(AND($D$4='DATA ENTRY'!CV187),'DATA ENTRY'!B187,""))))</f>
        <v/>
      </c>
      <c r="D188" s="3" t="str">
        <f>IF('DATA ENTRY'!CV187="","",IF('DATA ENTRY'!C187="","",IF($D$4="All Post",'DATA ENTRY'!C187,IF(AND($D$4='DATA ENTRY'!CV187),'DATA ENTRY'!C187,""))))</f>
        <v/>
      </c>
      <c r="E188" s="4" t="str">
        <f>IF('DATA ENTRY'!CV187="","",IF('DATA ENTRY'!I187="","",IF($D$4="All Post",'DATA ENTRY'!I187,IF(AND($D$4='DATA ENTRY'!CV187),'DATA ENTRY'!I187,""))))</f>
        <v/>
      </c>
      <c r="F188" s="4" t="str">
        <f>IF('DATA ENTRY'!CV187="","",IF('DATA ENTRY'!CV187="","",IF($D$4="All Post",'DATA ENTRY'!CV187,IF(AND($D$4='DATA ENTRY'!CV187),'DATA ENTRY'!CV187,""))))</f>
        <v/>
      </c>
      <c r="G188" s="3" t="str">
        <f>IF('DATA ENTRY'!CV187="","",IF('DATA ENTRY'!N187="","",IF($D$4="All Post",'DATA ENTRY'!N187,IF(AND($D$4='DATA ENTRY'!CV187),'DATA ENTRY'!N187,""))))</f>
        <v/>
      </c>
      <c r="H188" s="132" t="str">
        <f>IF('DATA ENTRY'!CV187="","",IF('DATA ENTRY'!O187="","",IF($D$4="All Post",'DATA ENTRY'!O187,IF(AND($D$4='DATA ENTRY'!CV187),'DATA ENTRY'!O187,""))))</f>
        <v/>
      </c>
      <c r="I188" s="3" t="str">
        <f>IF('DATA ENTRY'!CV187="","",IF('DATA ENTRY'!P187="","",IF($D$4="All Post",'DATA ENTRY'!P187,IF(AND($D$4='DATA ENTRY'!CV187),'DATA ENTRY'!P187,""))))</f>
        <v/>
      </c>
      <c r="J188" s="132" t="str">
        <f>IF('DATA ENTRY'!CV187="","",IF('DATA ENTRY'!Q187="","",IF($D$4="All Post",'DATA ENTRY'!Q187,IF(AND($D$4='DATA ENTRY'!CV187),'DATA ENTRY'!Q187,""))))</f>
        <v/>
      </c>
      <c r="K188" s="3" t="str">
        <f>IF('DATA ENTRY'!CV187="","",IF('DATA ENTRY'!R187="","",IF($D$4="All Post",'DATA ENTRY'!R187,IF(AND($D$4='DATA ENTRY'!CV187),'DATA ENTRY'!R187,""))))</f>
        <v/>
      </c>
      <c r="L188" s="3" t="str">
        <f>IF('DATA ENTRY'!CV187="","",IF('DATA ENTRY'!S187="","",IF($D$4="All Post",'DATA ENTRY'!S187,IF(AND($D$4='DATA ENTRY'!CV187),'DATA ENTRY'!S187,""))))</f>
        <v/>
      </c>
      <c r="M188" s="3" t="str">
        <f>IF('DATA ENTRY'!CV187="","",IF('DATA ENTRY'!E187="","",IF($D$4="All Post",'DATA ENTRY'!E187,IF(AND($D$4='DATA ENTRY'!CV187),'DATA ENTRY'!E187,""))))</f>
        <v/>
      </c>
      <c r="N188" s="3" t="str">
        <f>IF('DATA ENTRY'!CV187="","",IF('DATA ENTRY'!W187="","",IF($D$4="All Post",'DATA ENTRY'!W187,IF(AND($D$4='DATA ENTRY'!CV187),'DATA ENTRY'!W187,""))))</f>
        <v/>
      </c>
      <c r="O188" s="3" t="str">
        <f>IF('DATA ENTRY'!CV187="","",IF('DATA ENTRY'!X187="","",IF($D$4="All Post",'DATA ENTRY'!X187,IF(AND($D$4='DATA ENTRY'!CV187),'DATA ENTRY'!X187,""))))</f>
        <v/>
      </c>
      <c r="P188" s="3" t="str">
        <f>IF('DATA ENTRY'!CV187="","",IF('DATA ENTRY'!G187="","",IF($D$4="All Post",'DATA ENTRY'!G187,IF(AND($D$4='DATA ENTRY'!CV187),'DATA ENTRY'!G187,""))))</f>
        <v/>
      </c>
      <c r="S188">
        <f t="shared" si="27"/>
        <v>0</v>
      </c>
      <c r="T188" t="str">
        <f t="shared" si="28"/>
        <v/>
      </c>
      <c r="BZ188" t="str">
        <f t="shared" si="29"/>
        <v/>
      </c>
      <c r="CA188" t="str">
        <f>IF(CW188=0,"",1+(MAX($CA$7:CA187)))</f>
        <v/>
      </c>
      <c r="CB188" s="141">
        <v>182</v>
      </c>
      <c r="CC188" s="3" t="str">
        <f>IF('DATA ENTRY'!CV187="","",IF('DATA ENTRY'!B187="","",IF(AND($CD$4='DATA ENTRY'!CV187),'DATA ENTRY'!B187,"")))</f>
        <v/>
      </c>
      <c r="CD188" s="3" t="str">
        <f>IF('DATA ENTRY'!CV187="","",IF('DATA ENTRY'!C187="","",IF(AND($CD$4='DATA ENTRY'!CV187),'DATA ENTRY'!C187,"")))</f>
        <v/>
      </c>
      <c r="CE188" s="4" t="str">
        <f>IF('DATA ENTRY'!CV187="","",IF('DATA ENTRY'!I187="","",IF(AND($CD$4='DATA ENTRY'!CV187),'DATA ENTRY'!I187,"")))</f>
        <v/>
      </c>
      <c r="CF188" s="4" t="str">
        <f>IF('DATA ENTRY'!CV187="","",IF('DATA ENTRY'!CV187="","",IF(AND($CD$4='DATA ENTRY'!CV187),'DATA ENTRY'!CV187,"")))</f>
        <v/>
      </c>
      <c r="CG188" s="3" t="str">
        <f>IF('DATA ENTRY'!CV187="","",IF('DATA ENTRY'!N187="","",IF(AND($CD$4='DATA ENTRY'!CV187),'DATA ENTRY'!N187,"")))</f>
        <v/>
      </c>
      <c r="CH188" s="132" t="str">
        <f>IF('DATA ENTRY'!CV187="","",IF('DATA ENTRY'!O187="","",IF(AND($CD$4='DATA ENTRY'!CV187),'DATA ENTRY'!O187,"")))</f>
        <v/>
      </c>
      <c r="CI188" s="3" t="str">
        <f>IF('DATA ENTRY'!CV187="","",IF('DATA ENTRY'!P187="","",IF(AND($CD$4='DATA ENTRY'!CV187),'DATA ENTRY'!P187,"")))</f>
        <v/>
      </c>
      <c r="CJ188" s="132" t="str">
        <f>IF('DATA ENTRY'!CV187="","",IF('DATA ENTRY'!Q187="","",IF(AND($CD$4='DATA ENTRY'!CV187),'DATA ENTRY'!Q187,"")))</f>
        <v/>
      </c>
      <c r="CK188" s="3" t="str">
        <f>IF('DATA ENTRY'!CV187="","",IF('DATA ENTRY'!R187="","",IF(AND($CD$4='DATA ENTRY'!CV187),'DATA ENTRY'!R187,"")))</f>
        <v/>
      </c>
      <c r="CL188" s="3" t="str">
        <f>IF('DATA ENTRY'!CV187="","",IF('DATA ENTRY'!S187="","",IF(AND($CD$4='DATA ENTRY'!CV187),'DATA ENTRY'!S187,"")))</f>
        <v/>
      </c>
      <c r="CM188" s="3" t="str">
        <f>IF('DATA ENTRY'!CV187="","",IF('DATA ENTRY'!E187="","",IF(AND($CD$4='DATA ENTRY'!CV187),'DATA ENTRY'!E187,"")))</f>
        <v/>
      </c>
      <c r="CN188" s="3" t="str">
        <f>IF('DATA ENTRY'!CV187="","",IF('DATA ENTRY'!W187="","",IF(AND($CD$4='DATA ENTRY'!CV187),'DATA ENTRY'!W187,"")))</f>
        <v/>
      </c>
      <c r="CO188" s="3" t="str">
        <f>IF('DATA ENTRY'!CV187="","",IF('DATA ENTRY'!X187="","",IF(AND($CD$4='DATA ENTRY'!CV187),'DATA ENTRY'!X187,"")))</f>
        <v/>
      </c>
      <c r="CP188" s="133" t="str">
        <f t="shared" si="30"/>
        <v/>
      </c>
      <c r="CQ188" s="133" t="str">
        <f>IF('DATA ENTRY'!CV187="","",IF('DATA ENTRY'!G187="","",IF(AND($CD$4='DATA ENTRY'!CV187),'DATA ENTRY'!G187,"")))</f>
        <v/>
      </c>
      <c r="CR188">
        <f t="shared" si="31"/>
        <v>0</v>
      </c>
      <c r="CS188">
        <f t="shared" si="32"/>
        <v>0</v>
      </c>
      <c r="CW188">
        <f t="shared" si="39"/>
        <v>0</v>
      </c>
      <c r="DA188" t="str">
        <f t="shared" si="33"/>
        <v/>
      </c>
      <c r="DB188" t="str">
        <f>IF(DX188=0,"",1+(MAX($DB$7:DB187)))</f>
        <v/>
      </c>
      <c r="DC188" s="170">
        <v>182</v>
      </c>
      <c r="DD188" s="3" t="str">
        <f>IF('DATA ENTRY'!CV187="","",IF('DATA ENTRY'!B187="","",IF(AND($DE$4='DATA ENTRY'!D187),'DATA ENTRY'!B187,"")))</f>
        <v/>
      </c>
      <c r="DE188" s="3" t="str">
        <f>IF('DATA ENTRY'!CV187="","",IF('DATA ENTRY'!C187="","",IF(AND($DE$4='DATA ENTRY'!D187),'DATA ENTRY'!C187,"")))</f>
        <v/>
      </c>
      <c r="DF188" s="4" t="str">
        <f>IF('DATA ENTRY'!CV187="","",IF('DATA ENTRY'!I187="","",IF(AND($DE$4='DATA ENTRY'!D187),'DATA ENTRY'!I187,"")))</f>
        <v/>
      </c>
      <c r="DG188" s="4" t="str">
        <f>IF('DATA ENTRY'!CV187="","",IF('DATA ENTRY'!CV187="","",IF(AND($DE$4='DATA ENTRY'!D187),'DATA ENTRY'!CV187,"")))</f>
        <v/>
      </c>
      <c r="DH188" s="3" t="str">
        <f>IF('DATA ENTRY'!CV187="","",IF('DATA ENTRY'!N187="","",IF(AND($DE$4='DATA ENTRY'!D187),'DATA ENTRY'!N187,"")))</f>
        <v/>
      </c>
      <c r="DI188" s="132" t="str">
        <f>IF('DATA ENTRY'!CV187="","",IF('DATA ENTRY'!O187="","",IF(AND($DE$4='DATA ENTRY'!D187),'DATA ENTRY'!O187,"")))</f>
        <v/>
      </c>
      <c r="DJ188" s="3" t="str">
        <f>IF('DATA ENTRY'!CV187="","",IF('DATA ENTRY'!P187="","",IF(AND($DE$4='DATA ENTRY'!D187),'DATA ENTRY'!P187,"")))</f>
        <v/>
      </c>
      <c r="DK188" s="132" t="str">
        <f>IF('DATA ENTRY'!CV187="","",IF('DATA ENTRY'!Q187="","",IF(AND($DE$4='DATA ENTRY'!D187),'DATA ENTRY'!Q187,"")))</f>
        <v/>
      </c>
      <c r="DL188" s="3" t="str">
        <f>IF('DATA ENTRY'!CV187="","",IF('DATA ENTRY'!R187="","",IF(AND($DE$4='DATA ENTRY'!D187),'DATA ENTRY'!R187,"")))</f>
        <v/>
      </c>
      <c r="DM188" s="132" t="str">
        <f>IF('DATA ENTRY'!CV187="","",IF('DATA ENTRY'!S187="","",IF(AND($DE$4='DATA ENTRY'!D187),'DATA ENTRY'!S187,"")))</f>
        <v/>
      </c>
      <c r="DN188" s="3" t="str">
        <f>IF('DATA ENTRY'!CV187="","",IF('DATA ENTRY'!E187="","",IF(AND($DE$4='DATA ENTRY'!D187),'DATA ENTRY'!E187,"")))</f>
        <v/>
      </c>
      <c r="DO188" s="3" t="str">
        <f>IF('DATA ENTRY'!CV187="","",IF('DATA ENTRY'!D187="","",IF(AND($DE$4='DATA ENTRY'!D187),'DATA ENTRY'!D187,"")))</f>
        <v/>
      </c>
      <c r="DP188" s="3" t="str">
        <f>IF('DATA ENTRY'!CV187="","",IF('DATA ENTRY'!W187="","",IF(AND($DE$4='DATA ENTRY'!D187),'DATA ENTRY'!W187,"")))</f>
        <v/>
      </c>
      <c r="DQ188" s="3" t="str">
        <f>IF('DATA ENTRY'!CV187="","",IF('DATA ENTRY'!X187="","",IF(AND($DE$4='DATA ENTRY'!D187),'DATA ENTRY'!X187,"")))</f>
        <v/>
      </c>
      <c r="DR188" s="133" t="str">
        <f t="shared" si="34"/>
        <v/>
      </c>
      <c r="DS188" s="133" t="str">
        <f>IF('DATA ENTRY'!CV187="","",IF('DATA ENTRY'!D187="","",IF(AND($DE$4='DATA ENTRY'!D187),'DATA ENTRY'!G187,"")))</f>
        <v/>
      </c>
      <c r="DX188">
        <f t="shared" si="35"/>
        <v>0</v>
      </c>
      <c r="EA188" t="str">
        <f t="shared" si="36"/>
        <v/>
      </c>
      <c r="EB188" t="str">
        <f>IF(EX188=0,"",1+(MAX($EB$7:EB187)))</f>
        <v/>
      </c>
      <c r="EC188" s="192">
        <v>182</v>
      </c>
      <c r="ED188" s="3" t="str">
        <f>IF('DATA ENTRY'!CV187="","",IF('DATA ENTRY'!B187="","",IF(AND($EE$4='DATA ENTRY'!G187,$EG$4='DATA ENTRY'!F187),'DATA ENTRY'!B187,"")))</f>
        <v/>
      </c>
      <c r="EE188" s="3" t="str">
        <f>IF('DATA ENTRY'!CV187="","",IF('DATA ENTRY'!C187="","",IF(AND($EE$4='DATA ENTRY'!G187,$EG$4='DATA ENTRY'!F187),'DATA ENTRY'!C187,"")))</f>
        <v/>
      </c>
      <c r="EF188" s="4" t="str">
        <f>IF('DATA ENTRY'!CV187="","",IF('DATA ENTRY'!I187="","",IF(AND($EE$4='DATA ENTRY'!G187,$EG$4='DATA ENTRY'!F187),'DATA ENTRY'!I187,"")))</f>
        <v/>
      </c>
      <c r="EG188" s="4" t="str">
        <f>IF('DATA ENTRY'!CV187="","",IF('DATA ENTRY'!CV187="","",IF(AND($EE$4='DATA ENTRY'!G187,$EG$4='DATA ENTRY'!F187),'DATA ENTRY'!CV187,"")))</f>
        <v/>
      </c>
      <c r="EH188" s="3" t="str">
        <f>IF('DATA ENTRY'!CV187="","",IF('DATA ENTRY'!N187="","",IF(AND($EE$4='DATA ENTRY'!G187,$EG$4='DATA ENTRY'!F187),'DATA ENTRY'!N187,"")))</f>
        <v/>
      </c>
      <c r="EI188" s="132" t="str">
        <f>IF('DATA ENTRY'!CV187="","",IF('DATA ENTRY'!O187="","",IF(AND($EE$4='DATA ENTRY'!G187,$EG$4='DATA ENTRY'!F187),'DATA ENTRY'!O187,"")))</f>
        <v/>
      </c>
      <c r="EJ188" s="3" t="str">
        <f>IF('DATA ENTRY'!CV187="","",IF('DATA ENTRY'!P187="","",IF(AND($EE$4='DATA ENTRY'!G187,$EG$4='DATA ENTRY'!F187),'DATA ENTRY'!P187,"")))</f>
        <v/>
      </c>
      <c r="EK188" s="132" t="str">
        <f>IF('DATA ENTRY'!CV187="","",IF('DATA ENTRY'!Q187="","",IF(AND($EE$4='DATA ENTRY'!G187,$EG$4='DATA ENTRY'!F187),'DATA ENTRY'!Q187,"")))</f>
        <v/>
      </c>
      <c r="EL188" s="3" t="str">
        <f>IF('DATA ENTRY'!CV187="","",IF('DATA ENTRY'!R187="","",IF(AND($EE$4='DATA ENTRY'!G187,$EG$4='DATA ENTRY'!F187),'DATA ENTRY'!R187,"")))</f>
        <v/>
      </c>
      <c r="EM188" s="132" t="str">
        <f>IF('DATA ENTRY'!CV187="","",IF('DATA ENTRY'!S187="","",IF(AND($EE$4='DATA ENTRY'!G187,$EG$4='DATA ENTRY'!F187),'DATA ENTRY'!S187,"")))</f>
        <v/>
      </c>
      <c r="EN188" s="3" t="str">
        <f>IF('DATA ENTRY'!CV187="","",IF('DATA ENTRY'!E187="","",IF(AND($EE$4='DATA ENTRY'!G187,$EG$4='DATA ENTRY'!F187),'DATA ENTRY'!E187,"")))</f>
        <v/>
      </c>
      <c r="EO188" s="3" t="str">
        <f>IF('DATA ENTRY'!CV187="","",IF('DATA ENTRY'!D6="","",IF(AND($EE$4='DATA ENTRY'!G187,$EG$4='DATA ENTRY'!F187),'DATA ENTRY'!D6,"")))</f>
        <v/>
      </c>
      <c r="EP188" s="3" t="str">
        <f>IF('DATA ENTRY'!CV187="","",IF('DATA ENTRY'!W187="","",IF(AND($EE$4='DATA ENTRY'!G187,$EG$4='DATA ENTRY'!F187),'DATA ENTRY'!W187,"")))</f>
        <v/>
      </c>
      <c r="EQ188" s="3" t="str">
        <f>IF('DATA ENTRY'!CV187="","",IF('DATA ENTRY'!X187="","",IF(AND($EE$4='DATA ENTRY'!G187,$EG$4='DATA ENTRY'!F187),'DATA ENTRY'!X187,"")))</f>
        <v/>
      </c>
      <c r="ER188" s="133" t="str">
        <f t="shared" si="37"/>
        <v/>
      </c>
      <c r="ES188" s="133" t="str">
        <f>IF('DATA ENTRY'!CV187="","",IF('DATA ENTRY'!D6="","",IF(AND($EE$4='DATA ENTRY'!G187,$EG$4='DATA ENTRY'!F187),'DATA ENTRY'!G187,"")))</f>
        <v/>
      </c>
      <c r="EX188">
        <f t="shared" si="38"/>
        <v>0</v>
      </c>
    </row>
    <row r="189" spans="1:154">
      <c r="A189" t="str">
        <f>IF(S189=0,"",1+(MAX($A$7:A188)))</f>
        <v/>
      </c>
      <c r="B189" s="2">
        <v>183</v>
      </c>
      <c r="C189" s="3" t="str">
        <f>IF('DATA ENTRY'!CV188="","",IF('DATA ENTRY'!B188="","",IF($D$4="All Post",'DATA ENTRY'!B188,IF(AND($D$4='DATA ENTRY'!CV188),'DATA ENTRY'!B188,""))))</f>
        <v/>
      </c>
      <c r="D189" s="3" t="str">
        <f>IF('DATA ENTRY'!CV188="","",IF('DATA ENTRY'!C188="","",IF($D$4="All Post",'DATA ENTRY'!C188,IF(AND($D$4='DATA ENTRY'!CV188),'DATA ENTRY'!C188,""))))</f>
        <v/>
      </c>
      <c r="E189" s="4" t="str">
        <f>IF('DATA ENTRY'!CV188="","",IF('DATA ENTRY'!I188="","",IF($D$4="All Post",'DATA ENTRY'!I188,IF(AND($D$4='DATA ENTRY'!CV188),'DATA ENTRY'!I188,""))))</f>
        <v/>
      </c>
      <c r="F189" s="4" t="str">
        <f>IF('DATA ENTRY'!CV188="","",IF('DATA ENTRY'!CV188="","",IF($D$4="All Post",'DATA ENTRY'!CV188,IF(AND($D$4='DATA ENTRY'!CV188),'DATA ENTRY'!CV188,""))))</f>
        <v/>
      </c>
      <c r="G189" s="3" t="str">
        <f>IF('DATA ENTRY'!CV188="","",IF('DATA ENTRY'!N188="","",IF($D$4="All Post",'DATA ENTRY'!N188,IF(AND($D$4='DATA ENTRY'!CV188),'DATA ENTRY'!N188,""))))</f>
        <v/>
      </c>
      <c r="H189" s="132" t="str">
        <f>IF('DATA ENTRY'!CV188="","",IF('DATA ENTRY'!O188="","",IF($D$4="All Post",'DATA ENTRY'!O188,IF(AND($D$4='DATA ENTRY'!CV188),'DATA ENTRY'!O188,""))))</f>
        <v/>
      </c>
      <c r="I189" s="3" t="str">
        <f>IF('DATA ENTRY'!CV188="","",IF('DATA ENTRY'!P188="","",IF($D$4="All Post",'DATA ENTRY'!P188,IF(AND($D$4='DATA ENTRY'!CV188),'DATA ENTRY'!P188,""))))</f>
        <v/>
      </c>
      <c r="J189" s="132" t="str">
        <f>IF('DATA ENTRY'!CV188="","",IF('DATA ENTRY'!Q188="","",IF($D$4="All Post",'DATA ENTRY'!Q188,IF(AND($D$4='DATA ENTRY'!CV188),'DATA ENTRY'!Q188,""))))</f>
        <v/>
      </c>
      <c r="K189" s="3" t="str">
        <f>IF('DATA ENTRY'!CV188="","",IF('DATA ENTRY'!R188="","",IF($D$4="All Post",'DATA ENTRY'!R188,IF(AND($D$4='DATA ENTRY'!CV188),'DATA ENTRY'!R188,""))))</f>
        <v/>
      </c>
      <c r="L189" s="3" t="str">
        <f>IF('DATA ENTRY'!CV188="","",IF('DATA ENTRY'!S188="","",IF($D$4="All Post",'DATA ENTRY'!S188,IF(AND($D$4='DATA ENTRY'!CV188),'DATA ENTRY'!S188,""))))</f>
        <v/>
      </c>
      <c r="M189" s="3" t="str">
        <f>IF('DATA ENTRY'!CV188="","",IF('DATA ENTRY'!E188="","",IF($D$4="All Post",'DATA ENTRY'!E188,IF(AND($D$4='DATA ENTRY'!CV188),'DATA ENTRY'!E188,""))))</f>
        <v/>
      </c>
      <c r="N189" s="3" t="str">
        <f>IF('DATA ENTRY'!CV188="","",IF('DATA ENTRY'!W188="","",IF($D$4="All Post",'DATA ENTRY'!W188,IF(AND($D$4='DATA ENTRY'!CV188),'DATA ENTRY'!W188,""))))</f>
        <v/>
      </c>
      <c r="O189" s="3" t="str">
        <f>IF('DATA ENTRY'!CV188="","",IF('DATA ENTRY'!X188="","",IF($D$4="All Post",'DATA ENTRY'!X188,IF(AND($D$4='DATA ENTRY'!CV188),'DATA ENTRY'!X188,""))))</f>
        <v/>
      </c>
      <c r="P189" s="3" t="str">
        <f>IF('DATA ENTRY'!CV188="","",IF('DATA ENTRY'!G188="","",IF($D$4="All Post",'DATA ENTRY'!G188,IF(AND($D$4='DATA ENTRY'!CV188),'DATA ENTRY'!G188,""))))</f>
        <v/>
      </c>
      <c r="S189">
        <f t="shared" si="27"/>
        <v>0</v>
      </c>
      <c r="T189" t="str">
        <f t="shared" si="28"/>
        <v/>
      </c>
      <c r="BZ189" t="str">
        <f t="shared" si="29"/>
        <v/>
      </c>
      <c r="CA189" t="str">
        <f>IF(CW189=0,"",1+(MAX($CA$7:CA188)))</f>
        <v/>
      </c>
      <c r="CB189" s="141">
        <v>183</v>
      </c>
      <c r="CC189" s="3" t="str">
        <f>IF('DATA ENTRY'!CV188="","",IF('DATA ENTRY'!B188="","",IF(AND($CD$4='DATA ENTRY'!CV188),'DATA ENTRY'!B188,"")))</f>
        <v/>
      </c>
      <c r="CD189" s="3" t="str">
        <f>IF('DATA ENTRY'!CV188="","",IF('DATA ENTRY'!C188="","",IF(AND($CD$4='DATA ENTRY'!CV188),'DATA ENTRY'!C188,"")))</f>
        <v/>
      </c>
      <c r="CE189" s="4" t="str">
        <f>IF('DATA ENTRY'!CV188="","",IF('DATA ENTRY'!I188="","",IF(AND($CD$4='DATA ENTRY'!CV188),'DATA ENTRY'!I188,"")))</f>
        <v/>
      </c>
      <c r="CF189" s="4" t="str">
        <f>IF('DATA ENTRY'!CV188="","",IF('DATA ENTRY'!CV188="","",IF(AND($CD$4='DATA ENTRY'!CV188),'DATA ENTRY'!CV188,"")))</f>
        <v/>
      </c>
      <c r="CG189" s="3" t="str">
        <f>IF('DATA ENTRY'!CV188="","",IF('DATA ENTRY'!N188="","",IF(AND($CD$4='DATA ENTRY'!CV188),'DATA ENTRY'!N188,"")))</f>
        <v/>
      </c>
      <c r="CH189" s="132" t="str">
        <f>IF('DATA ENTRY'!CV188="","",IF('DATA ENTRY'!O188="","",IF(AND($CD$4='DATA ENTRY'!CV188),'DATA ENTRY'!O188,"")))</f>
        <v/>
      </c>
      <c r="CI189" s="3" t="str">
        <f>IF('DATA ENTRY'!CV188="","",IF('DATA ENTRY'!P188="","",IF(AND($CD$4='DATA ENTRY'!CV188),'DATA ENTRY'!P188,"")))</f>
        <v/>
      </c>
      <c r="CJ189" s="132" t="str">
        <f>IF('DATA ENTRY'!CV188="","",IF('DATA ENTRY'!Q188="","",IF(AND($CD$4='DATA ENTRY'!CV188),'DATA ENTRY'!Q188,"")))</f>
        <v/>
      </c>
      <c r="CK189" s="3" t="str">
        <f>IF('DATA ENTRY'!CV188="","",IF('DATA ENTRY'!R188="","",IF(AND($CD$4='DATA ENTRY'!CV188),'DATA ENTRY'!R188,"")))</f>
        <v/>
      </c>
      <c r="CL189" s="3" t="str">
        <f>IF('DATA ENTRY'!CV188="","",IF('DATA ENTRY'!S188="","",IF(AND($CD$4='DATA ENTRY'!CV188),'DATA ENTRY'!S188,"")))</f>
        <v/>
      </c>
      <c r="CM189" s="3" t="str">
        <f>IF('DATA ENTRY'!CV188="","",IF('DATA ENTRY'!E188="","",IF(AND($CD$4='DATA ENTRY'!CV188),'DATA ENTRY'!E188,"")))</f>
        <v/>
      </c>
      <c r="CN189" s="3" t="str">
        <f>IF('DATA ENTRY'!CV188="","",IF('DATA ENTRY'!W188="","",IF(AND($CD$4='DATA ENTRY'!CV188),'DATA ENTRY'!W188,"")))</f>
        <v/>
      </c>
      <c r="CO189" s="3" t="str">
        <f>IF('DATA ENTRY'!CV188="","",IF('DATA ENTRY'!X188="","",IF(AND($CD$4='DATA ENTRY'!CV188),'DATA ENTRY'!X188,"")))</f>
        <v/>
      </c>
      <c r="CP189" s="133" t="str">
        <f t="shared" si="30"/>
        <v/>
      </c>
      <c r="CQ189" s="133" t="str">
        <f>IF('DATA ENTRY'!CV188="","",IF('DATA ENTRY'!G188="","",IF(AND($CD$4='DATA ENTRY'!CV188),'DATA ENTRY'!G188,"")))</f>
        <v/>
      </c>
      <c r="CR189">
        <f t="shared" si="31"/>
        <v>0</v>
      </c>
      <c r="CS189">
        <f t="shared" si="32"/>
        <v>0</v>
      </c>
      <c r="CW189">
        <f t="shared" si="39"/>
        <v>0</v>
      </c>
      <c r="DA189" t="str">
        <f t="shared" si="33"/>
        <v/>
      </c>
      <c r="DB189" t="str">
        <f>IF(DX189=0,"",1+(MAX($DB$7:DB188)))</f>
        <v/>
      </c>
      <c r="DC189" s="170">
        <v>183</v>
      </c>
      <c r="DD189" s="3" t="str">
        <f>IF('DATA ENTRY'!CV188="","",IF('DATA ENTRY'!B188="","",IF(AND($DE$4='DATA ENTRY'!D188),'DATA ENTRY'!B188,"")))</f>
        <v/>
      </c>
      <c r="DE189" s="3" t="str">
        <f>IF('DATA ENTRY'!CV188="","",IF('DATA ENTRY'!C188="","",IF(AND($DE$4='DATA ENTRY'!D188),'DATA ENTRY'!C188,"")))</f>
        <v/>
      </c>
      <c r="DF189" s="4" t="str">
        <f>IF('DATA ENTRY'!CV188="","",IF('DATA ENTRY'!I188="","",IF(AND($DE$4='DATA ENTRY'!D188),'DATA ENTRY'!I188,"")))</f>
        <v/>
      </c>
      <c r="DG189" s="4" t="str">
        <f>IF('DATA ENTRY'!CV188="","",IF('DATA ENTRY'!CV188="","",IF(AND($DE$4='DATA ENTRY'!D188),'DATA ENTRY'!CV188,"")))</f>
        <v/>
      </c>
      <c r="DH189" s="3" t="str">
        <f>IF('DATA ENTRY'!CV188="","",IF('DATA ENTRY'!N188="","",IF(AND($DE$4='DATA ENTRY'!D188),'DATA ENTRY'!N188,"")))</f>
        <v/>
      </c>
      <c r="DI189" s="132" t="str">
        <f>IF('DATA ENTRY'!CV188="","",IF('DATA ENTRY'!O188="","",IF(AND($DE$4='DATA ENTRY'!D188),'DATA ENTRY'!O188,"")))</f>
        <v/>
      </c>
      <c r="DJ189" s="3" t="str">
        <f>IF('DATA ENTRY'!CV188="","",IF('DATA ENTRY'!P188="","",IF(AND($DE$4='DATA ENTRY'!D188),'DATA ENTRY'!P188,"")))</f>
        <v/>
      </c>
      <c r="DK189" s="132" t="str">
        <f>IF('DATA ENTRY'!CV188="","",IF('DATA ENTRY'!Q188="","",IF(AND($DE$4='DATA ENTRY'!D188),'DATA ENTRY'!Q188,"")))</f>
        <v/>
      </c>
      <c r="DL189" s="3" t="str">
        <f>IF('DATA ENTRY'!CV188="","",IF('DATA ENTRY'!R188="","",IF(AND($DE$4='DATA ENTRY'!D188),'DATA ENTRY'!R188,"")))</f>
        <v/>
      </c>
      <c r="DM189" s="132" t="str">
        <f>IF('DATA ENTRY'!CV188="","",IF('DATA ENTRY'!S188="","",IF(AND($DE$4='DATA ENTRY'!D188),'DATA ENTRY'!S188,"")))</f>
        <v/>
      </c>
      <c r="DN189" s="3" t="str">
        <f>IF('DATA ENTRY'!CV188="","",IF('DATA ENTRY'!E188="","",IF(AND($DE$4='DATA ENTRY'!D188),'DATA ENTRY'!E188,"")))</f>
        <v/>
      </c>
      <c r="DO189" s="3" t="str">
        <f>IF('DATA ENTRY'!CV188="","",IF('DATA ENTRY'!D188="","",IF(AND($DE$4='DATA ENTRY'!D188),'DATA ENTRY'!D188,"")))</f>
        <v/>
      </c>
      <c r="DP189" s="3" t="str">
        <f>IF('DATA ENTRY'!CV188="","",IF('DATA ENTRY'!W188="","",IF(AND($DE$4='DATA ENTRY'!D188),'DATA ENTRY'!W188,"")))</f>
        <v/>
      </c>
      <c r="DQ189" s="3" t="str">
        <f>IF('DATA ENTRY'!CV188="","",IF('DATA ENTRY'!X188="","",IF(AND($DE$4='DATA ENTRY'!D188),'DATA ENTRY'!X188,"")))</f>
        <v/>
      </c>
      <c r="DR189" s="133" t="str">
        <f t="shared" si="34"/>
        <v/>
      </c>
      <c r="DS189" s="133" t="str">
        <f>IF('DATA ENTRY'!CV188="","",IF('DATA ENTRY'!D188="","",IF(AND($DE$4='DATA ENTRY'!D188),'DATA ENTRY'!G188,"")))</f>
        <v/>
      </c>
      <c r="DX189">
        <f t="shared" si="35"/>
        <v>0</v>
      </c>
      <c r="EA189" t="str">
        <f t="shared" si="36"/>
        <v/>
      </c>
      <c r="EB189" t="str">
        <f>IF(EX189=0,"",1+(MAX($EB$7:EB188)))</f>
        <v/>
      </c>
      <c r="EC189" s="192">
        <v>183</v>
      </c>
      <c r="ED189" s="3" t="str">
        <f>IF('DATA ENTRY'!CV188="","",IF('DATA ENTRY'!B188="","",IF(AND($EE$4='DATA ENTRY'!G188,$EG$4='DATA ENTRY'!F188),'DATA ENTRY'!B188,"")))</f>
        <v/>
      </c>
      <c r="EE189" s="3" t="str">
        <f>IF('DATA ENTRY'!CV188="","",IF('DATA ENTRY'!C188="","",IF(AND($EE$4='DATA ENTRY'!G188,$EG$4='DATA ENTRY'!F188),'DATA ENTRY'!C188,"")))</f>
        <v/>
      </c>
      <c r="EF189" s="4" t="str">
        <f>IF('DATA ENTRY'!CV188="","",IF('DATA ENTRY'!I188="","",IF(AND($EE$4='DATA ENTRY'!G188,$EG$4='DATA ENTRY'!F188),'DATA ENTRY'!I188,"")))</f>
        <v/>
      </c>
      <c r="EG189" s="4" t="str">
        <f>IF('DATA ENTRY'!CV188="","",IF('DATA ENTRY'!CV188="","",IF(AND($EE$4='DATA ENTRY'!G188,$EG$4='DATA ENTRY'!F188),'DATA ENTRY'!CV188,"")))</f>
        <v/>
      </c>
      <c r="EH189" s="3" t="str">
        <f>IF('DATA ENTRY'!CV188="","",IF('DATA ENTRY'!N188="","",IF(AND($EE$4='DATA ENTRY'!G188,$EG$4='DATA ENTRY'!F188),'DATA ENTRY'!N188,"")))</f>
        <v/>
      </c>
      <c r="EI189" s="132" t="str">
        <f>IF('DATA ENTRY'!CV188="","",IF('DATA ENTRY'!O188="","",IF(AND($EE$4='DATA ENTRY'!G188,$EG$4='DATA ENTRY'!F188),'DATA ENTRY'!O188,"")))</f>
        <v/>
      </c>
      <c r="EJ189" s="3" t="str">
        <f>IF('DATA ENTRY'!CV188="","",IF('DATA ENTRY'!P188="","",IF(AND($EE$4='DATA ENTRY'!G188,$EG$4='DATA ENTRY'!F188),'DATA ENTRY'!P188,"")))</f>
        <v/>
      </c>
      <c r="EK189" s="132" t="str">
        <f>IF('DATA ENTRY'!CV188="","",IF('DATA ENTRY'!Q188="","",IF(AND($EE$4='DATA ENTRY'!G188,$EG$4='DATA ENTRY'!F188),'DATA ENTRY'!Q188,"")))</f>
        <v/>
      </c>
      <c r="EL189" s="3" t="str">
        <f>IF('DATA ENTRY'!CV188="","",IF('DATA ENTRY'!R188="","",IF(AND($EE$4='DATA ENTRY'!G188,$EG$4='DATA ENTRY'!F188),'DATA ENTRY'!R188,"")))</f>
        <v/>
      </c>
      <c r="EM189" s="132" t="str">
        <f>IF('DATA ENTRY'!CV188="","",IF('DATA ENTRY'!S188="","",IF(AND($EE$4='DATA ENTRY'!G188,$EG$4='DATA ENTRY'!F188),'DATA ENTRY'!S188,"")))</f>
        <v/>
      </c>
      <c r="EN189" s="3" t="str">
        <f>IF('DATA ENTRY'!CV188="","",IF('DATA ENTRY'!E188="","",IF(AND($EE$4='DATA ENTRY'!G188,$EG$4='DATA ENTRY'!F188),'DATA ENTRY'!E188,"")))</f>
        <v/>
      </c>
      <c r="EO189" s="3" t="str">
        <f>IF('DATA ENTRY'!CV188="","",IF('DATA ENTRY'!D6="","",IF(AND($EE$4='DATA ENTRY'!G188,$EG$4='DATA ENTRY'!F188),'DATA ENTRY'!D6,"")))</f>
        <v/>
      </c>
      <c r="EP189" s="3" t="str">
        <f>IF('DATA ENTRY'!CV188="","",IF('DATA ENTRY'!W188="","",IF(AND($EE$4='DATA ENTRY'!G188,$EG$4='DATA ENTRY'!F188),'DATA ENTRY'!W188,"")))</f>
        <v/>
      </c>
      <c r="EQ189" s="3" t="str">
        <f>IF('DATA ENTRY'!CV188="","",IF('DATA ENTRY'!X188="","",IF(AND($EE$4='DATA ENTRY'!G188,$EG$4='DATA ENTRY'!F188),'DATA ENTRY'!X188,"")))</f>
        <v/>
      </c>
      <c r="ER189" s="133" t="str">
        <f t="shared" si="37"/>
        <v/>
      </c>
      <c r="ES189" s="133" t="str">
        <f>IF('DATA ENTRY'!CV188="","",IF('DATA ENTRY'!D6="","",IF(AND($EE$4='DATA ENTRY'!G188,$EG$4='DATA ENTRY'!F188),'DATA ENTRY'!G188,"")))</f>
        <v/>
      </c>
      <c r="EX189">
        <f t="shared" si="38"/>
        <v>0</v>
      </c>
    </row>
    <row r="190" spans="1:154">
      <c r="A190" t="str">
        <f>IF(S190=0,"",1+(MAX($A$7:A189)))</f>
        <v/>
      </c>
      <c r="B190" s="2">
        <v>184</v>
      </c>
      <c r="C190" s="3" t="str">
        <f>IF('DATA ENTRY'!CV189="","",IF('DATA ENTRY'!B189="","",IF($D$4="All Post",'DATA ENTRY'!B189,IF(AND($D$4='DATA ENTRY'!CV189),'DATA ENTRY'!B189,""))))</f>
        <v/>
      </c>
      <c r="D190" s="3" t="str">
        <f>IF('DATA ENTRY'!CV189="","",IF('DATA ENTRY'!C189="","",IF($D$4="All Post",'DATA ENTRY'!C189,IF(AND($D$4='DATA ENTRY'!CV189),'DATA ENTRY'!C189,""))))</f>
        <v/>
      </c>
      <c r="E190" s="4" t="str">
        <f>IF('DATA ENTRY'!CV189="","",IF('DATA ENTRY'!I189="","",IF($D$4="All Post",'DATA ENTRY'!I189,IF(AND($D$4='DATA ENTRY'!CV189),'DATA ENTRY'!I189,""))))</f>
        <v/>
      </c>
      <c r="F190" s="4" t="str">
        <f>IF('DATA ENTRY'!CV189="","",IF('DATA ENTRY'!CV189="","",IF($D$4="All Post",'DATA ENTRY'!CV189,IF(AND($D$4='DATA ENTRY'!CV189),'DATA ENTRY'!CV189,""))))</f>
        <v/>
      </c>
      <c r="G190" s="3" t="str">
        <f>IF('DATA ENTRY'!CV189="","",IF('DATA ENTRY'!N189="","",IF($D$4="All Post",'DATA ENTRY'!N189,IF(AND($D$4='DATA ENTRY'!CV189),'DATA ENTRY'!N189,""))))</f>
        <v/>
      </c>
      <c r="H190" s="132" t="str">
        <f>IF('DATA ENTRY'!CV189="","",IF('DATA ENTRY'!O189="","",IF($D$4="All Post",'DATA ENTRY'!O189,IF(AND($D$4='DATA ENTRY'!CV189),'DATA ENTRY'!O189,""))))</f>
        <v/>
      </c>
      <c r="I190" s="3" t="str">
        <f>IF('DATA ENTRY'!CV189="","",IF('DATA ENTRY'!P189="","",IF($D$4="All Post",'DATA ENTRY'!P189,IF(AND($D$4='DATA ENTRY'!CV189),'DATA ENTRY'!P189,""))))</f>
        <v/>
      </c>
      <c r="J190" s="132" t="str">
        <f>IF('DATA ENTRY'!CV189="","",IF('DATA ENTRY'!Q189="","",IF($D$4="All Post",'DATA ENTRY'!Q189,IF(AND($D$4='DATA ENTRY'!CV189),'DATA ENTRY'!Q189,""))))</f>
        <v/>
      </c>
      <c r="K190" s="3" t="str">
        <f>IF('DATA ENTRY'!CV189="","",IF('DATA ENTRY'!R189="","",IF($D$4="All Post",'DATA ENTRY'!R189,IF(AND($D$4='DATA ENTRY'!CV189),'DATA ENTRY'!R189,""))))</f>
        <v/>
      </c>
      <c r="L190" s="3" t="str">
        <f>IF('DATA ENTRY'!CV189="","",IF('DATA ENTRY'!S189="","",IF($D$4="All Post",'DATA ENTRY'!S189,IF(AND($D$4='DATA ENTRY'!CV189),'DATA ENTRY'!S189,""))))</f>
        <v/>
      </c>
      <c r="M190" s="3" t="str">
        <f>IF('DATA ENTRY'!CV189="","",IF('DATA ENTRY'!E189="","",IF($D$4="All Post",'DATA ENTRY'!E189,IF(AND($D$4='DATA ENTRY'!CV189),'DATA ENTRY'!E189,""))))</f>
        <v/>
      </c>
      <c r="N190" s="3" t="str">
        <f>IF('DATA ENTRY'!CV189="","",IF('DATA ENTRY'!W189="","",IF($D$4="All Post",'DATA ENTRY'!W189,IF(AND($D$4='DATA ENTRY'!CV189),'DATA ENTRY'!W189,""))))</f>
        <v/>
      </c>
      <c r="O190" s="3" t="str">
        <f>IF('DATA ENTRY'!CV189="","",IF('DATA ENTRY'!X189="","",IF($D$4="All Post",'DATA ENTRY'!X189,IF(AND($D$4='DATA ENTRY'!CV189),'DATA ENTRY'!X189,""))))</f>
        <v/>
      </c>
      <c r="P190" s="3" t="str">
        <f>IF('DATA ENTRY'!CV189="","",IF('DATA ENTRY'!G189="","",IF($D$4="All Post",'DATA ENTRY'!G189,IF(AND($D$4='DATA ENTRY'!CV189),'DATA ENTRY'!G189,""))))</f>
        <v/>
      </c>
      <c r="S190">
        <f t="shared" si="27"/>
        <v>0</v>
      </c>
      <c r="T190" t="str">
        <f t="shared" si="28"/>
        <v/>
      </c>
      <c r="BZ190" t="str">
        <f t="shared" si="29"/>
        <v/>
      </c>
      <c r="CA190" t="str">
        <f>IF(CW190=0,"",1+(MAX($CA$7:CA189)))</f>
        <v/>
      </c>
      <c r="CB190" s="141">
        <v>184</v>
      </c>
      <c r="CC190" s="3" t="str">
        <f>IF('DATA ENTRY'!CV189="","",IF('DATA ENTRY'!B189="","",IF(AND($CD$4='DATA ENTRY'!CV189),'DATA ENTRY'!B189,"")))</f>
        <v/>
      </c>
      <c r="CD190" s="3" t="str">
        <f>IF('DATA ENTRY'!CV189="","",IF('DATA ENTRY'!C189="","",IF(AND($CD$4='DATA ENTRY'!CV189),'DATA ENTRY'!C189,"")))</f>
        <v/>
      </c>
      <c r="CE190" s="4" t="str">
        <f>IF('DATA ENTRY'!CV189="","",IF('DATA ENTRY'!I189="","",IF(AND($CD$4='DATA ENTRY'!CV189),'DATA ENTRY'!I189,"")))</f>
        <v/>
      </c>
      <c r="CF190" s="4" t="str">
        <f>IF('DATA ENTRY'!CV189="","",IF('DATA ENTRY'!CV189="","",IF(AND($CD$4='DATA ENTRY'!CV189),'DATA ENTRY'!CV189,"")))</f>
        <v/>
      </c>
      <c r="CG190" s="3" t="str">
        <f>IF('DATA ENTRY'!CV189="","",IF('DATA ENTRY'!N189="","",IF(AND($CD$4='DATA ENTRY'!CV189),'DATA ENTRY'!N189,"")))</f>
        <v/>
      </c>
      <c r="CH190" s="132" t="str">
        <f>IF('DATA ENTRY'!CV189="","",IF('DATA ENTRY'!O189="","",IF(AND($CD$4='DATA ENTRY'!CV189),'DATA ENTRY'!O189,"")))</f>
        <v/>
      </c>
      <c r="CI190" s="3" t="str">
        <f>IF('DATA ENTRY'!CV189="","",IF('DATA ENTRY'!P189="","",IF(AND($CD$4='DATA ENTRY'!CV189),'DATA ENTRY'!P189,"")))</f>
        <v/>
      </c>
      <c r="CJ190" s="132" t="str">
        <f>IF('DATA ENTRY'!CV189="","",IF('DATA ENTRY'!Q189="","",IF(AND($CD$4='DATA ENTRY'!CV189),'DATA ENTRY'!Q189,"")))</f>
        <v/>
      </c>
      <c r="CK190" s="3" t="str">
        <f>IF('DATA ENTRY'!CV189="","",IF('DATA ENTRY'!R189="","",IF(AND($CD$4='DATA ENTRY'!CV189),'DATA ENTRY'!R189,"")))</f>
        <v/>
      </c>
      <c r="CL190" s="3" t="str">
        <f>IF('DATA ENTRY'!CV189="","",IF('DATA ENTRY'!S189="","",IF(AND($CD$4='DATA ENTRY'!CV189),'DATA ENTRY'!S189,"")))</f>
        <v/>
      </c>
      <c r="CM190" s="3" t="str">
        <f>IF('DATA ENTRY'!CV189="","",IF('DATA ENTRY'!E189="","",IF(AND($CD$4='DATA ENTRY'!CV189),'DATA ENTRY'!E189,"")))</f>
        <v/>
      </c>
      <c r="CN190" s="3" t="str">
        <f>IF('DATA ENTRY'!CV189="","",IF('DATA ENTRY'!W189="","",IF(AND($CD$4='DATA ENTRY'!CV189),'DATA ENTRY'!W189,"")))</f>
        <v/>
      </c>
      <c r="CO190" s="3" t="str">
        <f>IF('DATA ENTRY'!CV189="","",IF('DATA ENTRY'!X189="","",IF(AND($CD$4='DATA ENTRY'!CV189),'DATA ENTRY'!X189,"")))</f>
        <v/>
      </c>
      <c r="CP190" s="133" t="str">
        <f t="shared" si="30"/>
        <v/>
      </c>
      <c r="CQ190" s="133" t="str">
        <f>IF('DATA ENTRY'!CV189="","",IF('DATA ENTRY'!G189="","",IF(AND($CD$4='DATA ENTRY'!CV189),'DATA ENTRY'!G189,"")))</f>
        <v/>
      </c>
      <c r="CR190">
        <f t="shared" si="31"/>
        <v>0</v>
      </c>
      <c r="CS190">
        <f t="shared" si="32"/>
        <v>0</v>
      </c>
      <c r="CW190">
        <f t="shared" si="39"/>
        <v>0</v>
      </c>
      <c r="DA190" t="str">
        <f t="shared" si="33"/>
        <v/>
      </c>
      <c r="DB190" t="str">
        <f>IF(DX190=0,"",1+(MAX($DB$7:DB189)))</f>
        <v/>
      </c>
      <c r="DC190" s="170">
        <v>184</v>
      </c>
      <c r="DD190" s="3" t="str">
        <f>IF('DATA ENTRY'!CV189="","",IF('DATA ENTRY'!B189="","",IF(AND($DE$4='DATA ENTRY'!D189),'DATA ENTRY'!B189,"")))</f>
        <v/>
      </c>
      <c r="DE190" s="3" t="str">
        <f>IF('DATA ENTRY'!CV189="","",IF('DATA ENTRY'!C189="","",IF(AND($DE$4='DATA ENTRY'!D189),'DATA ENTRY'!C189,"")))</f>
        <v/>
      </c>
      <c r="DF190" s="4" t="str">
        <f>IF('DATA ENTRY'!CV189="","",IF('DATA ENTRY'!I189="","",IF(AND($DE$4='DATA ENTRY'!D189),'DATA ENTRY'!I189,"")))</f>
        <v/>
      </c>
      <c r="DG190" s="4" t="str">
        <f>IF('DATA ENTRY'!CV189="","",IF('DATA ENTRY'!CV189="","",IF(AND($DE$4='DATA ENTRY'!D189),'DATA ENTRY'!CV189,"")))</f>
        <v/>
      </c>
      <c r="DH190" s="3" t="str">
        <f>IF('DATA ENTRY'!CV189="","",IF('DATA ENTRY'!N189="","",IF(AND($DE$4='DATA ENTRY'!D189),'DATA ENTRY'!N189,"")))</f>
        <v/>
      </c>
      <c r="DI190" s="132" t="str">
        <f>IF('DATA ENTRY'!CV189="","",IF('DATA ENTRY'!O189="","",IF(AND($DE$4='DATA ENTRY'!D189),'DATA ENTRY'!O189,"")))</f>
        <v/>
      </c>
      <c r="DJ190" s="3" t="str">
        <f>IF('DATA ENTRY'!CV189="","",IF('DATA ENTRY'!P189="","",IF(AND($DE$4='DATA ENTRY'!D189),'DATA ENTRY'!P189,"")))</f>
        <v/>
      </c>
      <c r="DK190" s="132" t="str">
        <f>IF('DATA ENTRY'!CV189="","",IF('DATA ENTRY'!Q189="","",IF(AND($DE$4='DATA ENTRY'!D189),'DATA ENTRY'!Q189,"")))</f>
        <v/>
      </c>
      <c r="DL190" s="3" t="str">
        <f>IF('DATA ENTRY'!CV189="","",IF('DATA ENTRY'!R189="","",IF(AND($DE$4='DATA ENTRY'!D189),'DATA ENTRY'!R189,"")))</f>
        <v/>
      </c>
      <c r="DM190" s="132" t="str">
        <f>IF('DATA ENTRY'!CV189="","",IF('DATA ENTRY'!S189="","",IF(AND($DE$4='DATA ENTRY'!D189),'DATA ENTRY'!S189,"")))</f>
        <v/>
      </c>
      <c r="DN190" s="3" t="str">
        <f>IF('DATA ENTRY'!CV189="","",IF('DATA ENTRY'!E189="","",IF(AND($DE$4='DATA ENTRY'!D189),'DATA ENTRY'!E189,"")))</f>
        <v/>
      </c>
      <c r="DO190" s="3" t="str">
        <f>IF('DATA ENTRY'!CV189="","",IF('DATA ENTRY'!D189="","",IF(AND($DE$4='DATA ENTRY'!D189),'DATA ENTRY'!D189,"")))</f>
        <v/>
      </c>
      <c r="DP190" s="3" t="str">
        <f>IF('DATA ENTRY'!CV189="","",IF('DATA ENTRY'!W189="","",IF(AND($DE$4='DATA ENTRY'!D189),'DATA ENTRY'!W189,"")))</f>
        <v/>
      </c>
      <c r="DQ190" s="3" t="str">
        <f>IF('DATA ENTRY'!CV189="","",IF('DATA ENTRY'!X189="","",IF(AND($DE$4='DATA ENTRY'!D189),'DATA ENTRY'!X189,"")))</f>
        <v/>
      </c>
      <c r="DR190" s="133" t="str">
        <f t="shared" si="34"/>
        <v/>
      </c>
      <c r="DS190" s="133" t="str">
        <f>IF('DATA ENTRY'!CV189="","",IF('DATA ENTRY'!D189="","",IF(AND($DE$4='DATA ENTRY'!D189),'DATA ENTRY'!G189,"")))</f>
        <v/>
      </c>
      <c r="DX190">
        <f t="shared" si="35"/>
        <v>0</v>
      </c>
      <c r="EA190" t="str">
        <f t="shared" si="36"/>
        <v/>
      </c>
      <c r="EB190" t="str">
        <f>IF(EX190=0,"",1+(MAX($EB$7:EB189)))</f>
        <v/>
      </c>
      <c r="EC190" s="192">
        <v>184</v>
      </c>
      <c r="ED190" s="3" t="str">
        <f>IF('DATA ENTRY'!CV189="","",IF('DATA ENTRY'!B189="","",IF(AND($EE$4='DATA ENTRY'!G189,$EG$4='DATA ENTRY'!F189),'DATA ENTRY'!B189,"")))</f>
        <v/>
      </c>
      <c r="EE190" s="3" t="str">
        <f>IF('DATA ENTRY'!CV189="","",IF('DATA ENTRY'!C189="","",IF(AND($EE$4='DATA ENTRY'!G189,$EG$4='DATA ENTRY'!F189),'DATA ENTRY'!C189,"")))</f>
        <v/>
      </c>
      <c r="EF190" s="4" t="str">
        <f>IF('DATA ENTRY'!CV189="","",IF('DATA ENTRY'!I189="","",IF(AND($EE$4='DATA ENTRY'!G189,$EG$4='DATA ENTRY'!F189),'DATA ENTRY'!I189,"")))</f>
        <v/>
      </c>
      <c r="EG190" s="4" t="str">
        <f>IF('DATA ENTRY'!CV189="","",IF('DATA ENTRY'!CV189="","",IF(AND($EE$4='DATA ENTRY'!G189,$EG$4='DATA ENTRY'!F189),'DATA ENTRY'!CV189,"")))</f>
        <v/>
      </c>
      <c r="EH190" s="3" t="str">
        <f>IF('DATA ENTRY'!CV189="","",IF('DATA ENTRY'!N189="","",IF(AND($EE$4='DATA ENTRY'!G189,$EG$4='DATA ENTRY'!F189),'DATA ENTRY'!N189,"")))</f>
        <v/>
      </c>
      <c r="EI190" s="132" t="str">
        <f>IF('DATA ENTRY'!CV189="","",IF('DATA ENTRY'!O189="","",IF(AND($EE$4='DATA ENTRY'!G189,$EG$4='DATA ENTRY'!F189),'DATA ENTRY'!O189,"")))</f>
        <v/>
      </c>
      <c r="EJ190" s="3" t="str">
        <f>IF('DATA ENTRY'!CV189="","",IF('DATA ENTRY'!P189="","",IF(AND($EE$4='DATA ENTRY'!G189,$EG$4='DATA ENTRY'!F189),'DATA ENTRY'!P189,"")))</f>
        <v/>
      </c>
      <c r="EK190" s="132" t="str">
        <f>IF('DATA ENTRY'!CV189="","",IF('DATA ENTRY'!Q189="","",IF(AND($EE$4='DATA ENTRY'!G189,$EG$4='DATA ENTRY'!F189),'DATA ENTRY'!Q189,"")))</f>
        <v/>
      </c>
      <c r="EL190" s="3" t="str">
        <f>IF('DATA ENTRY'!CV189="","",IF('DATA ENTRY'!R189="","",IF(AND($EE$4='DATA ENTRY'!G189,$EG$4='DATA ENTRY'!F189),'DATA ENTRY'!R189,"")))</f>
        <v/>
      </c>
      <c r="EM190" s="132" t="str">
        <f>IF('DATA ENTRY'!CV189="","",IF('DATA ENTRY'!S189="","",IF(AND($EE$4='DATA ENTRY'!G189,$EG$4='DATA ENTRY'!F189),'DATA ENTRY'!S189,"")))</f>
        <v/>
      </c>
      <c r="EN190" s="3" t="str">
        <f>IF('DATA ENTRY'!CV189="","",IF('DATA ENTRY'!E189="","",IF(AND($EE$4='DATA ENTRY'!G189,$EG$4='DATA ENTRY'!F189),'DATA ENTRY'!E189,"")))</f>
        <v/>
      </c>
      <c r="EO190" s="3" t="str">
        <f>IF('DATA ENTRY'!CV189="","",IF('DATA ENTRY'!D6="","",IF(AND($EE$4='DATA ENTRY'!G189,$EG$4='DATA ENTRY'!F189),'DATA ENTRY'!D6,"")))</f>
        <v/>
      </c>
      <c r="EP190" s="3" t="str">
        <f>IF('DATA ENTRY'!CV189="","",IF('DATA ENTRY'!W189="","",IF(AND($EE$4='DATA ENTRY'!G189,$EG$4='DATA ENTRY'!F189),'DATA ENTRY'!W189,"")))</f>
        <v/>
      </c>
      <c r="EQ190" s="3" t="str">
        <f>IF('DATA ENTRY'!CV189="","",IF('DATA ENTRY'!X189="","",IF(AND($EE$4='DATA ENTRY'!G189,$EG$4='DATA ENTRY'!F189),'DATA ENTRY'!X189,"")))</f>
        <v/>
      </c>
      <c r="ER190" s="133" t="str">
        <f t="shared" si="37"/>
        <v/>
      </c>
      <c r="ES190" s="133" t="str">
        <f>IF('DATA ENTRY'!CV189="","",IF('DATA ENTRY'!D6="","",IF(AND($EE$4='DATA ENTRY'!G189,$EG$4='DATA ENTRY'!F189),'DATA ENTRY'!G189,"")))</f>
        <v/>
      </c>
      <c r="EX190">
        <f t="shared" si="38"/>
        <v>0</v>
      </c>
    </row>
    <row r="191" spans="1:154">
      <c r="A191" t="str">
        <f>IF(S191=0,"",1+(MAX($A$7:A190)))</f>
        <v/>
      </c>
      <c r="B191" s="2">
        <v>185</v>
      </c>
      <c r="C191" s="3" t="str">
        <f>IF('DATA ENTRY'!CV190="","",IF('DATA ENTRY'!B190="","",IF($D$4="All Post",'DATA ENTRY'!B190,IF(AND($D$4='DATA ENTRY'!CV190),'DATA ENTRY'!B190,""))))</f>
        <v/>
      </c>
      <c r="D191" s="3" t="str">
        <f>IF('DATA ENTRY'!CV190="","",IF('DATA ENTRY'!C190="","",IF($D$4="All Post",'DATA ENTRY'!C190,IF(AND($D$4='DATA ENTRY'!CV190),'DATA ENTRY'!C190,""))))</f>
        <v/>
      </c>
      <c r="E191" s="4" t="str">
        <f>IF('DATA ENTRY'!CV190="","",IF('DATA ENTRY'!I190="","",IF($D$4="All Post",'DATA ENTRY'!I190,IF(AND($D$4='DATA ENTRY'!CV190),'DATA ENTRY'!I190,""))))</f>
        <v/>
      </c>
      <c r="F191" s="4" t="str">
        <f>IF('DATA ENTRY'!CV190="","",IF('DATA ENTRY'!CV190="","",IF($D$4="All Post",'DATA ENTRY'!CV190,IF(AND($D$4='DATA ENTRY'!CV190),'DATA ENTRY'!CV190,""))))</f>
        <v/>
      </c>
      <c r="G191" s="3" t="str">
        <f>IF('DATA ENTRY'!CV190="","",IF('DATA ENTRY'!N190="","",IF($D$4="All Post",'DATA ENTRY'!N190,IF(AND($D$4='DATA ENTRY'!CV190),'DATA ENTRY'!N190,""))))</f>
        <v/>
      </c>
      <c r="H191" s="132" t="str">
        <f>IF('DATA ENTRY'!CV190="","",IF('DATA ENTRY'!O190="","",IF($D$4="All Post",'DATA ENTRY'!O190,IF(AND($D$4='DATA ENTRY'!CV190),'DATA ENTRY'!O190,""))))</f>
        <v/>
      </c>
      <c r="I191" s="3" t="str">
        <f>IF('DATA ENTRY'!CV190="","",IF('DATA ENTRY'!P190="","",IF($D$4="All Post",'DATA ENTRY'!P190,IF(AND($D$4='DATA ENTRY'!CV190),'DATA ENTRY'!P190,""))))</f>
        <v/>
      </c>
      <c r="J191" s="132" t="str">
        <f>IF('DATA ENTRY'!CV190="","",IF('DATA ENTRY'!Q190="","",IF($D$4="All Post",'DATA ENTRY'!Q190,IF(AND($D$4='DATA ENTRY'!CV190),'DATA ENTRY'!Q190,""))))</f>
        <v/>
      </c>
      <c r="K191" s="3" t="str">
        <f>IF('DATA ENTRY'!CV190="","",IF('DATA ENTRY'!R190="","",IF($D$4="All Post",'DATA ENTRY'!R190,IF(AND($D$4='DATA ENTRY'!CV190),'DATA ENTRY'!R190,""))))</f>
        <v/>
      </c>
      <c r="L191" s="3" t="str">
        <f>IF('DATA ENTRY'!CV190="","",IF('DATA ENTRY'!S190="","",IF($D$4="All Post",'DATA ENTRY'!S190,IF(AND($D$4='DATA ENTRY'!CV190),'DATA ENTRY'!S190,""))))</f>
        <v/>
      </c>
      <c r="M191" s="3" t="str">
        <f>IF('DATA ENTRY'!CV190="","",IF('DATA ENTRY'!E190="","",IF($D$4="All Post",'DATA ENTRY'!E190,IF(AND($D$4='DATA ENTRY'!CV190),'DATA ENTRY'!E190,""))))</f>
        <v/>
      </c>
      <c r="N191" s="3" t="str">
        <f>IF('DATA ENTRY'!CV190="","",IF('DATA ENTRY'!W190="","",IF($D$4="All Post",'DATA ENTRY'!W190,IF(AND($D$4='DATA ENTRY'!CV190),'DATA ENTRY'!W190,""))))</f>
        <v/>
      </c>
      <c r="O191" s="3" t="str">
        <f>IF('DATA ENTRY'!CV190="","",IF('DATA ENTRY'!X190="","",IF($D$4="All Post",'DATA ENTRY'!X190,IF(AND($D$4='DATA ENTRY'!CV190),'DATA ENTRY'!X190,""))))</f>
        <v/>
      </c>
      <c r="P191" s="3" t="str">
        <f>IF('DATA ENTRY'!CV190="","",IF('DATA ENTRY'!G190="","",IF($D$4="All Post",'DATA ENTRY'!G190,IF(AND($D$4='DATA ENTRY'!CV190),'DATA ENTRY'!G190,""))))</f>
        <v/>
      </c>
      <c r="S191">
        <f t="shared" si="27"/>
        <v>0</v>
      </c>
      <c r="T191" t="str">
        <f t="shared" si="28"/>
        <v/>
      </c>
      <c r="BZ191" t="str">
        <f t="shared" si="29"/>
        <v/>
      </c>
      <c r="CA191" t="str">
        <f>IF(CW191=0,"",1+(MAX($CA$7:CA190)))</f>
        <v/>
      </c>
      <c r="CB191" s="141">
        <v>185</v>
      </c>
      <c r="CC191" s="3" t="str">
        <f>IF('DATA ENTRY'!CV190="","",IF('DATA ENTRY'!B190="","",IF(AND($CD$4='DATA ENTRY'!CV190),'DATA ENTRY'!B190,"")))</f>
        <v/>
      </c>
      <c r="CD191" s="3" t="str">
        <f>IF('DATA ENTRY'!CV190="","",IF('DATA ENTRY'!C190="","",IF(AND($CD$4='DATA ENTRY'!CV190),'DATA ENTRY'!C190,"")))</f>
        <v/>
      </c>
      <c r="CE191" s="4" t="str">
        <f>IF('DATA ENTRY'!CV190="","",IF('DATA ENTRY'!I190="","",IF(AND($CD$4='DATA ENTRY'!CV190),'DATA ENTRY'!I190,"")))</f>
        <v/>
      </c>
      <c r="CF191" s="4" t="str">
        <f>IF('DATA ENTRY'!CV190="","",IF('DATA ENTRY'!CV190="","",IF(AND($CD$4='DATA ENTRY'!CV190),'DATA ENTRY'!CV190,"")))</f>
        <v/>
      </c>
      <c r="CG191" s="3" t="str">
        <f>IF('DATA ENTRY'!CV190="","",IF('DATA ENTRY'!N190="","",IF(AND($CD$4='DATA ENTRY'!CV190),'DATA ENTRY'!N190,"")))</f>
        <v/>
      </c>
      <c r="CH191" s="132" t="str">
        <f>IF('DATA ENTRY'!CV190="","",IF('DATA ENTRY'!O190="","",IF(AND($CD$4='DATA ENTRY'!CV190),'DATA ENTRY'!O190,"")))</f>
        <v/>
      </c>
      <c r="CI191" s="3" t="str">
        <f>IF('DATA ENTRY'!CV190="","",IF('DATA ENTRY'!P190="","",IF(AND($CD$4='DATA ENTRY'!CV190),'DATA ENTRY'!P190,"")))</f>
        <v/>
      </c>
      <c r="CJ191" s="132" t="str">
        <f>IF('DATA ENTRY'!CV190="","",IF('DATA ENTRY'!Q190="","",IF(AND($CD$4='DATA ENTRY'!CV190),'DATA ENTRY'!Q190,"")))</f>
        <v/>
      </c>
      <c r="CK191" s="3" t="str">
        <f>IF('DATA ENTRY'!CV190="","",IF('DATA ENTRY'!R190="","",IF(AND($CD$4='DATA ENTRY'!CV190),'DATA ENTRY'!R190,"")))</f>
        <v/>
      </c>
      <c r="CL191" s="3" t="str">
        <f>IF('DATA ENTRY'!CV190="","",IF('DATA ENTRY'!S190="","",IF(AND($CD$4='DATA ENTRY'!CV190),'DATA ENTRY'!S190,"")))</f>
        <v/>
      </c>
      <c r="CM191" s="3" t="str">
        <f>IF('DATA ENTRY'!CV190="","",IF('DATA ENTRY'!E190="","",IF(AND($CD$4='DATA ENTRY'!CV190),'DATA ENTRY'!E190,"")))</f>
        <v/>
      </c>
      <c r="CN191" s="3" t="str">
        <f>IF('DATA ENTRY'!CV190="","",IF('DATA ENTRY'!W190="","",IF(AND($CD$4='DATA ENTRY'!CV190),'DATA ENTRY'!W190,"")))</f>
        <v/>
      </c>
      <c r="CO191" s="3" t="str">
        <f>IF('DATA ENTRY'!CV190="","",IF('DATA ENTRY'!X190="","",IF(AND($CD$4='DATA ENTRY'!CV190),'DATA ENTRY'!X190,"")))</f>
        <v/>
      </c>
      <c r="CP191" s="133" t="str">
        <f t="shared" si="30"/>
        <v/>
      </c>
      <c r="CQ191" s="133" t="str">
        <f>IF('DATA ENTRY'!CV190="","",IF('DATA ENTRY'!G190="","",IF(AND($CD$4='DATA ENTRY'!CV190),'DATA ENTRY'!G190,"")))</f>
        <v/>
      </c>
      <c r="CR191">
        <f t="shared" si="31"/>
        <v>0</v>
      </c>
      <c r="CS191">
        <f t="shared" si="32"/>
        <v>0</v>
      </c>
      <c r="CW191">
        <f t="shared" si="39"/>
        <v>0</v>
      </c>
      <c r="DA191" t="str">
        <f t="shared" si="33"/>
        <v/>
      </c>
      <c r="DB191" t="str">
        <f>IF(DX191=0,"",1+(MAX($DB$7:DB190)))</f>
        <v/>
      </c>
      <c r="DC191" s="170">
        <v>185</v>
      </c>
      <c r="DD191" s="3" t="str">
        <f>IF('DATA ENTRY'!CV190="","",IF('DATA ENTRY'!B190="","",IF(AND($DE$4='DATA ENTRY'!D190),'DATA ENTRY'!B190,"")))</f>
        <v/>
      </c>
      <c r="DE191" s="3" t="str">
        <f>IF('DATA ENTRY'!CV190="","",IF('DATA ENTRY'!C190="","",IF(AND($DE$4='DATA ENTRY'!D190),'DATA ENTRY'!C190,"")))</f>
        <v/>
      </c>
      <c r="DF191" s="4" t="str">
        <f>IF('DATA ENTRY'!CV190="","",IF('DATA ENTRY'!I190="","",IF(AND($DE$4='DATA ENTRY'!D190),'DATA ENTRY'!I190,"")))</f>
        <v/>
      </c>
      <c r="DG191" s="4" t="str">
        <f>IF('DATA ENTRY'!CV190="","",IF('DATA ENTRY'!CV190="","",IF(AND($DE$4='DATA ENTRY'!D190),'DATA ENTRY'!CV190,"")))</f>
        <v/>
      </c>
      <c r="DH191" s="3" t="str">
        <f>IF('DATA ENTRY'!CV190="","",IF('DATA ENTRY'!N190="","",IF(AND($DE$4='DATA ENTRY'!D190),'DATA ENTRY'!N190,"")))</f>
        <v/>
      </c>
      <c r="DI191" s="132" t="str">
        <f>IF('DATA ENTRY'!CV190="","",IF('DATA ENTRY'!O190="","",IF(AND($DE$4='DATA ENTRY'!D190),'DATA ENTRY'!O190,"")))</f>
        <v/>
      </c>
      <c r="DJ191" s="3" t="str">
        <f>IF('DATA ENTRY'!CV190="","",IF('DATA ENTRY'!P190="","",IF(AND($DE$4='DATA ENTRY'!D190),'DATA ENTRY'!P190,"")))</f>
        <v/>
      </c>
      <c r="DK191" s="132" t="str">
        <f>IF('DATA ENTRY'!CV190="","",IF('DATA ENTRY'!Q190="","",IF(AND($DE$4='DATA ENTRY'!D190),'DATA ENTRY'!Q190,"")))</f>
        <v/>
      </c>
      <c r="DL191" s="3" t="str">
        <f>IF('DATA ENTRY'!CV190="","",IF('DATA ENTRY'!R190="","",IF(AND($DE$4='DATA ENTRY'!D190),'DATA ENTRY'!R190,"")))</f>
        <v/>
      </c>
      <c r="DM191" s="132" t="str">
        <f>IF('DATA ENTRY'!CV190="","",IF('DATA ENTRY'!S190="","",IF(AND($DE$4='DATA ENTRY'!D190),'DATA ENTRY'!S190,"")))</f>
        <v/>
      </c>
      <c r="DN191" s="3" t="str">
        <f>IF('DATA ENTRY'!CV190="","",IF('DATA ENTRY'!E190="","",IF(AND($DE$4='DATA ENTRY'!D190),'DATA ENTRY'!E190,"")))</f>
        <v/>
      </c>
      <c r="DO191" s="3" t="str">
        <f>IF('DATA ENTRY'!CV190="","",IF('DATA ENTRY'!D190="","",IF(AND($DE$4='DATA ENTRY'!D190),'DATA ENTRY'!D190,"")))</f>
        <v/>
      </c>
      <c r="DP191" s="3" t="str">
        <f>IF('DATA ENTRY'!CV190="","",IF('DATA ENTRY'!W190="","",IF(AND($DE$4='DATA ENTRY'!D190),'DATA ENTRY'!W190,"")))</f>
        <v/>
      </c>
      <c r="DQ191" s="3" t="str">
        <f>IF('DATA ENTRY'!CV190="","",IF('DATA ENTRY'!X190="","",IF(AND($DE$4='DATA ENTRY'!D190),'DATA ENTRY'!X190,"")))</f>
        <v/>
      </c>
      <c r="DR191" s="133" t="str">
        <f t="shared" si="34"/>
        <v/>
      </c>
      <c r="DS191" s="133" t="str">
        <f>IF('DATA ENTRY'!CV190="","",IF('DATA ENTRY'!D190="","",IF(AND($DE$4='DATA ENTRY'!D190),'DATA ENTRY'!G190,"")))</f>
        <v/>
      </c>
      <c r="DX191">
        <f t="shared" si="35"/>
        <v>0</v>
      </c>
      <c r="EA191" t="str">
        <f t="shared" si="36"/>
        <v/>
      </c>
      <c r="EB191" t="str">
        <f>IF(EX191=0,"",1+(MAX($EB$7:EB190)))</f>
        <v/>
      </c>
      <c r="EC191" s="192">
        <v>185</v>
      </c>
      <c r="ED191" s="3" t="str">
        <f>IF('DATA ENTRY'!CV190="","",IF('DATA ENTRY'!B190="","",IF(AND($EE$4='DATA ENTRY'!G190,$EG$4='DATA ENTRY'!F190),'DATA ENTRY'!B190,"")))</f>
        <v/>
      </c>
      <c r="EE191" s="3" t="str">
        <f>IF('DATA ENTRY'!CV190="","",IF('DATA ENTRY'!C190="","",IF(AND($EE$4='DATA ENTRY'!G190,$EG$4='DATA ENTRY'!F190),'DATA ENTRY'!C190,"")))</f>
        <v/>
      </c>
      <c r="EF191" s="4" t="str">
        <f>IF('DATA ENTRY'!CV190="","",IF('DATA ENTRY'!I190="","",IF(AND($EE$4='DATA ENTRY'!G190,$EG$4='DATA ENTRY'!F190),'DATA ENTRY'!I190,"")))</f>
        <v/>
      </c>
      <c r="EG191" s="4" t="str">
        <f>IF('DATA ENTRY'!CV190="","",IF('DATA ENTRY'!CV190="","",IF(AND($EE$4='DATA ENTRY'!G190,$EG$4='DATA ENTRY'!F190),'DATA ENTRY'!CV190,"")))</f>
        <v/>
      </c>
      <c r="EH191" s="3" t="str">
        <f>IF('DATA ENTRY'!CV190="","",IF('DATA ENTRY'!N190="","",IF(AND($EE$4='DATA ENTRY'!G190,$EG$4='DATA ENTRY'!F190),'DATA ENTRY'!N190,"")))</f>
        <v/>
      </c>
      <c r="EI191" s="132" t="str">
        <f>IF('DATA ENTRY'!CV190="","",IF('DATA ENTRY'!O190="","",IF(AND($EE$4='DATA ENTRY'!G190,$EG$4='DATA ENTRY'!F190),'DATA ENTRY'!O190,"")))</f>
        <v/>
      </c>
      <c r="EJ191" s="3" t="str">
        <f>IF('DATA ENTRY'!CV190="","",IF('DATA ENTRY'!P190="","",IF(AND($EE$4='DATA ENTRY'!G190,$EG$4='DATA ENTRY'!F190),'DATA ENTRY'!P190,"")))</f>
        <v/>
      </c>
      <c r="EK191" s="132" t="str">
        <f>IF('DATA ENTRY'!CV190="","",IF('DATA ENTRY'!Q190="","",IF(AND($EE$4='DATA ENTRY'!G190,$EG$4='DATA ENTRY'!F190),'DATA ENTRY'!Q190,"")))</f>
        <v/>
      </c>
      <c r="EL191" s="3" t="str">
        <f>IF('DATA ENTRY'!CV190="","",IF('DATA ENTRY'!R190="","",IF(AND($EE$4='DATA ENTRY'!G190,$EG$4='DATA ENTRY'!F190),'DATA ENTRY'!R190,"")))</f>
        <v/>
      </c>
      <c r="EM191" s="132" t="str">
        <f>IF('DATA ENTRY'!CV190="","",IF('DATA ENTRY'!S190="","",IF(AND($EE$4='DATA ENTRY'!G190,$EG$4='DATA ENTRY'!F190),'DATA ENTRY'!S190,"")))</f>
        <v/>
      </c>
      <c r="EN191" s="3" t="str">
        <f>IF('DATA ENTRY'!CV190="","",IF('DATA ENTRY'!E190="","",IF(AND($EE$4='DATA ENTRY'!G190,$EG$4='DATA ENTRY'!F190),'DATA ENTRY'!E190,"")))</f>
        <v/>
      </c>
      <c r="EO191" s="3" t="str">
        <f>IF('DATA ENTRY'!CV190="","",IF('DATA ENTRY'!D6="","",IF(AND($EE$4='DATA ENTRY'!G190,$EG$4='DATA ENTRY'!F190),'DATA ENTRY'!D6,"")))</f>
        <v/>
      </c>
      <c r="EP191" s="3" t="str">
        <f>IF('DATA ENTRY'!CV190="","",IF('DATA ENTRY'!W190="","",IF(AND($EE$4='DATA ENTRY'!G190,$EG$4='DATA ENTRY'!F190),'DATA ENTRY'!W190,"")))</f>
        <v/>
      </c>
      <c r="EQ191" s="3" t="str">
        <f>IF('DATA ENTRY'!CV190="","",IF('DATA ENTRY'!X190="","",IF(AND($EE$4='DATA ENTRY'!G190,$EG$4='DATA ENTRY'!F190),'DATA ENTRY'!X190,"")))</f>
        <v/>
      </c>
      <c r="ER191" s="133" t="str">
        <f t="shared" si="37"/>
        <v/>
      </c>
      <c r="ES191" s="133" t="str">
        <f>IF('DATA ENTRY'!CV190="","",IF('DATA ENTRY'!D6="","",IF(AND($EE$4='DATA ENTRY'!G190,$EG$4='DATA ENTRY'!F190),'DATA ENTRY'!G190,"")))</f>
        <v/>
      </c>
      <c r="EX191">
        <f t="shared" si="38"/>
        <v>0</v>
      </c>
    </row>
    <row r="192" spans="1:154">
      <c r="A192" t="str">
        <f>IF(S192=0,"",1+(MAX($A$7:A191)))</f>
        <v/>
      </c>
      <c r="B192" s="2">
        <v>186</v>
      </c>
      <c r="C192" s="3" t="str">
        <f>IF('DATA ENTRY'!CV191="","",IF('DATA ENTRY'!B191="","",IF($D$4="All Post",'DATA ENTRY'!B191,IF(AND($D$4='DATA ENTRY'!CV191),'DATA ENTRY'!B191,""))))</f>
        <v/>
      </c>
      <c r="D192" s="3" t="str">
        <f>IF('DATA ENTRY'!CV191="","",IF('DATA ENTRY'!C191="","",IF($D$4="All Post",'DATA ENTRY'!C191,IF(AND($D$4='DATA ENTRY'!CV191),'DATA ENTRY'!C191,""))))</f>
        <v/>
      </c>
      <c r="E192" s="4" t="str">
        <f>IF('DATA ENTRY'!CV191="","",IF('DATA ENTRY'!I191="","",IF($D$4="All Post",'DATA ENTRY'!I191,IF(AND($D$4='DATA ENTRY'!CV191),'DATA ENTRY'!I191,""))))</f>
        <v/>
      </c>
      <c r="F192" s="4" t="str">
        <f>IF('DATA ENTRY'!CV191="","",IF('DATA ENTRY'!CV191="","",IF($D$4="All Post",'DATA ENTRY'!CV191,IF(AND($D$4='DATA ENTRY'!CV191),'DATA ENTRY'!CV191,""))))</f>
        <v/>
      </c>
      <c r="G192" s="3" t="str">
        <f>IF('DATA ENTRY'!CV191="","",IF('DATA ENTRY'!N191="","",IF($D$4="All Post",'DATA ENTRY'!N191,IF(AND($D$4='DATA ENTRY'!CV191),'DATA ENTRY'!N191,""))))</f>
        <v/>
      </c>
      <c r="H192" s="132" t="str">
        <f>IF('DATA ENTRY'!CV191="","",IF('DATA ENTRY'!O191="","",IF($D$4="All Post",'DATA ENTRY'!O191,IF(AND($D$4='DATA ENTRY'!CV191),'DATA ENTRY'!O191,""))))</f>
        <v/>
      </c>
      <c r="I192" s="3" t="str">
        <f>IF('DATA ENTRY'!CV191="","",IF('DATA ENTRY'!P191="","",IF($D$4="All Post",'DATA ENTRY'!P191,IF(AND($D$4='DATA ENTRY'!CV191),'DATA ENTRY'!P191,""))))</f>
        <v/>
      </c>
      <c r="J192" s="132" t="str">
        <f>IF('DATA ENTRY'!CV191="","",IF('DATA ENTRY'!Q191="","",IF($D$4="All Post",'DATA ENTRY'!Q191,IF(AND($D$4='DATA ENTRY'!CV191),'DATA ENTRY'!Q191,""))))</f>
        <v/>
      </c>
      <c r="K192" s="3" t="str">
        <f>IF('DATA ENTRY'!CV191="","",IF('DATA ENTRY'!R191="","",IF($D$4="All Post",'DATA ENTRY'!R191,IF(AND($D$4='DATA ENTRY'!CV191),'DATA ENTRY'!R191,""))))</f>
        <v/>
      </c>
      <c r="L192" s="3" t="str">
        <f>IF('DATA ENTRY'!CV191="","",IF('DATA ENTRY'!S191="","",IF($D$4="All Post",'DATA ENTRY'!S191,IF(AND($D$4='DATA ENTRY'!CV191),'DATA ENTRY'!S191,""))))</f>
        <v/>
      </c>
      <c r="M192" s="3" t="str">
        <f>IF('DATA ENTRY'!CV191="","",IF('DATA ENTRY'!E191="","",IF($D$4="All Post",'DATA ENTRY'!E191,IF(AND($D$4='DATA ENTRY'!CV191),'DATA ENTRY'!E191,""))))</f>
        <v/>
      </c>
      <c r="N192" s="3" t="str">
        <f>IF('DATA ENTRY'!CV191="","",IF('DATA ENTRY'!W191="","",IF($D$4="All Post",'DATA ENTRY'!W191,IF(AND($D$4='DATA ENTRY'!CV191),'DATA ENTRY'!W191,""))))</f>
        <v/>
      </c>
      <c r="O192" s="3" t="str">
        <f>IF('DATA ENTRY'!CV191="","",IF('DATA ENTRY'!X191="","",IF($D$4="All Post",'DATA ENTRY'!X191,IF(AND($D$4='DATA ENTRY'!CV191),'DATA ENTRY'!X191,""))))</f>
        <v/>
      </c>
      <c r="P192" s="3" t="str">
        <f>IF('DATA ENTRY'!CV191="","",IF('DATA ENTRY'!G191="","",IF($D$4="All Post",'DATA ENTRY'!G191,IF(AND($D$4='DATA ENTRY'!CV191),'DATA ENTRY'!G191,""))))</f>
        <v/>
      </c>
      <c r="S192">
        <f t="shared" si="27"/>
        <v>0</v>
      </c>
      <c r="T192" t="str">
        <f t="shared" si="28"/>
        <v/>
      </c>
      <c r="BZ192" t="str">
        <f t="shared" si="29"/>
        <v/>
      </c>
      <c r="CA192" t="str">
        <f>IF(CW192=0,"",1+(MAX($CA$7:CA191)))</f>
        <v/>
      </c>
      <c r="CB192" s="141">
        <v>186</v>
      </c>
      <c r="CC192" s="3" t="str">
        <f>IF('DATA ENTRY'!CV191="","",IF('DATA ENTRY'!B191="","",IF(AND($CD$4='DATA ENTRY'!CV191),'DATA ENTRY'!B191,"")))</f>
        <v/>
      </c>
      <c r="CD192" s="3" t="str">
        <f>IF('DATA ENTRY'!CV191="","",IF('DATA ENTRY'!C191="","",IF(AND($CD$4='DATA ENTRY'!CV191),'DATA ENTRY'!C191,"")))</f>
        <v/>
      </c>
      <c r="CE192" s="4" t="str">
        <f>IF('DATA ENTRY'!CV191="","",IF('DATA ENTRY'!I191="","",IF(AND($CD$4='DATA ENTRY'!CV191),'DATA ENTRY'!I191,"")))</f>
        <v/>
      </c>
      <c r="CF192" s="4" t="str">
        <f>IF('DATA ENTRY'!CV191="","",IF('DATA ENTRY'!CV191="","",IF(AND($CD$4='DATA ENTRY'!CV191),'DATA ENTRY'!CV191,"")))</f>
        <v/>
      </c>
      <c r="CG192" s="3" t="str">
        <f>IF('DATA ENTRY'!CV191="","",IF('DATA ENTRY'!N191="","",IF(AND($CD$4='DATA ENTRY'!CV191),'DATA ENTRY'!N191,"")))</f>
        <v/>
      </c>
      <c r="CH192" s="132" t="str">
        <f>IF('DATA ENTRY'!CV191="","",IF('DATA ENTRY'!O191="","",IF(AND($CD$4='DATA ENTRY'!CV191),'DATA ENTRY'!O191,"")))</f>
        <v/>
      </c>
      <c r="CI192" s="3" t="str">
        <f>IF('DATA ENTRY'!CV191="","",IF('DATA ENTRY'!P191="","",IF(AND($CD$4='DATA ENTRY'!CV191),'DATA ENTRY'!P191,"")))</f>
        <v/>
      </c>
      <c r="CJ192" s="132" t="str">
        <f>IF('DATA ENTRY'!CV191="","",IF('DATA ENTRY'!Q191="","",IF(AND($CD$4='DATA ENTRY'!CV191),'DATA ENTRY'!Q191,"")))</f>
        <v/>
      </c>
      <c r="CK192" s="3" t="str">
        <f>IF('DATA ENTRY'!CV191="","",IF('DATA ENTRY'!R191="","",IF(AND($CD$4='DATA ENTRY'!CV191),'DATA ENTRY'!R191,"")))</f>
        <v/>
      </c>
      <c r="CL192" s="3" t="str">
        <f>IF('DATA ENTRY'!CV191="","",IF('DATA ENTRY'!S191="","",IF(AND($CD$4='DATA ENTRY'!CV191),'DATA ENTRY'!S191,"")))</f>
        <v/>
      </c>
      <c r="CM192" s="3" t="str">
        <f>IF('DATA ENTRY'!CV191="","",IF('DATA ENTRY'!E191="","",IF(AND($CD$4='DATA ENTRY'!CV191),'DATA ENTRY'!E191,"")))</f>
        <v/>
      </c>
      <c r="CN192" s="3" t="str">
        <f>IF('DATA ENTRY'!CV191="","",IF('DATA ENTRY'!W191="","",IF(AND($CD$4='DATA ENTRY'!CV191),'DATA ENTRY'!W191,"")))</f>
        <v/>
      </c>
      <c r="CO192" s="3" t="str">
        <f>IF('DATA ENTRY'!CV191="","",IF('DATA ENTRY'!X191="","",IF(AND($CD$4='DATA ENTRY'!CV191),'DATA ENTRY'!X191,"")))</f>
        <v/>
      </c>
      <c r="CP192" s="133" t="str">
        <f t="shared" si="30"/>
        <v/>
      </c>
      <c r="CQ192" s="133" t="str">
        <f>IF('DATA ENTRY'!CV191="","",IF('DATA ENTRY'!G191="","",IF(AND($CD$4='DATA ENTRY'!CV191),'DATA ENTRY'!G191,"")))</f>
        <v/>
      </c>
      <c r="CR192">
        <f t="shared" si="31"/>
        <v>0</v>
      </c>
      <c r="CS192">
        <f t="shared" si="32"/>
        <v>0</v>
      </c>
      <c r="CW192">
        <f t="shared" si="39"/>
        <v>0</v>
      </c>
      <c r="DA192" t="str">
        <f t="shared" si="33"/>
        <v/>
      </c>
      <c r="DB192" t="str">
        <f>IF(DX192=0,"",1+(MAX($DB$7:DB191)))</f>
        <v/>
      </c>
      <c r="DC192" s="170">
        <v>186</v>
      </c>
      <c r="DD192" s="3" t="str">
        <f>IF('DATA ENTRY'!CV191="","",IF('DATA ENTRY'!B191="","",IF(AND($DE$4='DATA ENTRY'!D191),'DATA ENTRY'!B191,"")))</f>
        <v/>
      </c>
      <c r="DE192" s="3" t="str">
        <f>IF('DATA ENTRY'!CV191="","",IF('DATA ENTRY'!C191="","",IF(AND($DE$4='DATA ENTRY'!D191),'DATA ENTRY'!C191,"")))</f>
        <v/>
      </c>
      <c r="DF192" s="4" t="str">
        <f>IF('DATA ENTRY'!CV191="","",IF('DATA ENTRY'!I191="","",IF(AND($DE$4='DATA ENTRY'!D191),'DATA ENTRY'!I191,"")))</f>
        <v/>
      </c>
      <c r="DG192" s="4" t="str">
        <f>IF('DATA ENTRY'!CV191="","",IF('DATA ENTRY'!CV191="","",IF(AND($DE$4='DATA ENTRY'!D191),'DATA ENTRY'!CV191,"")))</f>
        <v/>
      </c>
      <c r="DH192" s="3" t="str">
        <f>IF('DATA ENTRY'!CV191="","",IF('DATA ENTRY'!N191="","",IF(AND($DE$4='DATA ENTRY'!D191),'DATA ENTRY'!N191,"")))</f>
        <v/>
      </c>
      <c r="DI192" s="132" t="str">
        <f>IF('DATA ENTRY'!CV191="","",IF('DATA ENTRY'!O191="","",IF(AND($DE$4='DATA ENTRY'!D191),'DATA ENTRY'!O191,"")))</f>
        <v/>
      </c>
      <c r="DJ192" s="3" t="str">
        <f>IF('DATA ENTRY'!CV191="","",IF('DATA ENTRY'!P191="","",IF(AND($DE$4='DATA ENTRY'!D191),'DATA ENTRY'!P191,"")))</f>
        <v/>
      </c>
      <c r="DK192" s="132" t="str">
        <f>IF('DATA ENTRY'!CV191="","",IF('DATA ENTRY'!Q191="","",IF(AND($DE$4='DATA ENTRY'!D191),'DATA ENTRY'!Q191,"")))</f>
        <v/>
      </c>
      <c r="DL192" s="3" t="str">
        <f>IF('DATA ENTRY'!CV191="","",IF('DATA ENTRY'!R191="","",IF(AND($DE$4='DATA ENTRY'!D191),'DATA ENTRY'!R191,"")))</f>
        <v/>
      </c>
      <c r="DM192" s="132" t="str">
        <f>IF('DATA ENTRY'!CV191="","",IF('DATA ENTRY'!S191="","",IF(AND($DE$4='DATA ENTRY'!D191),'DATA ENTRY'!S191,"")))</f>
        <v/>
      </c>
      <c r="DN192" s="3" t="str">
        <f>IF('DATA ENTRY'!CV191="","",IF('DATA ENTRY'!E191="","",IF(AND($DE$4='DATA ENTRY'!D191),'DATA ENTRY'!E191,"")))</f>
        <v/>
      </c>
      <c r="DO192" s="3" t="str">
        <f>IF('DATA ENTRY'!CV191="","",IF('DATA ENTRY'!D191="","",IF(AND($DE$4='DATA ENTRY'!D191),'DATA ENTRY'!D191,"")))</f>
        <v/>
      </c>
      <c r="DP192" s="3" t="str">
        <f>IF('DATA ENTRY'!CV191="","",IF('DATA ENTRY'!W191="","",IF(AND($DE$4='DATA ENTRY'!D191),'DATA ENTRY'!W191,"")))</f>
        <v/>
      </c>
      <c r="DQ192" s="3" t="str">
        <f>IF('DATA ENTRY'!CV191="","",IF('DATA ENTRY'!X191="","",IF(AND($DE$4='DATA ENTRY'!D191),'DATA ENTRY'!X191,"")))</f>
        <v/>
      </c>
      <c r="DR192" s="133" t="str">
        <f t="shared" si="34"/>
        <v/>
      </c>
      <c r="DS192" s="133" t="str">
        <f>IF('DATA ENTRY'!CV191="","",IF('DATA ENTRY'!D191="","",IF(AND($DE$4='DATA ENTRY'!D191),'DATA ENTRY'!G191,"")))</f>
        <v/>
      </c>
      <c r="DX192">
        <f t="shared" si="35"/>
        <v>0</v>
      </c>
      <c r="EA192" t="str">
        <f t="shared" si="36"/>
        <v/>
      </c>
      <c r="EB192" t="str">
        <f>IF(EX192=0,"",1+(MAX($EB$7:EB191)))</f>
        <v/>
      </c>
      <c r="EC192" s="192">
        <v>186</v>
      </c>
      <c r="ED192" s="3" t="str">
        <f>IF('DATA ENTRY'!CV191="","",IF('DATA ENTRY'!B191="","",IF(AND($EE$4='DATA ENTRY'!G191,$EG$4='DATA ENTRY'!F191),'DATA ENTRY'!B191,"")))</f>
        <v/>
      </c>
      <c r="EE192" s="3" t="str">
        <f>IF('DATA ENTRY'!CV191="","",IF('DATA ENTRY'!C191="","",IF(AND($EE$4='DATA ENTRY'!G191,$EG$4='DATA ENTRY'!F191),'DATA ENTRY'!C191,"")))</f>
        <v/>
      </c>
      <c r="EF192" s="4" t="str">
        <f>IF('DATA ENTRY'!CV191="","",IF('DATA ENTRY'!I191="","",IF(AND($EE$4='DATA ENTRY'!G191,$EG$4='DATA ENTRY'!F191),'DATA ENTRY'!I191,"")))</f>
        <v/>
      </c>
      <c r="EG192" s="4" t="str">
        <f>IF('DATA ENTRY'!CV191="","",IF('DATA ENTRY'!CV191="","",IF(AND($EE$4='DATA ENTRY'!G191,$EG$4='DATA ENTRY'!F191),'DATA ENTRY'!CV191,"")))</f>
        <v/>
      </c>
      <c r="EH192" s="3" t="str">
        <f>IF('DATA ENTRY'!CV191="","",IF('DATA ENTRY'!N191="","",IF(AND($EE$4='DATA ENTRY'!G191,$EG$4='DATA ENTRY'!F191),'DATA ENTRY'!N191,"")))</f>
        <v/>
      </c>
      <c r="EI192" s="132" t="str">
        <f>IF('DATA ENTRY'!CV191="","",IF('DATA ENTRY'!O191="","",IF(AND($EE$4='DATA ENTRY'!G191,$EG$4='DATA ENTRY'!F191),'DATA ENTRY'!O191,"")))</f>
        <v/>
      </c>
      <c r="EJ192" s="3" t="str">
        <f>IF('DATA ENTRY'!CV191="","",IF('DATA ENTRY'!P191="","",IF(AND($EE$4='DATA ENTRY'!G191,$EG$4='DATA ENTRY'!F191),'DATA ENTRY'!P191,"")))</f>
        <v/>
      </c>
      <c r="EK192" s="132" t="str">
        <f>IF('DATA ENTRY'!CV191="","",IF('DATA ENTRY'!Q191="","",IF(AND($EE$4='DATA ENTRY'!G191,$EG$4='DATA ENTRY'!F191),'DATA ENTRY'!Q191,"")))</f>
        <v/>
      </c>
      <c r="EL192" s="3" t="str">
        <f>IF('DATA ENTRY'!CV191="","",IF('DATA ENTRY'!R191="","",IF(AND($EE$4='DATA ENTRY'!G191,$EG$4='DATA ENTRY'!F191),'DATA ENTRY'!R191,"")))</f>
        <v/>
      </c>
      <c r="EM192" s="132" t="str">
        <f>IF('DATA ENTRY'!CV191="","",IF('DATA ENTRY'!S191="","",IF(AND($EE$4='DATA ENTRY'!G191,$EG$4='DATA ENTRY'!F191),'DATA ENTRY'!S191,"")))</f>
        <v/>
      </c>
      <c r="EN192" s="3" t="str">
        <f>IF('DATA ENTRY'!CV191="","",IF('DATA ENTRY'!E191="","",IF(AND($EE$4='DATA ENTRY'!G191,$EG$4='DATA ENTRY'!F191),'DATA ENTRY'!E191,"")))</f>
        <v/>
      </c>
      <c r="EO192" s="3" t="str">
        <f>IF('DATA ENTRY'!CV191="","",IF('DATA ENTRY'!D6="","",IF(AND($EE$4='DATA ENTRY'!G191,$EG$4='DATA ENTRY'!F191),'DATA ENTRY'!D6,"")))</f>
        <v/>
      </c>
      <c r="EP192" s="3" t="str">
        <f>IF('DATA ENTRY'!CV191="","",IF('DATA ENTRY'!W191="","",IF(AND($EE$4='DATA ENTRY'!G191,$EG$4='DATA ENTRY'!F191),'DATA ENTRY'!W191,"")))</f>
        <v/>
      </c>
      <c r="EQ192" s="3" t="str">
        <f>IF('DATA ENTRY'!CV191="","",IF('DATA ENTRY'!X191="","",IF(AND($EE$4='DATA ENTRY'!G191,$EG$4='DATA ENTRY'!F191),'DATA ENTRY'!X191,"")))</f>
        <v/>
      </c>
      <c r="ER192" s="133" t="str">
        <f t="shared" si="37"/>
        <v/>
      </c>
      <c r="ES192" s="133" t="str">
        <f>IF('DATA ENTRY'!CV191="","",IF('DATA ENTRY'!D6="","",IF(AND($EE$4='DATA ENTRY'!G191,$EG$4='DATA ENTRY'!F191),'DATA ENTRY'!G191,"")))</f>
        <v/>
      </c>
      <c r="EX192">
        <f t="shared" si="38"/>
        <v>0</v>
      </c>
    </row>
    <row r="193" spans="1:154">
      <c r="A193" t="str">
        <f>IF(S193=0,"",1+(MAX($A$7:A192)))</f>
        <v/>
      </c>
      <c r="B193" s="2">
        <v>187</v>
      </c>
      <c r="C193" s="3" t="str">
        <f>IF('DATA ENTRY'!CV192="","",IF('DATA ENTRY'!B192="","",IF($D$4="All Post",'DATA ENTRY'!B192,IF(AND($D$4='DATA ENTRY'!CV192),'DATA ENTRY'!B192,""))))</f>
        <v/>
      </c>
      <c r="D193" s="3" t="str">
        <f>IF('DATA ENTRY'!CV192="","",IF('DATA ENTRY'!C192="","",IF($D$4="All Post",'DATA ENTRY'!C192,IF(AND($D$4='DATA ENTRY'!CV192),'DATA ENTRY'!C192,""))))</f>
        <v/>
      </c>
      <c r="E193" s="4" t="str">
        <f>IF('DATA ENTRY'!CV192="","",IF('DATA ENTRY'!I192="","",IF($D$4="All Post",'DATA ENTRY'!I192,IF(AND($D$4='DATA ENTRY'!CV192),'DATA ENTRY'!I192,""))))</f>
        <v/>
      </c>
      <c r="F193" s="4" t="str">
        <f>IF('DATA ENTRY'!CV192="","",IF('DATA ENTRY'!CV192="","",IF($D$4="All Post",'DATA ENTRY'!CV192,IF(AND($D$4='DATA ENTRY'!CV192),'DATA ENTRY'!CV192,""))))</f>
        <v/>
      </c>
      <c r="G193" s="3" t="str">
        <f>IF('DATA ENTRY'!CV192="","",IF('DATA ENTRY'!N192="","",IF($D$4="All Post",'DATA ENTRY'!N192,IF(AND($D$4='DATA ENTRY'!CV192),'DATA ENTRY'!N192,""))))</f>
        <v/>
      </c>
      <c r="H193" s="132" t="str">
        <f>IF('DATA ENTRY'!CV192="","",IF('DATA ENTRY'!O192="","",IF($D$4="All Post",'DATA ENTRY'!O192,IF(AND($D$4='DATA ENTRY'!CV192),'DATA ENTRY'!O192,""))))</f>
        <v/>
      </c>
      <c r="I193" s="3" t="str">
        <f>IF('DATA ENTRY'!CV192="","",IF('DATA ENTRY'!P192="","",IF($D$4="All Post",'DATA ENTRY'!P192,IF(AND($D$4='DATA ENTRY'!CV192),'DATA ENTRY'!P192,""))))</f>
        <v/>
      </c>
      <c r="J193" s="132" t="str">
        <f>IF('DATA ENTRY'!CV192="","",IF('DATA ENTRY'!Q192="","",IF($D$4="All Post",'DATA ENTRY'!Q192,IF(AND($D$4='DATA ENTRY'!CV192),'DATA ENTRY'!Q192,""))))</f>
        <v/>
      </c>
      <c r="K193" s="3" t="str">
        <f>IF('DATA ENTRY'!CV192="","",IF('DATA ENTRY'!R192="","",IF($D$4="All Post",'DATA ENTRY'!R192,IF(AND($D$4='DATA ENTRY'!CV192),'DATA ENTRY'!R192,""))))</f>
        <v/>
      </c>
      <c r="L193" s="3" t="str">
        <f>IF('DATA ENTRY'!CV192="","",IF('DATA ENTRY'!S192="","",IF($D$4="All Post",'DATA ENTRY'!S192,IF(AND($D$4='DATA ENTRY'!CV192),'DATA ENTRY'!S192,""))))</f>
        <v/>
      </c>
      <c r="M193" s="3" t="str">
        <f>IF('DATA ENTRY'!CV192="","",IF('DATA ENTRY'!E192="","",IF($D$4="All Post",'DATA ENTRY'!E192,IF(AND($D$4='DATA ENTRY'!CV192),'DATA ENTRY'!E192,""))))</f>
        <v/>
      </c>
      <c r="N193" s="3" t="str">
        <f>IF('DATA ENTRY'!CV192="","",IF('DATA ENTRY'!W192="","",IF($D$4="All Post",'DATA ENTRY'!W192,IF(AND($D$4='DATA ENTRY'!CV192),'DATA ENTRY'!W192,""))))</f>
        <v/>
      </c>
      <c r="O193" s="3" t="str">
        <f>IF('DATA ENTRY'!CV192="","",IF('DATA ENTRY'!X192="","",IF($D$4="All Post",'DATA ENTRY'!X192,IF(AND($D$4='DATA ENTRY'!CV192),'DATA ENTRY'!X192,""))))</f>
        <v/>
      </c>
      <c r="P193" s="3" t="str">
        <f>IF('DATA ENTRY'!CV192="","",IF('DATA ENTRY'!G192="","",IF($D$4="All Post",'DATA ENTRY'!G192,IF(AND($D$4='DATA ENTRY'!CV192),'DATA ENTRY'!G192,""))))</f>
        <v/>
      </c>
      <c r="S193">
        <f t="shared" si="27"/>
        <v>0</v>
      </c>
      <c r="T193" t="str">
        <f t="shared" si="28"/>
        <v/>
      </c>
      <c r="BZ193" t="str">
        <f t="shared" si="29"/>
        <v/>
      </c>
      <c r="CA193" t="str">
        <f>IF(CW193=0,"",1+(MAX($CA$7:CA192)))</f>
        <v/>
      </c>
      <c r="CB193" s="141">
        <v>187</v>
      </c>
      <c r="CC193" s="3" t="str">
        <f>IF('DATA ENTRY'!CV192="","",IF('DATA ENTRY'!B192="","",IF(AND($CD$4='DATA ENTRY'!CV192),'DATA ENTRY'!B192,"")))</f>
        <v/>
      </c>
      <c r="CD193" s="3" t="str">
        <f>IF('DATA ENTRY'!CV192="","",IF('DATA ENTRY'!C192="","",IF(AND($CD$4='DATA ENTRY'!CV192),'DATA ENTRY'!C192,"")))</f>
        <v/>
      </c>
      <c r="CE193" s="4" t="str">
        <f>IF('DATA ENTRY'!CV192="","",IF('DATA ENTRY'!I192="","",IF(AND($CD$4='DATA ENTRY'!CV192),'DATA ENTRY'!I192,"")))</f>
        <v/>
      </c>
      <c r="CF193" s="4" t="str">
        <f>IF('DATA ENTRY'!CV192="","",IF('DATA ENTRY'!CV192="","",IF(AND($CD$4='DATA ENTRY'!CV192),'DATA ENTRY'!CV192,"")))</f>
        <v/>
      </c>
      <c r="CG193" s="3" t="str">
        <f>IF('DATA ENTRY'!CV192="","",IF('DATA ENTRY'!N192="","",IF(AND($CD$4='DATA ENTRY'!CV192),'DATA ENTRY'!N192,"")))</f>
        <v/>
      </c>
      <c r="CH193" s="132" t="str">
        <f>IF('DATA ENTRY'!CV192="","",IF('DATA ENTRY'!O192="","",IF(AND($CD$4='DATA ENTRY'!CV192),'DATA ENTRY'!O192,"")))</f>
        <v/>
      </c>
      <c r="CI193" s="3" t="str">
        <f>IF('DATA ENTRY'!CV192="","",IF('DATA ENTRY'!P192="","",IF(AND($CD$4='DATA ENTRY'!CV192),'DATA ENTRY'!P192,"")))</f>
        <v/>
      </c>
      <c r="CJ193" s="132" t="str">
        <f>IF('DATA ENTRY'!CV192="","",IF('DATA ENTRY'!Q192="","",IF(AND($CD$4='DATA ENTRY'!CV192),'DATA ENTRY'!Q192,"")))</f>
        <v/>
      </c>
      <c r="CK193" s="3" t="str">
        <f>IF('DATA ENTRY'!CV192="","",IF('DATA ENTRY'!R192="","",IF(AND($CD$4='DATA ENTRY'!CV192),'DATA ENTRY'!R192,"")))</f>
        <v/>
      </c>
      <c r="CL193" s="3" t="str">
        <f>IF('DATA ENTRY'!CV192="","",IF('DATA ENTRY'!S192="","",IF(AND($CD$4='DATA ENTRY'!CV192),'DATA ENTRY'!S192,"")))</f>
        <v/>
      </c>
      <c r="CM193" s="3" t="str">
        <f>IF('DATA ENTRY'!CV192="","",IF('DATA ENTRY'!E192="","",IF(AND($CD$4='DATA ENTRY'!CV192),'DATA ENTRY'!E192,"")))</f>
        <v/>
      </c>
      <c r="CN193" s="3" t="str">
        <f>IF('DATA ENTRY'!CV192="","",IF('DATA ENTRY'!W192="","",IF(AND($CD$4='DATA ENTRY'!CV192),'DATA ENTRY'!W192,"")))</f>
        <v/>
      </c>
      <c r="CO193" s="3" t="str">
        <f>IF('DATA ENTRY'!CV192="","",IF('DATA ENTRY'!X192="","",IF(AND($CD$4='DATA ENTRY'!CV192),'DATA ENTRY'!X192,"")))</f>
        <v/>
      </c>
      <c r="CP193" s="133" t="str">
        <f t="shared" si="30"/>
        <v/>
      </c>
      <c r="CQ193" s="133" t="str">
        <f>IF('DATA ENTRY'!CV192="","",IF('DATA ENTRY'!G192="","",IF(AND($CD$4='DATA ENTRY'!CV192),'DATA ENTRY'!G192,"")))</f>
        <v/>
      </c>
      <c r="CR193">
        <f t="shared" si="31"/>
        <v>0</v>
      </c>
      <c r="CS193">
        <f t="shared" si="32"/>
        <v>0</v>
      </c>
      <c r="CW193">
        <f t="shared" si="39"/>
        <v>0</v>
      </c>
      <c r="DA193" t="str">
        <f t="shared" si="33"/>
        <v/>
      </c>
      <c r="DB193" t="str">
        <f>IF(DX193=0,"",1+(MAX($DB$7:DB192)))</f>
        <v/>
      </c>
      <c r="DC193" s="170">
        <v>187</v>
      </c>
      <c r="DD193" s="3" t="str">
        <f>IF('DATA ENTRY'!CV192="","",IF('DATA ENTRY'!B192="","",IF(AND($DE$4='DATA ENTRY'!D192),'DATA ENTRY'!B192,"")))</f>
        <v/>
      </c>
      <c r="DE193" s="3" t="str">
        <f>IF('DATA ENTRY'!CV192="","",IF('DATA ENTRY'!C192="","",IF(AND($DE$4='DATA ENTRY'!D192),'DATA ENTRY'!C192,"")))</f>
        <v/>
      </c>
      <c r="DF193" s="4" t="str">
        <f>IF('DATA ENTRY'!CV192="","",IF('DATA ENTRY'!I192="","",IF(AND($DE$4='DATA ENTRY'!D192),'DATA ENTRY'!I192,"")))</f>
        <v/>
      </c>
      <c r="DG193" s="4" t="str">
        <f>IF('DATA ENTRY'!CV192="","",IF('DATA ENTRY'!CV192="","",IF(AND($DE$4='DATA ENTRY'!D192),'DATA ENTRY'!CV192,"")))</f>
        <v/>
      </c>
      <c r="DH193" s="3" t="str">
        <f>IF('DATA ENTRY'!CV192="","",IF('DATA ENTRY'!N192="","",IF(AND($DE$4='DATA ENTRY'!D192),'DATA ENTRY'!N192,"")))</f>
        <v/>
      </c>
      <c r="DI193" s="132" t="str">
        <f>IF('DATA ENTRY'!CV192="","",IF('DATA ENTRY'!O192="","",IF(AND($DE$4='DATA ENTRY'!D192),'DATA ENTRY'!O192,"")))</f>
        <v/>
      </c>
      <c r="DJ193" s="3" t="str">
        <f>IF('DATA ENTRY'!CV192="","",IF('DATA ENTRY'!P192="","",IF(AND($DE$4='DATA ENTRY'!D192),'DATA ENTRY'!P192,"")))</f>
        <v/>
      </c>
      <c r="DK193" s="132" t="str">
        <f>IF('DATA ENTRY'!CV192="","",IF('DATA ENTRY'!Q192="","",IF(AND($DE$4='DATA ENTRY'!D192),'DATA ENTRY'!Q192,"")))</f>
        <v/>
      </c>
      <c r="DL193" s="3" t="str">
        <f>IF('DATA ENTRY'!CV192="","",IF('DATA ENTRY'!R192="","",IF(AND($DE$4='DATA ENTRY'!D192),'DATA ENTRY'!R192,"")))</f>
        <v/>
      </c>
      <c r="DM193" s="132" t="str">
        <f>IF('DATA ENTRY'!CV192="","",IF('DATA ENTRY'!S192="","",IF(AND($DE$4='DATA ENTRY'!D192),'DATA ENTRY'!S192,"")))</f>
        <v/>
      </c>
      <c r="DN193" s="3" t="str">
        <f>IF('DATA ENTRY'!CV192="","",IF('DATA ENTRY'!E192="","",IF(AND($DE$4='DATA ENTRY'!D192),'DATA ENTRY'!E192,"")))</f>
        <v/>
      </c>
      <c r="DO193" s="3" t="str">
        <f>IF('DATA ENTRY'!CV192="","",IF('DATA ENTRY'!D192="","",IF(AND($DE$4='DATA ENTRY'!D192),'DATA ENTRY'!D192,"")))</f>
        <v/>
      </c>
      <c r="DP193" s="3" t="str">
        <f>IF('DATA ENTRY'!CV192="","",IF('DATA ENTRY'!W192="","",IF(AND($DE$4='DATA ENTRY'!D192),'DATA ENTRY'!W192,"")))</f>
        <v/>
      </c>
      <c r="DQ193" s="3" t="str">
        <f>IF('DATA ENTRY'!CV192="","",IF('DATA ENTRY'!X192="","",IF(AND($DE$4='DATA ENTRY'!D192),'DATA ENTRY'!X192,"")))</f>
        <v/>
      </c>
      <c r="DR193" s="133" t="str">
        <f t="shared" si="34"/>
        <v/>
      </c>
      <c r="DS193" s="133" t="str">
        <f>IF('DATA ENTRY'!CV192="","",IF('DATA ENTRY'!D192="","",IF(AND($DE$4='DATA ENTRY'!D192),'DATA ENTRY'!G192,"")))</f>
        <v/>
      </c>
      <c r="DX193">
        <f t="shared" si="35"/>
        <v>0</v>
      </c>
      <c r="EA193" t="str">
        <f t="shared" si="36"/>
        <v/>
      </c>
      <c r="EB193" t="str">
        <f>IF(EX193=0,"",1+(MAX($EB$7:EB192)))</f>
        <v/>
      </c>
      <c r="EC193" s="192">
        <v>187</v>
      </c>
      <c r="ED193" s="3" t="str">
        <f>IF('DATA ENTRY'!CV192="","",IF('DATA ENTRY'!B192="","",IF(AND($EE$4='DATA ENTRY'!G192,$EG$4='DATA ENTRY'!F192),'DATA ENTRY'!B192,"")))</f>
        <v/>
      </c>
      <c r="EE193" s="3" t="str">
        <f>IF('DATA ENTRY'!CV192="","",IF('DATA ENTRY'!C192="","",IF(AND($EE$4='DATA ENTRY'!G192,$EG$4='DATA ENTRY'!F192),'DATA ENTRY'!C192,"")))</f>
        <v/>
      </c>
      <c r="EF193" s="4" t="str">
        <f>IF('DATA ENTRY'!CV192="","",IF('DATA ENTRY'!I192="","",IF(AND($EE$4='DATA ENTRY'!G192,$EG$4='DATA ENTRY'!F192),'DATA ENTRY'!I192,"")))</f>
        <v/>
      </c>
      <c r="EG193" s="4" t="str">
        <f>IF('DATA ENTRY'!CV192="","",IF('DATA ENTRY'!CV192="","",IF(AND($EE$4='DATA ENTRY'!G192,$EG$4='DATA ENTRY'!F192),'DATA ENTRY'!CV192,"")))</f>
        <v/>
      </c>
      <c r="EH193" s="3" t="str">
        <f>IF('DATA ENTRY'!CV192="","",IF('DATA ENTRY'!N192="","",IF(AND($EE$4='DATA ENTRY'!G192,$EG$4='DATA ENTRY'!F192),'DATA ENTRY'!N192,"")))</f>
        <v/>
      </c>
      <c r="EI193" s="132" t="str">
        <f>IF('DATA ENTRY'!CV192="","",IF('DATA ENTRY'!O192="","",IF(AND($EE$4='DATA ENTRY'!G192,$EG$4='DATA ENTRY'!F192),'DATA ENTRY'!O192,"")))</f>
        <v/>
      </c>
      <c r="EJ193" s="3" t="str">
        <f>IF('DATA ENTRY'!CV192="","",IF('DATA ENTRY'!P192="","",IF(AND($EE$4='DATA ENTRY'!G192,$EG$4='DATA ENTRY'!F192),'DATA ENTRY'!P192,"")))</f>
        <v/>
      </c>
      <c r="EK193" s="132" t="str">
        <f>IF('DATA ENTRY'!CV192="","",IF('DATA ENTRY'!Q192="","",IF(AND($EE$4='DATA ENTRY'!G192,$EG$4='DATA ENTRY'!F192),'DATA ENTRY'!Q192,"")))</f>
        <v/>
      </c>
      <c r="EL193" s="3" t="str">
        <f>IF('DATA ENTRY'!CV192="","",IF('DATA ENTRY'!R192="","",IF(AND($EE$4='DATA ENTRY'!G192,$EG$4='DATA ENTRY'!F192),'DATA ENTRY'!R192,"")))</f>
        <v/>
      </c>
      <c r="EM193" s="132" t="str">
        <f>IF('DATA ENTRY'!CV192="","",IF('DATA ENTRY'!S192="","",IF(AND($EE$4='DATA ENTRY'!G192,$EG$4='DATA ENTRY'!F192),'DATA ENTRY'!S192,"")))</f>
        <v/>
      </c>
      <c r="EN193" s="3" t="str">
        <f>IF('DATA ENTRY'!CV192="","",IF('DATA ENTRY'!E192="","",IF(AND($EE$4='DATA ENTRY'!G192,$EG$4='DATA ENTRY'!F192),'DATA ENTRY'!E192,"")))</f>
        <v/>
      </c>
      <c r="EO193" s="3" t="str">
        <f>IF('DATA ENTRY'!CV192="","",IF('DATA ENTRY'!D6="","",IF(AND($EE$4='DATA ENTRY'!G192,$EG$4='DATA ENTRY'!F192),'DATA ENTRY'!D6,"")))</f>
        <v/>
      </c>
      <c r="EP193" s="3" t="str">
        <f>IF('DATA ENTRY'!CV192="","",IF('DATA ENTRY'!W192="","",IF(AND($EE$4='DATA ENTRY'!G192,$EG$4='DATA ENTRY'!F192),'DATA ENTRY'!W192,"")))</f>
        <v/>
      </c>
      <c r="EQ193" s="3" t="str">
        <f>IF('DATA ENTRY'!CV192="","",IF('DATA ENTRY'!X192="","",IF(AND($EE$4='DATA ENTRY'!G192,$EG$4='DATA ENTRY'!F192),'DATA ENTRY'!X192,"")))</f>
        <v/>
      </c>
      <c r="ER193" s="133" t="str">
        <f t="shared" si="37"/>
        <v/>
      </c>
      <c r="ES193" s="133" t="str">
        <f>IF('DATA ENTRY'!CV192="","",IF('DATA ENTRY'!D6="","",IF(AND($EE$4='DATA ENTRY'!G192,$EG$4='DATA ENTRY'!F192),'DATA ENTRY'!G192,"")))</f>
        <v/>
      </c>
      <c r="EX193">
        <f t="shared" si="38"/>
        <v>0</v>
      </c>
    </row>
    <row r="194" spans="1:154">
      <c r="A194" t="str">
        <f>IF(S194=0,"",1+(MAX($A$7:A193)))</f>
        <v/>
      </c>
      <c r="B194" s="2">
        <v>188</v>
      </c>
      <c r="C194" s="3" t="str">
        <f>IF('DATA ENTRY'!CV193="","",IF('DATA ENTRY'!B193="","",IF($D$4="All Post",'DATA ENTRY'!B193,IF(AND($D$4='DATA ENTRY'!CV193),'DATA ENTRY'!B193,""))))</f>
        <v/>
      </c>
      <c r="D194" s="3" t="str">
        <f>IF('DATA ENTRY'!CV193="","",IF('DATA ENTRY'!C193="","",IF($D$4="All Post",'DATA ENTRY'!C193,IF(AND($D$4='DATA ENTRY'!CV193),'DATA ENTRY'!C193,""))))</f>
        <v/>
      </c>
      <c r="E194" s="4" t="str">
        <f>IF('DATA ENTRY'!CV193="","",IF('DATA ENTRY'!I193="","",IF($D$4="All Post",'DATA ENTRY'!I193,IF(AND($D$4='DATA ENTRY'!CV193),'DATA ENTRY'!I193,""))))</f>
        <v/>
      </c>
      <c r="F194" s="4" t="str">
        <f>IF('DATA ENTRY'!CV193="","",IF('DATA ENTRY'!CV193="","",IF($D$4="All Post",'DATA ENTRY'!CV193,IF(AND($D$4='DATA ENTRY'!CV193),'DATA ENTRY'!CV193,""))))</f>
        <v/>
      </c>
      <c r="G194" s="3" t="str">
        <f>IF('DATA ENTRY'!CV193="","",IF('DATA ENTRY'!N193="","",IF($D$4="All Post",'DATA ENTRY'!N193,IF(AND($D$4='DATA ENTRY'!CV193),'DATA ENTRY'!N193,""))))</f>
        <v/>
      </c>
      <c r="H194" s="132" t="str">
        <f>IF('DATA ENTRY'!CV193="","",IF('DATA ENTRY'!O193="","",IF($D$4="All Post",'DATA ENTRY'!O193,IF(AND($D$4='DATA ENTRY'!CV193),'DATA ENTRY'!O193,""))))</f>
        <v/>
      </c>
      <c r="I194" s="3" t="str">
        <f>IF('DATA ENTRY'!CV193="","",IF('DATA ENTRY'!P193="","",IF($D$4="All Post",'DATA ENTRY'!P193,IF(AND($D$4='DATA ENTRY'!CV193),'DATA ENTRY'!P193,""))))</f>
        <v/>
      </c>
      <c r="J194" s="132" t="str">
        <f>IF('DATA ENTRY'!CV193="","",IF('DATA ENTRY'!Q193="","",IF($D$4="All Post",'DATA ENTRY'!Q193,IF(AND($D$4='DATA ENTRY'!CV193),'DATA ENTRY'!Q193,""))))</f>
        <v/>
      </c>
      <c r="K194" s="3" t="str">
        <f>IF('DATA ENTRY'!CV193="","",IF('DATA ENTRY'!R193="","",IF($D$4="All Post",'DATA ENTRY'!R193,IF(AND($D$4='DATA ENTRY'!CV193),'DATA ENTRY'!R193,""))))</f>
        <v/>
      </c>
      <c r="L194" s="3" t="str">
        <f>IF('DATA ENTRY'!CV193="","",IF('DATA ENTRY'!S193="","",IF($D$4="All Post",'DATA ENTRY'!S193,IF(AND($D$4='DATA ENTRY'!CV193),'DATA ENTRY'!S193,""))))</f>
        <v/>
      </c>
      <c r="M194" s="3" t="str">
        <f>IF('DATA ENTRY'!CV193="","",IF('DATA ENTRY'!E193="","",IF($D$4="All Post",'DATA ENTRY'!E193,IF(AND($D$4='DATA ENTRY'!CV193),'DATA ENTRY'!E193,""))))</f>
        <v/>
      </c>
      <c r="N194" s="3" t="str">
        <f>IF('DATA ENTRY'!CV193="","",IF('DATA ENTRY'!W193="","",IF($D$4="All Post",'DATA ENTRY'!W193,IF(AND($D$4='DATA ENTRY'!CV193),'DATA ENTRY'!W193,""))))</f>
        <v/>
      </c>
      <c r="O194" s="3" t="str">
        <f>IF('DATA ENTRY'!CV193="","",IF('DATA ENTRY'!X193="","",IF($D$4="All Post",'DATA ENTRY'!X193,IF(AND($D$4='DATA ENTRY'!CV193),'DATA ENTRY'!X193,""))))</f>
        <v/>
      </c>
      <c r="P194" s="3" t="str">
        <f>IF('DATA ENTRY'!CV193="","",IF('DATA ENTRY'!G193="","",IF($D$4="All Post",'DATA ENTRY'!G193,IF(AND($D$4='DATA ENTRY'!CV193),'DATA ENTRY'!G193,""))))</f>
        <v/>
      </c>
      <c r="S194">
        <f t="shared" si="27"/>
        <v>0</v>
      </c>
      <c r="T194" t="str">
        <f t="shared" si="28"/>
        <v/>
      </c>
      <c r="BZ194" t="str">
        <f t="shared" si="29"/>
        <v/>
      </c>
      <c r="CA194" t="str">
        <f>IF(CW194=0,"",1+(MAX($CA$7:CA193)))</f>
        <v/>
      </c>
      <c r="CB194" s="141">
        <v>188</v>
      </c>
      <c r="CC194" s="3" t="str">
        <f>IF('DATA ENTRY'!CV193="","",IF('DATA ENTRY'!B193="","",IF(AND($CD$4='DATA ENTRY'!CV193),'DATA ENTRY'!B193,"")))</f>
        <v/>
      </c>
      <c r="CD194" s="3" t="str">
        <f>IF('DATA ENTRY'!CV193="","",IF('DATA ENTRY'!C193="","",IF(AND($CD$4='DATA ENTRY'!CV193),'DATA ENTRY'!C193,"")))</f>
        <v/>
      </c>
      <c r="CE194" s="4" t="str">
        <f>IF('DATA ENTRY'!CV193="","",IF('DATA ENTRY'!I193="","",IF(AND($CD$4='DATA ENTRY'!CV193),'DATA ENTRY'!I193,"")))</f>
        <v/>
      </c>
      <c r="CF194" s="4" t="str">
        <f>IF('DATA ENTRY'!CV193="","",IF('DATA ENTRY'!CV193="","",IF(AND($CD$4='DATA ENTRY'!CV193),'DATA ENTRY'!CV193,"")))</f>
        <v/>
      </c>
      <c r="CG194" s="3" t="str">
        <f>IF('DATA ENTRY'!CV193="","",IF('DATA ENTRY'!N193="","",IF(AND($CD$4='DATA ENTRY'!CV193),'DATA ENTRY'!N193,"")))</f>
        <v/>
      </c>
      <c r="CH194" s="132" t="str">
        <f>IF('DATA ENTRY'!CV193="","",IF('DATA ENTRY'!O193="","",IF(AND($CD$4='DATA ENTRY'!CV193),'DATA ENTRY'!O193,"")))</f>
        <v/>
      </c>
      <c r="CI194" s="3" t="str">
        <f>IF('DATA ENTRY'!CV193="","",IF('DATA ENTRY'!P193="","",IF(AND($CD$4='DATA ENTRY'!CV193),'DATA ENTRY'!P193,"")))</f>
        <v/>
      </c>
      <c r="CJ194" s="132" t="str">
        <f>IF('DATA ENTRY'!CV193="","",IF('DATA ENTRY'!Q193="","",IF(AND($CD$4='DATA ENTRY'!CV193),'DATA ENTRY'!Q193,"")))</f>
        <v/>
      </c>
      <c r="CK194" s="3" t="str">
        <f>IF('DATA ENTRY'!CV193="","",IF('DATA ENTRY'!R193="","",IF(AND($CD$4='DATA ENTRY'!CV193),'DATA ENTRY'!R193,"")))</f>
        <v/>
      </c>
      <c r="CL194" s="3" t="str">
        <f>IF('DATA ENTRY'!CV193="","",IF('DATA ENTRY'!S193="","",IF(AND($CD$4='DATA ENTRY'!CV193),'DATA ENTRY'!S193,"")))</f>
        <v/>
      </c>
      <c r="CM194" s="3" t="str">
        <f>IF('DATA ENTRY'!CV193="","",IF('DATA ENTRY'!E193="","",IF(AND($CD$4='DATA ENTRY'!CV193),'DATA ENTRY'!E193,"")))</f>
        <v/>
      </c>
      <c r="CN194" s="3" t="str">
        <f>IF('DATA ENTRY'!CV193="","",IF('DATA ENTRY'!W193="","",IF(AND($CD$4='DATA ENTRY'!CV193),'DATA ENTRY'!W193,"")))</f>
        <v/>
      </c>
      <c r="CO194" s="3" t="str">
        <f>IF('DATA ENTRY'!CV193="","",IF('DATA ENTRY'!X193="","",IF(AND($CD$4='DATA ENTRY'!CV193),'DATA ENTRY'!X193,"")))</f>
        <v/>
      </c>
      <c r="CP194" s="133" t="str">
        <f t="shared" si="30"/>
        <v/>
      </c>
      <c r="CQ194" s="133" t="str">
        <f>IF('DATA ENTRY'!CV193="","",IF('DATA ENTRY'!G193="","",IF(AND($CD$4='DATA ENTRY'!CV193),'DATA ENTRY'!G193,"")))</f>
        <v/>
      </c>
      <c r="CR194">
        <f t="shared" si="31"/>
        <v>0</v>
      </c>
      <c r="CS194">
        <f t="shared" si="32"/>
        <v>0</v>
      </c>
      <c r="CW194">
        <f t="shared" si="39"/>
        <v>0</v>
      </c>
      <c r="DA194" t="str">
        <f t="shared" si="33"/>
        <v/>
      </c>
      <c r="DB194" t="str">
        <f>IF(DX194=0,"",1+(MAX($DB$7:DB193)))</f>
        <v/>
      </c>
      <c r="DC194" s="170">
        <v>188</v>
      </c>
      <c r="DD194" s="3" t="str">
        <f>IF('DATA ENTRY'!CV193="","",IF('DATA ENTRY'!B193="","",IF(AND($DE$4='DATA ENTRY'!D193),'DATA ENTRY'!B193,"")))</f>
        <v/>
      </c>
      <c r="DE194" s="3" t="str">
        <f>IF('DATA ENTRY'!CV193="","",IF('DATA ENTRY'!C193="","",IF(AND($DE$4='DATA ENTRY'!D193),'DATA ENTRY'!C193,"")))</f>
        <v/>
      </c>
      <c r="DF194" s="4" t="str">
        <f>IF('DATA ENTRY'!CV193="","",IF('DATA ENTRY'!I193="","",IF(AND($DE$4='DATA ENTRY'!D193),'DATA ENTRY'!I193,"")))</f>
        <v/>
      </c>
      <c r="DG194" s="4" t="str">
        <f>IF('DATA ENTRY'!CV193="","",IF('DATA ENTRY'!CV193="","",IF(AND($DE$4='DATA ENTRY'!D193),'DATA ENTRY'!CV193,"")))</f>
        <v/>
      </c>
      <c r="DH194" s="3" t="str">
        <f>IF('DATA ENTRY'!CV193="","",IF('DATA ENTRY'!N193="","",IF(AND($DE$4='DATA ENTRY'!D193),'DATA ENTRY'!N193,"")))</f>
        <v/>
      </c>
      <c r="DI194" s="132" t="str">
        <f>IF('DATA ENTRY'!CV193="","",IF('DATA ENTRY'!O193="","",IF(AND($DE$4='DATA ENTRY'!D193),'DATA ENTRY'!O193,"")))</f>
        <v/>
      </c>
      <c r="DJ194" s="3" t="str">
        <f>IF('DATA ENTRY'!CV193="","",IF('DATA ENTRY'!P193="","",IF(AND($DE$4='DATA ENTRY'!D193),'DATA ENTRY'!P193,"")))</f>
        <v/>
      </c>
      <c r="DK194" s="132" t="str">
        <f>IF('DATA ENTRY'!CV193="","",IF('DATA ENTRY'!Q193="","",IF(AND($DE$4='DATA ENTRY'!D193),'DATA ENTRY'!Q193,"")))</f>
        <v/>
      </c>
      <c r="DL194" s="3" t="str">
        <f>IF('DATA ENTRY'!CV193="","",IF('DATA ENTRY'!R193="","",IF(AND($DE$4='DATA ENTRY'!D193),'DATA ENTRY'!R193,"")))</f>
        <v/>
      </c>
      <c r="DM194" s="132" t="str">
        <f>IF('DATA ENTRY'!CV193="","",IF('DATA ENTRY'!S193="","",IF(AND($DE$4='DATA ENTRY'!D193),'DATA ENTRY'!S193,"")))</f>
        <v/>
      </c>
      <c r="DN194" s="3" t="str">
        <f>IF('DATA ENTRY'!CV193="","",IF('DATA ENTRY'!E193="","",IF(AND($DE$4='DATA ENTRY'!D193),'DATA ENTRY'!E193,"")))</f>
        <v/>
      </c>
      <c r="DO194" s="3" t="str">
        <f>IF('DATA ENTRY'!CV193="","",IF('DATA ENTRY'!D193="","",IF(AND($DE$4='DATA ENTRY'!D193),'DATA ENTRY'!D193,"")))</f>
        <v/>
      </c>
      <c r="DP194" s="3" t="str">
        <f>IF('DATA ENTRY'!CV193="","",IF('DATA ENTRY'!W193="","",IF(AND($DE$4='DATA ENTRY'!D193),'DATA ENTRY'!W193,"")))</f>
        <v/>
      </c>
      <c r="DQ194" s="3" t="str">
        <f>IF('DATA ENTRY'!CV193="","",IF('DATA ENTRY'!X193="","",IF(AND($DE$4='DATA ENTRY'!D193),'DATA ENTRY'!X193,"")))</f>
        <v/>
      </c>
      <c r="DR194" s="133" t="str">
        <f t="shared" si="34"/>
        <v/>
      </c>
      <c r="DS194" s="133" t="str">
        <f>IF('DATA ENTRY'!CV193="","",IF('DATA ENTRY'!D193="","",IF(AND($DE$4='DATA ENTRY'!D193),'DATA ENTRY'!G193,"")))</f>
        <v/>
      </c>
      <c r="DX194">
        <f t="shared" si="35"/>
        <v>0</v>
      </c>
      <c r="EA194" t="str">
        <f t="shared" si="36"/>
        <v/>
      </c>
      <c r="EB194" t="str">
        <f>IF(EX194=0,"",1+(MAX($EB$7:EB193)))</f>
        <v/>
      </c>
      <c r="EC194" s="192">
        <v>188</v>
      </c>
      <c r="ED194" s="3" t="str">
        <f>IF('DATA ENTRY'!CV193="","",IF('DATA ENTRY'!B193="","",IF(AND($EE$4='DATA ENTRY'!G193,$EG$4='DATA ENTRY'!F193),'DATA ENTRY'!B193,"")))</f>
        <v/>
      </c>
      <c r="EE194" s="3" t="str">
        <f>IF('DATA ENTRY'!CV193="","",IF('DATA ENTRY'!C193="","",IF(AND($EE$4='DATA ENTRY'!G193,$EG$4='DATA ENTRY'!F193),'DATA ENTRY'!C193,"")))</f>
        <v/>
      </c>
      <c r="EF194" s="4" t="str">
        <f>IF('DATA ENTRY'!CV193="","",IF('DATA ENTRY'!I193="","",IF(AND($EE$4='DATA ENTRY'!G193,$EG$4='DATA ENTRY'!F193),'DATA ENTRY'!I193,"")))</f>
        <v/>
      </c>
      <c r="EG194" s="4" t="str">
        <f>IF('DATA ENTRY'!CV193="","",IF('DATA ENTRY'!CV193="","",IF(AND($EE$4='DATA ENTRY'!G193,$EG$4='DATA ENTRY'!F193),'DATA ENTRY'!CV193,"")))</f>
        <v/>
      </c>
      <c r="EH194" s="3" t="str">
        <f>IF('DATA ENTRY'!CV193="","",IF('DATA ENTRY'!N193="","",IF(AND($EE$4='DATA ENTRY'!G193,$EG$4='DATA ENTRY'!F193),'DATA ENTRY'!N193,"")))</f>
        <v/>
      </c>
      <c r="EI194" s="132" t="str">
        <f>IF('DATA ENTRY'!CV193="","",IF('DATA ENTRY'!O193="","",IF(AND($EE$4='DATA ENTRY'!G193,$EG$4='DATA ENTRY'!F193),'DATA ENTRY'!O193,"")))</f>
        <v/>
      </c>
      <c r="EJ194" s="3" t="str">
        <f>IF('DATA ENTRY'!CV193="","",IF('DATA ENTRY'!P193="","",IF(AND($EE$4='DATA ENTRY'!G193,$EG$4='DATA ENTRY'!F193),'DATA ENTRY'!P193,"")))</f>
        <v/>
      </c>
      <c r="EK194" s="132" t="str">
        <f>IF('DATA ENTRY'!CV193="","",IF('DATA ENTRY'!Q193="","",IF(AND($EE$4='DATA ENTRY'!G193,$EG$4='DATA ENTRY'!F193),'DATA ENTRY'!Q193,"")))</f>
        <v/>
      </c>
      <c r="EL194" s="3" t="str">
        <f>IF('DATA ENTRY'!CV193="","",IF('DATA ENTRY'!R193="","",IF(AND($EE$4='DATA ENTRY'!G193,$EG$4='DATA ENTRY'!F193),'DATA ENTRY'!R193,"")))</f>
        <v/>
      </c>
      <c r="EM194" s="132" t="str">
        <f>IF('DATA ENTRY'!CV193="","",IF('DATA ENTRY'!S193="","",IF(AND($EE$4='DATA ENTRY'!G193,$EG$4='DATA ENTRY'!F193),'DATA ENTRY'!S193,"")))</f>
        <v/>
      </c>
      <c r="EN194" s="3" t="str">
        <f>IF('DATA ENTRY'!CV193="","",IF('DATA ENTRY'!E193="","",IF(AND($EE$4='DATA ENTRY'!G193,$EG$4='DATA ENTRY'!F193),'DATA ENTRY'!E193,"")))</f>
        <v/>
      </c>
      <c r="EO194" s="3" t="str">
        <f>IF('DATA ENTRY'!CV193="","",IF('DATA ENTRY'!D6="","",IF(AND($EE$4='DATA ENTRY'!G193,$EG$4='DATA ENTRY'!F193),'DATA ENTRY'!D6,"")))</f>
        <v/>
      </c>
      <c r="EP194" s="3" t="str">
        <f>IF('DATA ENTRY'!CV193="","",IF('DATA ENTRY'!W193="","",IF(AND($EE$4='DATA ENTRY'!G193,$EG$4='DATA ENTRY'!F193),'DATA ENTRY'!W193,"")))</f>
        <v/>
      </c>
      <c r="EQ194" s="3" t="str">
        <f>IF('DATA ENTRY'!CV193="","",IF('DATA ENTRY'!X193="","",IF(AND($EE$4='DATA ENTRY'!G193,$EG$4='DATA ENTRY'!F193),'DATA ENTRY'!X193,"")))</f>
        <v/>
      </c>
      <c r="ER194" s="133" t="str">
        <f t="shared" si="37"/>
        <v/>
      </c>
      <c r="ES194" s="133" t="str">
        <f>IF('DATA ENTRY'!CV193="","",IF('DATA ENTRY'!D6="","",IF(AND($EE$4='DATA ENTRY'!G193,$EG$4='DATA ENTRY'!F193),'DATA ENTRY'!G193,"")))</f>
        <v/>
      </c>
      <c r="EX194">
        <f t="shared" si="38"/>
        <v>0</v>
      </c>
    </row>
    <row r="195" spans="1:154">
      <c r="A195" t="str">
        <f>IF(S195=0,"",1+(MAX($A$7:A194)))</f>
        <v/>
      </c>
      <c r="B195" s="2">
        <v>189</v>
      </c>
      <c r="C195" s="3" t="str">
        <f>IF('DATA ENTRY'!CV194="","",IF('DATA ENTRY'!B194="","",IF($D$4="All Post",'DATA ENTRY'!B194,IF(AND($D$4='DATA ENTRY'!CV194),'DATA ENTRY'!B194,""))))</f>
        <v/>
      </c>
      <c r="D195" s="3" t="str">
        <f>IF('DATA ENTRY'!CV194="","",IF('DATA ENTRY'!C194="","",IF($D$4="All Post",'DATA ENTRY'!C194,IF(AND($D$4='DATA ENTRY'!CV194),'DATA ENTRY'!C194,""))))</f>
        <v/>
      </c>
      <c r="E195" s="4" t="str">
        <f>IF('DATA ENTRY'!CV194="","",IF('DATA ENTRY'!I194="","",IF($D$4="All Post",'DATA ENTRY'!I194,IF(AND($D$4='DATA ENTRY'!CV194),'DATA ENTRY'!I194,""))))</f>
        <v/>
      </c>
      <c r="F195" s="4" t="str">
        <f>IF('DATA ENTRY'!CV194="","",IF('DATA ENTRY'!CV194="","",IF($D$4="All Post",'DATA ENTRY'!CV194,IF(AND($D$4='DATA ENTRY'!CV194),'DATA ENTRY'!CV194,""))))</f>
        <v/>
      </c>
      <c r="G195" s="3" t="str">
        <f>IF('DATA ENTRY'!CV194="","",IF('DATA ENTRY'!N194="","",IF($D$4="All Post",'DATA ENTRY'!N194,IF(AND($D$4='DATA ENTRY'!CV194),'DATA ENTRY'!N194,""))))</f>
        <v/>
      </c>
      <c r="H195" s="132" t="str">
        <f>IF('DATA ENTRY'!CV194="","",IF('DATA ENTRY'!O194="","",IF($D$4="All Post",'DATA ENTRY'!O194,IF(AND($D$4='DATA ENTRY'!CV194),'DATA ENTRY'!O194,""))))</f>
        <v/>
      </c>
      <c r="I195" s="3" t="str">
        <f>IF('DATA ENTRY'!CV194="","",IF('DATA ENTRY'!P194="","",IF($D$4="All Post",'DATA ENTRY'!P194,IF(AND($D$4='DATA ENTRY'!CV194),'DATA ENTRY'!P194,""))))</f>
        <v/>
      </c>
      <c r="J195" s="132" t="str">
        <f>IF('DATA ENTRY'!CV194="","",IF('DATA ENTRY'!Q194="","",IF($D$4="All Post",'DATA ENTRY'!Q194,IF(AND($D$4='DATA ENTRY'!CV194),'DATA ENTRY'!Q194,""))))</f>
        <v/>
      </c>
      <c r="K195" s="3" t="str">
        <f>IF('DATA ENTRY'!CV194="","",IF('DATA ENTRY'!R194="","",IF($D$4="All Post",'DATA ENTRY'!R194,IF(AND($D$4='DATA ENTRY'!CV194),'DATA ENTRY'!R194,""))))</f>
        <v/>
      </c>
      <c r="L195" s="3" t="str">
        <f>IF('DATA ENTRY'!CV194="","",IF('DATA ENTRY'!S194="","",IF($D$4="All Post",'DATA ENTRY'!S194,IF(AND($D$4='DATA ENTRY'!CV194),'DATA ENTRY'!S194,""))))</f>
        <v/>
      </c>
      <c r="M195" s="3" t="str">
        <f>IF('DATA ENTRY'!CV194="","",IF('DATA ENTRY'!E194="","",IF($D$4="All Post",'DATA ENTRY'!E194,IF(AND($D$4='DATA ENTRY'!CV194),'DATA ENTRY'!E194,""))))</f>
        <v/>
      </c>
      <c r="N195" s="3" t="str">
        <f>IF('DATA ENTRY'!CV194="","",IF('DATA ENTRY'!W194="","",IF($D$4="All Post",'DATA ENTRY'!W194,IF(AND($D$4='DATA ENTRY'!CV194),'DATA ENTRY'!W194,""))))</f>
        <v/>
      </c>
      <c r="O195" s="3" t="str">
        <f>IF('DATA ENTRY'!CV194="","",IF('DATA ENTRY'!X194="","",IF($D$4="All Post",'DATA ENTRY'!X194,IF(AND($D$4='DATA ENTRY'!CV194),'DATA ENTRY'!X194,""))))</f>
        <v/>
      </c>
      <c r="P195" s="3" t="str">
        <f>IF('DATA ENTRY'!CV194="","",IF('DATA ENTRY'!G194="","",IF($D$4="All Post",'DATA ENTRY'!G194,IF(AND($D$4='DATA ENTRY'!CV194),'DATA ENTRY'!G194,""))))</f>
        <v/>
      </c>
      <c r="S195">
        <f t="shared" si="27"/>
        <v>0</v>
      </c>
      <c r="T195" t="str">
        <f t="shared" si="28"/>
        <v/>
      </c>
      <c r="BZ195" t="str">
        <f t="shared" si="29"/>
        <v/>
      </c>
      <c r="CA195" t="str">
        <f>IF(CW195=0,"",1+(MAX($CA$7:CA194)))</f>
        <v/>
      </c>
      <c r="CB195" s="141">
        <v>189</v>
      </c>
      <c r="CC195" s="3" t="str">
        <f>IF('DATA ENTRY'!CV194="","",IF('DATA ENTRY'!B194="","",IF(AND($CD$4='DATA ENTRY'!CV194),'DATA ENTRY'!B194,"")))</f>
        <v/>
      </c>
      <c r="CD195" s="3" t="str">
        <f>IF('DATA ENTRY'!CV194="","",IF('DATA ENTRY'!C194="","",IF(AND($CD$4='DATA ENTRY'!CV194),'DATA ENTRY'!C194,"")))</f>
        <v/>
      </c>
      <c r="CE195" s="4" t="str">
        <f>IF('DATA ENTRY'!CV194="","",IF('DATA ENTRY'!I194="","",IF(AND($CD$4='DATA ENTRY'!CV194),'DATA ENTRY'!I194,"")))</f>
        <v/>
      </c>
      <c r="CF195" s="4" t="str">
        <f>IF('DATA ENTRY'!CV194="","",IF('DATA ENTRY'!CV194="","",IF(AND($CD$4='DATA ENTRY'!CV194),'DATA ENTRY'!CV194,"")))</f>
        <v/>
      </c>
      <c r="CG195" s="3" t="str">
        <f>IF('DATA ENTRY'!CV194="","",IF('DATA ENTRY'!N194="","",IF(AND($CD$4='DATA ENTRY'!CV194),'DATA ENTRY'!N194,"")))</f>
        <v/>
      </c>
      <c r="CH195" s="132" t="str">
        <f>IF('DATA ENTRY'!CV194="","",IF('DATA ENTRY'!O194="","",IF(AND($CD$4='DATA ENTRY'!CV194),'DATA ENTRY'!O194,"")))</f>
        <v/>
      </c>
      <c r="CI195" s="3" t="str">
        <f>IF('DATA ENTRY'!CV194="","",IF('DATA ENTRY'!P194="","",IF(AND($CD$4='DATA ENTRY'!CV194),'DATA ENTRY'!P194,"")))</f>
        <v/>
      </c>
      <c r="CJ195" s="132" t="str">
        <f>IF('DATA ENTRY'!CV194="","",IF('DATA ENTRY'!Q194="","",IF(AND($CD$4='DATA ENTRY'!CV194),'DATA ENTRY'!Q194,"")))</f>
        <v/>
      </c>
      <c r="CK195" s="3" t="str">
        <f>IF('DATA ENTRY'!CV194="","",IF('DATA ENTRY'!R194="","",IF(AND($CD$4='DATA ENTRY'!CV194),'DATA ENTRY'!R194,"")))</f>
        <v/>
      </c>
      <c r="CL195" s="3" t="str">
        <f>IF('DATA ENTRY'!CV194="","",IF('DATA ENTRY'!S194="","",IF(AND($CD$4='DATA ENTRY'!CV194),'DATA ENTRY'!S194,"")))</f>
        <v/>
      </c>
      <c r="CM195" s="3" t="str">
        <f>IF('DATA ENTRY'!CV194="","",IF('DATA ENTRY'!E194="","",IF(AND($CD$4='DATA ENTRY'!CV194),'DATA ENTRY'!E194,"")))</f>
        <v/>
      </c>
      <c r="CN195" s="3" t="str">
        <f>IF('DATA ENTRY'!CV194="","",IF('DATA ENTRY'!W194="","",IF(AND($CD$4='DATA ENTRY'!CV194),'DATA ENTRY'!W194,"")))</f>
        <v/>
      </c>
      <c r="CO195" s="3" t="str">
        <f>IF('DATA ENTRY'!CV194="","",IF('DATA ENTRY'!X194="","",IF(AND($CD$4='DATA ENTRY'!CV194),'DATA ENTRY'!X194,"")))</f>
        <v/>
      </c>
      <c r="CP195" s="133" t="str">
        <f t="shared" si="30"/>
        <v/>
      </c>
      <c r="CQ195" s="133" t="str">
        <f>IF('DATA ENTRY'!CV194="","",IF('DATA ENTRY'!G194="","",IF(AND($CD$4='DATA ENTRY'!CV194),'DATA ENTRY'!G194,"")))</f>
        <v/>
      </c>
      <c r="CR195">
        <f t="shared" si="31"/>
        <v>0</v>
      </c>
      <c r="CS195">
        <f t="shared" si="32"/>
        <v>0</v>
      </c>
      <c r="CW195">
        <f t="shared" si="39"/>
        <v>0</v>
      </c>
      <c r="DA195" t="str">
        <f t="shared" si="33"/>
        <v/>
      </c>
      <c r="DB195" t="str">
        <f>IF(DX195=0,"",1+(MAX($DB$7:DB194)))</f>
        <v/>
      </c>
      <c r="DC195" s="170">
        <v>189</v>
      </c>
      <c r="DD195" s="3" t="str">
        <f>IF('DATA ENTRY'!CV194="","",IF('DATA ENTRY'!B194="","",IF(AND($DE$4='DATA ENTRY'!D194),'DATA ENTRY'!B194,"")))</f>
        <v/>
      </c>
      <c r="DE195" s="3" t="str">
        <f>IF('DATA ENTRY'!CV194="","",IF('DATA ENTRY'!C194="","",IF(AND($DE$4='DATA ENTRY'!D194),'DATA ENTRY'!C194,"")))</f>
        <v/>
      </c>
      <c r="DF195" s="4" t="str">
        <f>IF('DATA ENTRY'!CV194="","",IF('DATA ENTRY'!I194="","",IF(AND($DE$4='DATA ENTRY'!D194),'DATA ENTRY'!I194,"")))</f>
        <v/>
      </c>
      <c r="DG195" s="4" t="str">
        <f>IF('DATA ENTRY'!CV194="","",IF('DATA ENTRY'!CV194="","",IF(AND($DE$4='DATA ENTRY'!D194),'DATA ENTRY'!CV194,"")))</f>
        <v/>
      </c>
      <c r="DH195" s="3" t="str">
        <f>IF('DATA ENTRY'!CV194="","",IF('DATA ENTRY'!N194="","",IF(AND($DE$4='DATA ENTRY'!D194),'DATA ENTRY'!N194,"")))</f>
        <v/>
      </c>
      <c r="DI195" s="132" t="str">
        <f>IF('DATA ENTRY'!CV194="","",IF('DATA ENTRY'!O194="","",IF(AND($DE$4='DATA ENTRY'!D194),'DATA ENTRY'!O194,"")))</f>
        <v/>
      </c>
      <c r="DJ195" s="3" t="str">
        <f>IF('DATA ENTRY'!CV194="","",IF('DATA ENTRY'!P194="","",IF(AND($DE$4='DATA ENTRY'!D194),'DATA ENTRY'!P194,"")))</f>
        <v/>
      </c>
      <c r="DK195" s="132" t="str">
        <f>IF('DATA ENTRY'!CV194="","",IF('DATA ENTRY'!Q194="","",IF(AND($DE$4='DATA ENTRY'!D194),'DATA ENTRY'!Q194,"")))</f>
        <v/>
      </c>
      <c r="DL195" s="3" t="str">
        <f>IF('DATA ENTRY'!CV194="","",IF('DATA ENTRY'!R194="","",IF(AND($DE$4='DATA ENTRY'!D194),'DATA ENTRY'!R194,"")))</f>
        <v/>
      </c>
      <c r="DM195" s="132" t="str">
        <f>IF('DATA ENTRY'!CV194="","",IF('DATA ENTRY'!S194="","",IF(AND($DE$4='DATA ENTRY'!D194),'DATA ENTRY'!S194,"")))</f>
        <v/>
      </c>
      <c r="DN195" s="3" t="str">
        <f>IF('DATA ENTRY'!CV194="","",IF('DATA ENTRY'!E194="","",IF(AND($DE$4='DATA ENTRY'!D194),'DATA ENTRY'!E194,"")))</f>
        <v/>
      </c>
      <c r="DO195" s="3" t="str">
        <f>IF('DATA ENTRY'!CV194="","",IF('DATA ENTRY'!D194="","",IF(AND($DE$4='DATA ENTRY'!D194),'DATA ENTRY'!D194,"")))</f>
        <v/>
      </c>
      <c r="DP195" s="3" t="str">
        <f>IF('DATA ENTRY'!CV194="","",IF('DATA ENTRY'!W194="","",IF(AND($DE$4='DATA ENTRY'!D194),'DATA ENTRY'!W194,"")))</f>
        <v/>
      </c>
      <c r="DQ195" s="3" t="str">
        <f>IF('DATA ENTRY'!CV194="","",IF('DATA ENTRY'!X194="","",IF(AND($DE$4='DATA ENTRY'!D194),'DATA ENTRY'!X194,"")))</f>
        <v/>
      </c>
      <c r="DR195" s="133" t="str">
        <f t="shared" si="34"/>
        <v/>
      </c>
      <c r="DS195" s="133" t="str">
        <f>IF('DATA ENTRY'!CV194="","",IF('DATA ENTRY'!D194="","",IF(AND($DE$4='DATA ENTRY'!D194),'DATA ENTRY'!G194,"")))</f>
        <v/>
      </c>
      <c r="DX195">
        <f t="shared" si="35"/>
        <v>0</v>
      </c>
      <c r="EA195" t="str">
        <f t="shared" si="36"/>
        <v/>
      </c>
      <c r="EB195" t="str">
        <f>IF(EX195=0,"",1+(MAX($EB$7:EB194)))</f>
        <v/>
      </c>
      <c r="EC195" s="192">
        <v>189</v>
      </c>
      <c r="ED195" s="3" t="str">
        <f>IF('DATA ENTRY'!CV194="","",IF('DATA ENTRY'!B194="","",IF(AND($EE$4='DATA ENTRY'!G194,$EG$4='DATA ENTRY'!F194),'DATA ENTRY'!B194,"")))</f>
        <v/>
      </c>
      <c r="EE195" s="3" t="str">
        <f>IF('DATA ENTRY'!CV194="","",IF('DATA ENTRY'!C194="","",IF(AND($EE$4='DATA ENTRY'!G194,$EG$4='DATA ENTRY'!F194),'DATA ENTRY'!C194,"")))</f>
        <v/>
      </c>
      <c r="EF195" s="4" t="str">
        <f>IF('DATA ENTRY'!CV194="","",IF('DATA ENTRY'!I194="","",IF(AND($EE$4='DATA ENTRY'!G194,$EG$4='DATA ENTRY'!F194),'DATA ENTRY'!I194,"")))</f>
        <v/>
      </c>
      <c r="EG195" s="4" t="str">
        <f>IF('DATA ENTRY'!CV194="","",IF('DATA ENTRY'!CV194="","",IF(AND($EE$4='DATA ENTRY'!G194,$EG$4='DATA ENTRY'!F194),'DATA ENTRY'!CV194,"")))</f>
        <v/>
      </c>
      <c r="EH195" s="3" t="str">
        <f>IF('DATA ENTRY'!CV194="","",IF('DATA ENTRY'!N194="","",IF(AND($EE$4='DATA ENTRY'!G194,$EG$4='DATA ENTRY'!F194),'DATA ENTRY'!N194,"")))</f>
        <v/>
      </c>
      <c r="EI195" s="132" t="str">
        <f>IF('DATA ENTRY'!CV194="","",IF('DATA ENTRY'!O194="","",IF(AND($EE$4='DATA ENTRY'!G194,$EG$4='DATA ENTRY'!F194),'DATA ENTRY'!O194,"")))</f>
        <v/>
      </c>
      <c r="EJ195" s="3" t="str">
        <f>IF('DATA ENTRY'!CV194="","",IF('DATA ENTRY'!P194="","",IF(AND($EE$4='DATA ENTRY'!G194,$EG$4='DATA ENTRY'!F194),'DATA ENTRY'!P194,"")))</f>
        <v/>
      </c>
      <c r="EK195" s="132" t="str">
        <f>IF('DATA ENTRY'!CV194="","",IF('DATA ENTRY'!Q194="","",IF(AND($EE$4='DATA ENTRY'!G194,$EG$4='DATA ENTRY'!F194),'DATA ENTRY'!Q194,"")))</f>
        <v/>
      </c>
      <c r="EL195" s="3" t="str">
        <f>IF('DATA ENTRY'!CV194="","",IF('DATA ENTRY'!R194="","",IF(AND($EE$4='DATA ENTRY'!G194,$EG$4='DATA ENTRY'!F194),'DATA ENTRY'!R194,"")))</f>
        <v/>
      </c>
      <c r="EM195" s="132" t="str">
        <f>IF('DATA ENTRY'!CV194="","",IF('DATA ENTRY'!S194="","",IF(AND($EE$4='DATA ENTRY'!G194,$EG$4='DATA ENTRY'!F194),'DATA ENTRY'!S194,"")))</f>
        <v/>
      </c>
      <c r="EN195" s="3" t="str">
        <f>IF('DATA ENTRY'!CV194="","",IF('DATA ENTRY'!E194="","",IF(AND($EE$4='DATA ENTRY'!G194,$EG$4='DATA ENTRY'!F194),'DATA ENTRY'!E194,"")))</f>
        <v/>
      </c>
      <c r="EO195" s="3" t="str">
        <f>IF('DATA ENTRY'!CV194="","",IF('DATA ENTRY'!D6="","",IF(AND($EE$4='DATA ENTRY'!G194,$EG$4='DATA ENTRY'!F194),'DATA ENTRY'!D6,"")))</f>
        <v/>
      </c>
      <c r="EP195" s="3" t="str">
        <f>IF('DATA ENTRY'!CV194="","",IF('DATA ENTRY'!W194="","",IF(AND($EE$4='DATA ENTRY'!G194,$EG$4='DATA ENTRY'!F194),'DATA ENTRY'!W194,"")))</f>
        <v/>
      </c>
      <c r="EQ195" s="3" t="str">
        <f>IF('DATA ENTRY'!CV194="","",IF('DATA ENTRY'!X194="","",IF(AND($EE$4='DATA ENTRY'!G194,$EG$4='DATA ENTRY'!F194),'DATA ENTRY'!X194,"")))</f>
        <v/>
      </c>
      <c r="ER195" s="133" t="str">
        <f t="shared" si="37"/>
        <v/>
      </c>
      <c r="ES195" s="133" t="str">
        <f>IF('DATA ENTRY'!CV194="","",IF('DATA ENTRY'!D6="","",IF(AND($EE$4='DATA ENTRY'!G194,$EG$4='DATA ENTRY'!F194),'DATA ENTRY'!G194,"")))</f>
        <v/>
      </c>
      <c r="EX195">
        <f t="shared" si="38"/>
        <v>0</v>
      </c>
    </row>
    <row r="196" spans="1:154">
      <c r="A196" t="str">
        <f>IF(S196=0,"",1+(MAX($A$7:A195)))</f>
        <v/>
      </c>
      <c r="B196" s="2">
        <v>190</v>
      </c>
      <c r="C196" s="3" t="str">
        <f>IF('DATA ENTRY'!CV195="","",IF('DATA ENTRY'!B195="","",IF($D$4="All Post",'DATA ENTRY'!B195,IF(AND($D$4='DATA ENTRY'!CV195),'DATA ENTRY'!B195,""))))</f>
        <v/>
      </c>
      <c r="D196" s="3" t="str">
        <f>IF('DATA ENTRY'!CV195="","",IF('DATA ENTRY'!C195="","",IF($D$4="All Post",'DATA ENTRY'!C195,IF(AND($D$4='DATA ENTRY'!CV195),'DATA ENTRY'!C195,""))))</f>
        <v/>
      </c>
      <c r="E196" s="4" t="str">
        <f>IF('DATA ENTRY'!CV195="","",IF('DATA ENTRY'!I195="","",IF($D$4="All Post",'DATA ENTRY'!I195,IF(AND($D$4='DATA ENTRY'!CV195),'DATA ENTRY'!I195,""))))</f>
        <v/>
      </c>
      <c r="F196" s="4" t="str">
        <f>IF('DATA ENTRY'!CV195="","",IF('DATA ENTRY'!CV195="","",IF($D$4="All Post",'DATA ENTRY'!CV195,IF(AND($D$4='DATA ENTRY'!CV195),'DATA ENTRY'!CV195,""))))</f>
        <v/>
      </c>
      <c r="G196" s="3" t="str">
        <f>IF('DATA ENTRY'!CV195="","",IF('DATA ENTRY'!N195="","",IF($D$4="All Post",'DATA ENTRY'!N195,IF(AND($D$4='DATA ENTRY'!CV195),'DATA ENTRY'!N195,""))))</f>
        <v/>
      </c>
      <c r="H196" s="132" t="str">
        <f>IF('DATA ENTRY'!CV195="","",IF('DATA ENTRY'!O195="","",IF($D$4="All Post",'DATA ENTRY'!O195,IF(AND($D$4='DATA ENTRY'!CV195),'DATA ENTRY'!O195,""))))</f>
        <v/>
      </c>
      <c r="I196" s="3" t="str">
        <f>IF('DATA ENTRY'!CV195="","",IF('DATA ENTRY'!P195="","",IF($D$4="All Post",'DATA ENTRY'!P195,IF(AND($D$4='DATA ENTRY'!CV195),'DATA ENTRY'!P195,""))))</f>
        <v/>
      </c>
      <c r="J196" s="132" t="str">
        <f>IF('DATA ENTRY'!CV195="","",IF('DATA ENTRY'!Q195="","",IF($D$4="All Post",'DATA ENTRY'!Q195,IF(AND($D$4='DATA ENTRY'!CV195),'DATA ENTRY'!Q195,""))))</f>
        <v/>
      </c>
      <c r="K196" s="3" t="str">
        <f>IF('DATA ENTRY'!CV195="","",IF('DATA ENTRY'!R195="","",IF($D$4="All Post",'DATA ENTRY'!R195,IF(AND($D$4='DATA ENTRY'!CV195),'DATA ENTRY'!R195,""))))</f>
        <v/>
      </c>
      <c r="L196" s="3" t="str">
        <f>IF('DATA ENTRY'!CV195="","",IF('DATA ENTRY'!S195="","",IF($D$4="All Post",'DATA ENTRY'!S195,IF(AND($D$4='DATA ENTRY'!CV195),'DATA ENTRY'!S195,""))))</f>
        <v/>
      </c>
      <c r="M196" s="3" t="str">
        <f>IF('DATA ENTRY'!CV195="","",IF('DATA ENTRY'!E195="","",IF($D$4="All Post",'DATA ENTRY'!E195,IF(AND($D$4='DATA ENTRY'!CV195),'DATA ENTRY'!E195,""))))</f>
        <v/>
      </c>
      <c r="N196" s="3" t="str">
        <f>IF('DATA ENTRY'!CV195="","",IF('DATA ENTRY'!W195="","",IF($D$4="All Post",'DATA ENTRY'!W195,IF(AND($D$4='DATA ENTRY'!CV195),'DATA ENTRY'!W195,""))))</f>
        <v/>
      </c>
      <c r="O196" s="3" t="str">
        <f>IF('DATA ENTRY'!CV195="","",IF('DATA ENTRY'!X195="","",IF($D$4="All Post",'DATA ENTRY'!X195,IF(AND($D$4='DATA ENTRY'!CV195),'DATA ENTRY'!X195,""))))</f>
        <v/>
      </c>
      <c r="P196" s="3" t="str">
        <f>IF('DATA ENTRY'!CV195="","",IF('DATA ENTRY'!G195="","",IF($D$4="All Post",'DATA ENTRY'!G195,IF(AND($D$4='DATA ENTRY'!CV195),'DATA ENTRY'!G195,""))))</f>
        <v/>
      </c>
      <c r="S196">
        <f t="shared" si="27"/>
        <v>0</v>
      </c>
      <c r="T196" t="str">
        <f t="shared" si="28"/>
        <v/>
      </c>
      <c r="BZ196" t="str">
        <f t="shared" si="29"/>
        <v/>
      </c>
      <c r="CA196" t="str">
        <f>IF(CW196=0,"",1+(MAX($CA$7:CA195)))</f>
        <v/>
      </c>
      <c r="CB196" s="141">
        <v>190</v>
      </c>
      <c r="CC196" s="3" t="str">
        <f>IF('DATA ENTRY'!CV195="","",IF('DATA ENTRY'!B195="","",IF(AND($CD$4='DATA ENTRY'!CV195),'DATA ENTRY'!B195,"")))</f>
        <v/>
      </c>
      <c r="CD196" s="3" t="str">
        <f>IF('DATA ENTRY'!CV195="","",IF('DATA ENTRY'!C195="","",IF(AND($CD$4='DATA ENTRY'!CV195),'DATA ENTRY'!C195,"")))</f>
        <v/>
      </c>
      <c r="CE196" s="4" t="str">
        <f>IF('DATA ENTRY'!CV195="","",IF('DATA ENTRY'!I195="","",IF(AND($CD$4='DATA ENTRY'!CV195),'DATA ENTRY'!I195,"")))</f>
        <v/>
      </c>
      <c r="CF196" s="4" t="str">
        <f>IF('DATA ENTRY'!CV195="","",IF('DATA ENTRY'!CV195="","",IF(AND($CD$4='DATA ENTRY'!CV195),'DATA ENTRY'!CV195,"")))</f>
        <v/>
      </c>
      <c r="CG196" s="3" t="str">
        <f>IF('DATA ENTRY'!CV195="","",IF('DATA ENTRY'!N195="","",IF(AND($CD$4='DATA ENTRY'!CV195),'DATA ENTRY'!N195,"")))</f>
        <v/>
      </c>
      <c r="CH196" s="132" t="str">
        <f>IF('DATA ENTRY'!CV195="","",IF('DATA ENTRY'!O195="","",IF(AND($CD$4='DATA ENTRY'!CV195),'DATA ENTRY'!O195,"")))</f>
        <v/>
      </c>
      <c r="CI196" s="3" t="str">
        <f>IF('DATA ENTRY'!CV195="","",IF('DATA ENTRY'!P195="","",IF(AND($CD$4='DATA ENTRY'!CV195),'DATA ENTRY'!P195,"")))</f>
        <v/>
      </c>
      <c r="CJ196" s="132" t="str">
        <f>IF('DATA ENTRY'!CV195="","",IF('DATA ENTRY'!Q195="","",IF(AND($CD$4='DATA ENTRY'!CV195),'DATA ENTRY'!Q195,"")))</f>
        <v/>
      </c>
      <c r="CK196" s="3" t="str">
        <f>IF('DATA ENTRY'!CV195="","",IF('DATA ENTRY'!R195="","",IF(AND($CD$4='DATA ENTRY'!CV195),'DATA ENTRY'!R195,"")))</f>
        <v/>
      </c>
      <c r="CL196" s="3" t="str">
        <f>IF('DATA ENTRY'!CV195="","",IF('DATA ENTRY'!S195="","",IF(AND($CD$4='DATA ENTRY'!CV195),'DATA ENTRY'!S195,"")))</f>
        <v/>
      </c>
      <c r="CM196" s="3" t="str">
        <f>IF('DATA ENTRY'!CV195="","",IF('DATA ENTRY'!E195="","",IF(AND($CD$4='DATA ENTRY'!CV195),'DATA ENTRY'!E195,"")))</f>
        <v/>
      </c>
      <c r="CN196" s="3" t="str">
        <f>IF('DATA ENTRY'!CV195="","",IF('DATA ENTRY'!W195="","",IF(AND($CD$4='DATA ENTRY'!CV195),'DATA ENTRY'!W195,"")))</f>
        <v/>
      </c>
      <c r="CO196" s="3" t="str">
        <f>IF('DATA ENTRY'!CV195="","",IF('DATA ENTRY'!X195="","",IF(AND($CD$4='DATA ENTRY'!CV195),'DATA ENTRY'!X195,"")))</f>
        <v/>
      </c>
      <c r="CP196" s="133" t="str">
        <f t="shared" si="30"/>
        <v/>
      </c>
      <c r="CQ196" s="133" t="str">
        <f>IF('DATA ENTRY'!CV195="","",IF('DATA ENTRY'!G195="","",IF(AND($CD$4='DATA ENTRY'!CV195),'DATA ENTRY'!G195,"")))</f>
        <v/>
      </c>
      <c r="CR196">
        <f t="shared" si="31"/>
        <v>0</v>
      </c>
      <c r="CS196">
        <f t="shared" si="32"/>
        <v>0</v>
      </c>
      <c r="CW196">
        <f t="shared" si="39"/>
        <v>0</v>
      </c>
      <c r="DA196" t="str">
        <f t="shared" si="33"/>
        <v/>
      </c>
      <c r="DB196" t="str">
        <f>IF(DX196=0,"",1+(MAX($DB$7:DB195)))</f>
        <v/>
      </c>
      <c r="DC196" s="170">
        <v>190</v>
      </c>
      <c r="DD196" s="3" t="str">
        <f>IF('DATA ENTRY'!CV195="","",IF('DATA ENTRY'!B195="","",IF(AND($DE$4='DATA ENTRY'!D195),'DATA ENTRY'!B195,"")))</f>
        <v/>
      </c>
      <c r="DE196" s="3" t="str">
        <f>IF('DATA ENTRY'!CV195="","",IF('DATA ENTRY'!C195="","",IF(AND($DE$4='DATA ENTRY'!D195),'DATA ENTRY'!C195,"")))</f>
        <v/>
      </c>
      <c r="DF196" s="4" t="str">
        <f>IF('DATA ENTRY'!CV195="","",IF('DATA ENTRY'!I195="","",IF(AND($DE$4='DATA ENTRY'!D195),'DATA ENTRY'!I195,"")))</f>
        <v/>
      </c>
      <c r="DG196" s="4" t="str">
        <f>IF('DATA ENTRY'!CV195="","",IF('DATA ENTRY'!CV195="","",IF(AND($DE$4='DATA ENTRY'!D195),'DATA ENTRY'!CV195,"")))</f>
        <v/>
      </c>
      <c r="DH196" s="3" t="str">
        <f>IF('DATA ENTRY'!CV195="","",IF('DATA ENTRY'!N195="","",IF(AND($DE$4='DATA ENTRY'!D195),'DATA ENTRY'!N195,"")))</f>
        <v/>
      </c>
      <c r="DI196" s="132" t="str">
        <f>IF('DATA ENTRY'!CV195="","",IF('DATA ENTRY'!O195="","",IF(AND($DE$4='DATA ENTRY'!D195),'DATA ENTRY'!O195,"")))</f>
        <v/>
      </c>
      <c r="DJ196" s="3" t="str">
        <f>IF('DATA ENTRY'!CV195="","",IF('DATA ENTRY'!P195="","",IF(AND($DE$4='DATA ENTRY'!D195),'DATA ENTRY'!P195,"")))</f>
        <v/>
      </c>
      <c r="DK196" s="132" t="str">
        <f>IF('DATA ENTRY'!CV195="","",IF('DATA ENTRY'!Q195="","",IF(AND($DE$4='DATA ENTRY'!D195),'DATA ENTRY'!Q195,"")))</f>
        <v/>
      </c>
      <c r="DL196" s="3" t="str">
        <f>IF('DATA ENTRY'!CV195="","",IF('DATA ENTRY'!R195="","",IF(AND($DE$4='DATA ENTRY'!D195),'DATA ENTRY'!R195,"")))</f>
        <v/>
      </c>
      <c r="DM196" s="132" t="str">
        <f>IF('DATA ENTRY'!CV195="","",IF('DATA ENTRY'!S195="","",IF(AND($DE$4='DATA ENTRY'!D195),'DATA ENTRY'!S195,"")))</f>
        <v/>
      </c>
      <c r="DN196" s="3" t="str">
        <f>IF('DATA ENTRY'!CV195="","",IF('DATA ENTRY'!E195="","",IF(AND($DE$4='DATA ENTRY'!D195),'DATA ENTRY'!E195,"")))</f>
        <v/>
      </c>
      <c r="DO196" s="3" t="str">
        <f>IF('DATA ENTRY'!CV195="","",IF('DATA ENTRY'!D195="","",IF(AND($DE$4='DATA ENTRY'!D195),'DATA ENTRY'!D195,"")))</f>
        <v/>
      </c>
      <c r="DP196" s="3" t="str">
        <f>IF('DATA ENTRY'!CV195="","",IF('DATA ENTRY'!W195="","",IF(AND($DE$4='DATA ENTRY'!D195),'DATA ENTRY'!W195,"")))</f>
        <v/>
      </c>
      <c r="DQ196" s="3" t="str">
        <f>IF('DATA ENTRY'!CV195="","",IF('DATA ENTRY'!X195="","",IF(AND($DE$4='DATA ENTRY'!D195),'DATA ENTRY'!X195,"")))</f>
        <v/>
      </c>
      <c r="DR196" s="133" t="str">
        <f t="shared" si="34"/>
        <v/>
      </c>
      <c r="DS196" s="133" t="str">
        <f>IF('DATA ENTRY'!CV195="","",IF('DATA ENTRY'!D195="","",IF(AND($DE$4='DATA ENTRY'!D195),'DATA ENTRY'!G195,"")))</f>
        <v/>
      </c>
      <c r="DX196">
        <f t="shared" si="35"/>
        <v>0</v>
      </c>
      <c r="EA196" t="str">
        <f t="shared" si="36"/>
        <v/>
      </c>
      <c r="EB196" t="str">
        <f>IF(EX196=0,"",1+(MAX($EB$7:EB195)))</f>
        <v/>
      </c>
      <c r="EC196" s="192">
        <v>190</v>
      </c>
      <c r="ED196" s="3" t="str">
        <f>IF('DATA ENTRY'!CV195="","",IF('DATA ENTRY'!B195="","",IF(AND($EE$4='DATA ENTRY'!G195,$EG$4='DATA ENTRY'!F195),'DATA ENTRY'!B195,"")))</f>
        <v/>
      </c>
      <c r="EE196" s="3" t="str">
        <f>IF('DATA ENTRY'!CV195="","",IF('DATA ENTRY'!C195="","",IF(AND($EE$4='DATA ENTRY'!G195,$EG$4='DATA ENTRY'!F195),'DATA ENTRY'!C195,"")))</f>
        <v/>
      </c>
      <c r="EF196" s="4" t="str">
        <f>IF('DATA ENTRY'!CV195="","",IF('DATA ENTRY'!I195="","",IF(AND($EE$4='DATA ENTRY'!G195,$EG$4='DATA ENTRY'!F195),'DATA ENTRY'!I195,"")))</f>
        <v/>
      </c>
      <c r="EG196" s="4" t="str">
        <f>IF('DATA ENTRY'!CV195="","",IF('DATA ENTRY'!CV195="","",IF(AND($EE$4='DATA ENTRY'!G195,$EG$4='DATA ENTRY'!F195),'DATA ENTRY'!CV195,"")))</f>
        <v/>
      </c>
      <c r="EH196" s="3" t="str">
        <f>IF('DATA ENTRY'!CV195="","",IF('DATA ENTRY'!N195="","",IF(AND($EE$4='DATA ENTRY'!G195,$EG$4='DATA ENTRY'!F195),'DATA ENTRY'!N195,"")))</f>
        <v/>
      </c>
      <c r="EI196" s="132" t="str">
        <f>IF('DATA ENTRY'!CV195="","",IF('DATA ENTRY'!O195="","",IF(AND($EE$4='DATA ENTRY'!G195,$EG$4='DATA ENTRY'!F195),'DATA ENTRY'!O195,"")))</f>
        <v/>
      </c>
      <c r="EJ196" s="3" t="str">
        <f>IF('DATA ENTRY'!CV195="","",IF('DATA ENTRY'!P195="","",IF(AND($EE$4='DATA ENTRY'!G195,$EG$4='DATA ENTRY'!F195),'DATA ENTRY'!P195,"")))</f>
        <v/>
      </c>
      <c r="EK196" s="132" t="str">
        <f>IF('DATA ENTRY'!CV195="","",IF('DATA ENTRY'!Q195="","",IF(AND($EE$4='DATA ENTRY'!G195,$EG$4='DATA ENTRY'!F195),'DATA ENTRY'!Q195,"")))</f>
        <v/>
      </c>
      <c r="EL196" s="3" t="str">
        <f>IF('DATA ENTRY'!CV195="","",IF('DATA ENTRY'!R195="","",IF(AND($EE$4='DATA ENTRY'!G195,$EG$4='DATA ENTRY'!F195),'DATA ENTRY'!R195,"")))</f>
        <v/>
      </c>
      <c r="EM196" s="132" t="str">
        <f>IF('DATA ENTRY'!CV195="","",IF('DATA ENTRY'!S195="","",IF(AND($EE$4='DATA ENTRY'!G195,$EG$4='DATA ENTRY'!F195),'DATA ENTRY'!S195,"")))</f>
        <v/>
      </c>
      <c r="EN196" s="3" t="str">
        <f>IF('DATA ENTRY'!CV195="","",IF('DATA ENTRY'!E195="","",IF(AND($EE$4='DATA ENTRY'!G195,$EG$4='DATA ENTRY'!F195),'DATA ENTRY'!E195,"")))</f>
        <v/>
      </c>
      <c r="EO196" s="3" t="str">
        <f>IF('DATA ENTRY'!CV195="","",IF('DATA ENTRY'!D6="","",IF(AND($EE$4='DATA ENTRY'!G195,$EG$4='DATA ENTRY'!F195),'DATA ENTRY'!D6,"")))</f>
        <v/>
      </c>
      <c r="EP196" s="3" t="str">
        <f>IF('DATA ENTRY'!CV195="","",IF('DATA ENTRY'!W195="","",IF(AND($EE$4='DATA ENTRY'!G195,$EG$4='DATA ENTRY'!F195),'DATA ENTRY'!W195,"")))</f>
        <v/>
      </c>
      <c r="EQ196" s="3" t="str">
        <f>IF('DATA ENTRY'!CV195="","",IF('DATA ENTRY'!X195="","",IF(AND($EE$4='DATA ENTRY'!G195,$EG$4='DATA ENTRY'!F195),'DATA ENTRY'!X195,"")))</f>
        <v/>
      </c>
      <c r="ER196" s="133" t="str">
        <f t="shared" si="37"/>
        <v/>
      </c>
      <c r="ES196" s="133" t="str">
        <f>IF('DATA ENTRY'!CV195="","",IF('DATA ENTRY'!D6="","",IF(AND($EE$4='DATA ENTRY'!G195,$EG$4='DATA ENTRY'!F195),'DATA ENTRY'!G195,"")))</f>
        <v/>
      </c>
      <c r="EX196">
        <f t="shared" si="38"/>
        <v>0</v>
      </c>
    </row>
    <row r="197" spans="1:154">
      <c r="A197" t="str">
        <f>IF(S197=0,"",1+(MAX($A$7:A196)))</f>
        <v/>
      </c>
      <c r="B197" s="2">
        <v>191</v>
      </c>
      <c r="C197" s="3" t="str">
        <f>IF('DATA ENTRY'!CV196="","",IF('DATA ENTRY'!B196="","",IF($D$4="All Post",'DATA ENTRY'!B196,IF(AND($D$4='DATA ENTRY'!CV196),'DATA ENTRY'!B196,""))))</f>
        <v/>
      </c>
      <c r="D197" s="3" t="str">
        <f>IF('DATA ENTRY'!CV196="","",IF('DATA ENTRY'!C196="","",IF($D$4="All Post",'DATA ENTRY'!C196,IF(AND($D$4='DATA ENTRY'!CV196),'DATA ENTRY'!C196,""))))</f>
        <v/>
      </c>
      <c r="E197" s="4" t="str">
        <f>IF('DATA ENTRY'!CV196="","",IF('DATA ENTRY'!I196="","",IF($D$4="All Post",'DATA ENTRY'!I196,IF(AND($D$4='DATA ENTRY'!CV196),'DATA ENTRY'!I196,""))))</f>
        <v/>
      </c>
      <c r="F197" s="4" t="str">
        <f>IF('DATA ENTRY'!CV196="","",IF('DATA ENTRY'!CV196="","",IF($D$4="All Post",'DATA ENTRY'!CV196,IF(AND($D$4='DATA ENTRY'!CV196),'DATA ENTRY'!CV196,""))))</f>
        <v/>
      </c>
      <c r="G197" s="3" t="str">
        <f>IF('DATA ENTRY'!CV196="","",IF('DATA ENTRY'!N196="","",IF($D$4="All Post",'DATA ENTRY'!N196,IF(AND($D$4='DATA ENTRY'!CV196),'DATA ENTRY'!N196,""))))</f>
        <v/>
      </c>
      <c r="H197" s="132" t="str">
        <f>IF('DATA ENTRY'!CV196="","",IF('DATA ENTRY'!O196="","",IF($D$4="All Post",'DATA ENTRY'!O196,IF(AND($D$4='DATA ENTRY'!CV196),'DATA ENTRY'!O196,""))))</f>
        <v/>
      </c>
      <c r="I197" s="3" t="str">
        <f>IF('DATA ENTRY'!CV196="","",IF('DATA ENTRY'!P196="","",IF($D$4="All Post",'DATA ENTRY'!P196,IF(AND($D$4='DATA ENTRY'!CV196),'DATA ENTRY'!P196,""))))</f>
        <v/>
      </c>
      <c r="J197" s="132" t="str">
        <f>IF('DATA ENTRY'!CV196="","",IF('DATA ENTRY'!Q196="","",IF($D$4="All Post",'DATA ENTRY'!Q196,IF(AND($D$4='DATA ENTRY'!CV196),'DATA ENTRY'!Q196,""))))</f>
        <v/>
      </c>
      <c r="K197" s="3" t="str">
        <f>IF('DATA ENTRY'!CV196="","",IF('DATA ENTRY'!R196="","",IF($D$4="All Post",'DATA ENTRY'!R196,IF(AND($D$4='DATA ENTRY'!CV196),'DATA ENTRY'!R196,""))))</f>
        <v/>
      </c>
      <c r="L197" s="3" t="str">
        <f>IF('DATA ENTRY'!CV196="","",IF('DATA ENTRY'!S196="","",IF($D$4="All Post",'DATA ENTRY'!S196,IF(AND($D$4='DATA ENTRY'!CV196),'DATA ENTRY'!S196,""))))</f>
        <v/>
      </c>
      <c r="M197" s="3" t="str">
        <f>IF('DATA ENTRY'!CV196="","",IF('DATA ENTRY'!E196="","",IF($D$4="All Post",'DATA ENTRY'!E196,IF(AND($D$4='DATA ENTRY'!CV196),'DATA ENTRY'!E196,""))))</f>
        <v/>
      </c>
      <c r="N197" s="3" t="str">
        <f>IF('DATA ENTRY'!CV196="","",IF('DATA ENTRY'!W196="","",IF($D$4="All Post",'DATA ENTRY'!W196,IF(AND($D$4='DATA ENTRY'!CV196),'DATA ENTRY'!W196,""))))</f>
        <v/>
      </c>
      <c r="O197" s="3" t="str">
        <f>IF('DATA ENTRY'!CV196="","",IF('DATA ENTRY'!X196="","",IF($D$4="All Post",'DATA ENTRY'!X196,IF(AND($D$4='DATA ENTRY'!CV196),'DATA ENTRY'!X196,""))))</f>
        <v/>
      </c>
      <c r="P197" s="3" t="str">
        <f>IF('DATA ENTRY'!CV196="","",IF('DATA ENTRY'!G196="","",IF($D$4="All Post",'DATA ENTRY'!G196,IF(AND($D$4='DATA ENTRY'!CV196),'DATA ENTRY'!G196,""))))</f>
        <v/>
      </c>
      <c r="S197">
        <f t="shared" si="27"/>
        <v>0</v>
      </c>
      <c r="T197" t="str">
        <f t="shared" si="28"/>
        <v/>
      </c>
      <c r="BZ197" t="str">
        <f t="shared" si="29"/>
        <v/>
      </c>
      <c r="CA197" t="str">
        <f>IF(CW197=0,"",1+(MAX($CA$7:CA196)))</f>
        <v/>
      </c>
      <c r="CB197" s="141">
        <v>191</v>
      </c>
      <c r="CC197" s="3" t="str">
        <f>IF('DATA ENTRY'!CV196="","",IF('DATA ENTRY'!B196="","",IF(AND($CD$4='DATA ENTRY'!CV196),'DATA ENTRY'!B196,"")))</f>
        <v/>
      </c>
      <c r="CD197" s="3" t="str">
        <f>IF('DATA ENTRY'!CV196="","",IF('DATA ENTRY'!C196="","",IF(AND($CD$4='DATA ENTRY'!CV196),'DATA ENTRY'!C196,"")))</f>
        <v/>
      </c>
      <c r="CE197" s="4" t="str">
        <f>IF('DATA ENTRY'!CV196="","",IF('DATA ENTRY'!I196="","",IF(AND($CD$4='DATA ENTRY'!CV196),'DATA ENTRY'!I196,"")))</f>
        <v/>
      </c>
      <c r="CF197" s="4" t="str">
        <f>IF('DATA ENTRY'!CV196="","",IF('DATA ENTRY'!CV196="","",IF(AND($CD$4='DATA ENTRY'!CV196),'DATA ENTRY'!CV196,"")))</f>
        <v/>
      </c>
      <c r="CG197" s="3" t="str">
        <f>IF('DATA ENTRY'!CV196="","",IF('DATA ENTRY'!N196="","",IF(AND($CD$4='DATA ENTRY'!CV196),'DATA ENTRY'!N196,"")))</f>
        <v/>
      </c>
      <c r="CH197" s="132" t="str">
        <f>IF('DATA ENTRY'!CV196="","",IF('DATA ENTRY'!O196="","",IF(AND($CD$4='DATA ENTRY'!CV196),'DATA ENTRY'!O196,"")))</f>
        <v/>
      </c>
      <c r="CI197" s="3" t="str">
        <f>IF('DATA ENTRY'!CV196="","",IF('DATA ENTRY'!P196="","",IF(AND($CD$4='DATA ENTRY'!CV196),'DATA ENTRY'!P196,"")))</f>
        <v/>
      </c>
      <c r="CJ197" s="132" t="str">
        <f>IF('DATA ENTRY'!CV196="","",IF('DATA ENTRY'!Q196="","",IF(AND($CD$4='DATA ENTRY'!CV196),'DATA ENTRY'!Q196,"")))</f>
        <v/>
      </c>
      <c r="CK197" s="3" t="str">
        <f>IF('DATA ENTRY'!CV196="","",IF('DATA ENTRY'!R196="","",IF(AND($CD$4='DATA ENTRY'!CV196),'DATA ENTRY'!R196,"")))</f>
        <v/>
      </c>
      <c r="CL197" s="3" t="str">
        <f>IF('DATA ENTRY'!CV196="","",IF('DATA ENTRY'!S196="","",IF(AND($CD$4='DATA ENTRY'!CV196),'DATA ENTRY'!S196,"")))</f>
        <v/>
      </c>
      <c r="CM197" s="3" t="str">
        <f>IF('DATA ENTRY'!CV196="","",IF('DATA ENTRY'!E196="","",IF(AND($CD$4='DATA ENTRY'!CV196),'DATA ENTRY'!E196,"")))</f>
        <v/>
      </c>
      <c r="CN197" s="3" t="str">
        <f>IF('DATA ENTRY'!CV196="","",IF('DATA ENTRY'!W196="","",IF(AND($CD$4='DATA ENTRY'!CV196),'DATA ENTRY'!W196,"")))</f>
        <v/>
      </c>
      <c r="CO197" s="3" t="str">
        <f>IF('DATA ENTRY'!CV196="","",IF('DATA ENTRY'!X196="","",IF(AND($CD$4='DATA ENTRY'!CV196),'DATA ENTRY'!X196,"")))</f>
        <v/>
      </c>
      <c r="CP197" s="133" t="str">
        <f t="shared" si="30"/>
        <v/>
      </c>
      <c r="CQ197" s="133" t="str">
        <f>IF('DATA ENTRY'!CV196="","",IF('DATA ENTRY'!G196="","",IF(AND($CD$4='DATA ENTRY'!CV196),'DATA ENTRY'!G196,"")))</f>
        <v/>
      </c>
      <c r="CR197">
        <f t="shared" si="31"/>
        <v>0</v>
      </c>
      <c r="CS197">
        <f t="shared" si="32"/>
        <v>0</v>
      </c>
      <c r="CW197">
        <f t="shared" si="39"/>
        <v>0</v>
      </c>
      <c r="DA197" t="str">
        <f t="shared" si="33"/>
        <v/>
      </c>
      <c r="DB197" t="str">
        <f>IF(DX197=0,"",1+(MAX($DB$7:DB196)))</f>
        <v/>
      </c>
      <c r="DC197" s="170">
        <v>191</v>
      </c>
      <c r="DD197" s="3" t="str">
        <f>IF('DATA ENTRY'!CV196="","",IF('DATA ENTRY'!B196="","",IF(AND($DE$4='DATA ENTRY'!D196),'DATA ENTRY'!B196,"")))</f>
        <v/>
      </c>
      <c r="DE197" s="3" t="str">
        <f>IF('DATA ENTRY'!CV196="","",IF('DATA ENTRY'!C196="","",IF(AND($DE$4='DATA ENTRY'!D196),'DATA ENTRY'!C196,"")))</f>
        <v/>
      </c>
      <c r="DF197" s="4" t="str">
        <f>IF('DATA ENTRY'!CV196="","",IF('DATA ENTRY'!I196="","",IF(AND($DE$4='DATA ENTRY'!D196),'DATA ENTRY'!I196,"")))</f>
        <v/>
      </c>
      <c r="DG197" s="4" t="str">
        <f>IF('DATA ENTRY'!CV196="","",IF('DATA ENTRY'!CV196="","",IF(AND($DE$4='DATA ENTRY'!D196),'DATA ENTRY'!CV196,"")))</f>
        <v/>
      </c>
      <c r="DH197" s="3" t="str">
        <f>IF('DATA ENTRY'!CV196="","",IF('DATA ENTRY'!N196="","",IF(AND($DE$4='DATA ENTRY'!D196),'DATA ENTRY'!N196,"")))</f>
        <v/>
      </c>
      <c r="DI197" s="132" t="str">
        <f>IF('DATA ENTRY'!CV196="","",IF('DATA ENTRY'!O196="","",IF(AND($DE$4='DATA ENTRY'!D196),'DATA ENTRY'!O196,"")))</f>
        <v/>
      </c>
      <c r="DJ197" s="3" t="str">
        <f>IF('DATA ENTRY'!CV196="","",IF('DATA ENTRY'!P196="","",IF(AND($DE$4='DATA ENTRY'!D196),'DATA ENTRY'!P196,"")))</f>
        <v/>
      </c>
      <c r="DK197" s="132" t="str">
        <f>IF('DATA ENTRY'!CV196="","",IF('DATA ENTRY'!Q196="","",IF(AND($DE$4='DATA ENTRY'!D196),'DATA ENTRY'!Q196,"")))</f>
        <v/>
      </c>
      <c r="DL197" s="3" t="str">
        <f>IF('DATA ENTRY'!CV196="","",IF('DATA ENTRY'!R196="","",IF(AND($DE$4='DATA ENTRY'!D196),'DATA ENTRY'!R196,"")))</f>
        <v/>
      </c>
      <c r="DM197" s="132" t="str">
        <f>IF('DATA ENTRY'!CV196="","",IF('DATA ENTRY'!S196="","",IF(AND($DE$4='DATA ENTRY'!D196),'DATA ENTRY'!S196,"")))</f>
        <v/>
      </c>
      <c r="DN197" s="3" t="str">
        <f>IF('DATA ENTRY'!CV196="","",IF('DATA ENTRY'!E196="","",IF(AND($DE$4='DATA ENTRY'!D196),'DATA ENTRY'!E196,"")))</f>
        <v/>
      </c>
      <c r="DO197" s="3" t="str">
        <f>IF('DATA ENTRY'!CV196="","",IF('DATA ENTRY'!D196="","",IF(AND($DE$4='DATA ENTRY'!D196),'DATA ENTRY'!D196,"")))</f>
        <v/>
      </c>
      <c r="DP197" s="3" t="str">
        <f>IF('DATA ENTRY'!CV196="","",IF('DATA ENTRY'!W196="","",IF(AND($DE$4='DATA ENTRY'!D196),'DATA ENTRY'!W196,"")))</f>
        <v/>
      </c>
      <c r="DQ197" s="3" t="str">
        <f>IF('DATA ENTRY'!CV196="","",IF('DATA ENTRY'!X196="","",IF(AND($DE$4='DATA ENTRY'!D196),'DATA ENTRY'!X196,"")))</f>
        <v/>
      </c>
      <c r="DR197" s="133" t="str">
        <f t="shared" si="34"/>
        <v/>
      </c>
      <c r="DS197" s="133" t="str">
        <f>IF('DATA ENTRY'!CV196="","",IF('DATA ENTRY'!D196="","",IF(AND($DE$4='DATA ENTRY'!D196),'DATA ENTRY'!G196,"")))</f>
        <v/>
      </c>
      <c r="DX197">
        <f t="shared" si="35"/>
        <v>0</v>
      </c>
      <c r="EA197" t="str">
        <f t="shared" si="36"/>
        <v/>
      </c>
      <c r="EB197" t="str">
        <f>IF(EX197=0,"",1+(MAX($EB$7:EB196)))</f>
        <v/>
      </c>
      <c r="EC197" s="192">
        <v>191</v>
      </c>
      <c r="ED197" s="3" t="str">
        <f>IF('DATA ENTRY'!CV196="","",IF('DATA ENTRY'!B196="","",IF(AND($EE$4='DATA ENTRY'!G196,$EG$4='DATA ENTRY'!F196),'DATA ENTRY'!B196,"")))</f>
        <v/>
      </c>
      <c r="EE197" s="3" t="str">
        <f>IF('DATA ENTRY'!CV196="","",IF('DATA ENTRY'!C196="","",IF(AND($EE$4='DATA ENTRY'!G196,$EG$4='DATA ENTRY'!F196),'DATA ENTRY'!C196,"")))</f>
        <v/>
      </c>
      <c r="EF197" s="4" t="str">
        <f>IF('DATA ENTRY'!CV196="","",IF('DATA ENTRY'!I196="","",IF(AND($EE$4='DATA ENTRY'!G196,$EG$4='DATA ENTRY'!F196),'DATA ENTRY'!I196,"")))</f>
        <v/>
      </c>
      <c r="EG197" s="4" t="str">
        <f>IF('DATA ENTRY'!CV196="","",IF('DATA ENTRY'!CV196="","",IF(AND($EE$4='DATA ENTRY'!G196,$EG$4='DATA ENTRY'!F196),'DATA ENTRY'!CV196,"")))</f>
        <v/>
      </c>
      <c r="EH197" s="3" t="str">
        <f>IF('DATA ENTRY'!CV196="","",IF('DATA ENTRY'!N196="","",IF(AND($EE$4='DATA ENTRY'!G196,$EG$4='DATA ENTRY'!F196),'DATA ENTRY'!N196,"")))</f>
        <v/>
      </c>
      <c r="EI197" s="132" t="str">
        <f>IF('DATA ENTRY'!CV196="","",IF('DATA ENTRY'!O196="","",IF(AND($EE$4='DATA ENTRY'!G196,$EG$4='DATA ENTRY'!F196),'DATA ENTRY'!O196,"")))</f>
        <v/>
      </c>
      <c r="EJ197" s="3" t="str">
        <f>IF('DATA ENTRY'!CV196="","",IF('DATA ENTRY'!P196="","",IF(AND($EE$4='DATA ENTRY'!G196,$EG$4='DATA ENTRY'!F196),'DATA ENTRY'!P196,"")))</f>
        <v/>
      </c>
      <c r="EK197" s="132" t="str">
        <f>IF('DATA ENTRY'!CV196="","",IF('DATA ENTRY'!Q196="","",IF(AND($EE$4='DATA ENTRY'!G196,$EG$4='DATA ENTRY'!F196),'DATA ENTRY'!Q196,"")))</f>
        <v/>
      </c>
      <c r="EL197" s="3" t="str">
        <f>IF('DATA ENTRY'!CV196="","",IF('DATA ENTRY'!R196="","",IF(AND($EE$4='DATA ENTRY'!G196,$EG$4='DATA ENTRY'!F196),'DATA ENTRY'!R196,"")))</f>
        <v/>
      </c>
      <c r="EM197" s="132" t="str">
        <f>IF('DATA ENTRY'!CV196="","",IF('DATA ENTRY'!S196="","",IF(AND($EE$4='DATA ENTRY'!G196,$EG$4='DATA ENTRY'!F196),'DATA ENTRY'!S196,"")))</f>
        <v/>
      </c>
      <c r="EN197" s="3" t="str">
        <f>IF('DATA ENTRY'!CV196="","",IF('DATA ENTRY'!E196="","",IF(AND($EE$4='DATA ENTRY'!G196,$EG$4='DATA ENTRY'!F196),'DATA ENTRY'!E196,"")))</f>
        <v/>
      </c>
      <c r="EO197" s="3" t="str">
        <f>IF('DATA ENTRY'!CV196="","",IF('DATA ENTRY'!D6="","",IF(AND($EE$4='DATA ENTRY'!G196,$EG$4='DATA ENTRY'!F196),'DATA ENTRY'!D6,"")))</f>
        <v/>
      </c>
      <c r="EP197" s="3" t="str">
        <f>IF('DATA ENTRY'!CV196="","",IF('DATA ENTRY'!W196="","",IF(AND($EE$4='DATA ENTRY'!G196,$EG$4='DATA ENTRY'!F196),'DATA ENTRY'!W196,"")))</f>
        <v/>
      </c>
      <c r="EQ197" s="3" t="str">
        <f>IF('DATA ENTRY'!CV196="","",IF('DATA ENTRY'!X196="","",IF(AND($EE$4='DATA ENTRY'!G196,$EG$4='DATA ENTRY'!F196),'DATA ENTRY'!X196,"")))</f>
        <v/>
      </c>
      <c r="ER197" s="133" t="str">
        <f t="shared" si="37"/>
        <v/>
      </c>
      <c r="ES197" s="133" t="str">
        <f>IF('DATA ENTRY'!CV196="","",IF('DATA ENTRY'!D6="","",IF(AND($EE$4='DATA ENTRY'!G196,$EG$4='DATA ENTRY'!F196),'DATA ENTRY'!G196,"")))</f>
        <v/>
      </c>
      <c r="EX197">
        <f t="shared" si="38"/>
        <v>0</v>
      </c>
    </row>
    <row r="198" spans="1:154">
      <c r="A198" t="str">
        <f>IF(S198=0,"",1+(MAX($A$7:A197)))</f>
        <v/>
      </c>
      <c r="B198" s="2">
        <v>192</v>
      </c>
      <c r="C198" s="3" t="str">
        <f>IF('DATA ENTRY'!CV197="","",IF('DATA ENTRY'!B197="","",IF($D$4="All Post",'DATA ENTRY'!B197,IF(AND($D$4='DATA ENTRY'!CV197),'DATA ENTRY'!B197,""))))</f>
        <v/>
      </c>
      <c r="D198" s="3" t="str">
        <f>IF('DATA ENTRY'!CV197="","",IF('DATA ENTRY'!C197="","",IF($D$4="All Post",'DATA ENTRY'!C197,IF(AND($D$4='DATA ENTRY'!CV197),'DATA ENTRY'!C197,""))))</f>
        <v/>
      </c>
      <c r="E198" s="4" t="str">
        <f>IF('DATA ENTRY'!CV197="","",IF('DATA ENTRY'!I197="","",IF($D$4="All Post",'DATA ENTRY'!I197,IF(AND($D$4='DATA ENTRY'!CV197),'DATA ENTRY'!I197,""))))</f>
        <v/>
      </c>
      <c r="F198" s="4" t="str">
        <f>IF('DATA ENTRY'!CV197="","",IF('DATA ENTRY'!CV197="","",IF($D$4="All Post",'DATA ENTRY'!CV197,IF(AND($D$4='DATA ENTRY'!CV197),'DATA ENTRY'!CV197,""))))</f>
        <v/>
      </c>
      <c r="G198" s="3" t="str">
        <f>IF('DATA ENTRY'!CV197="","",IF('DATA ENTRY'!N197="","",IF($D$4="All Post",'DATA ENTRY'!N197,IF(AND($D$4='DATA ENTRY'!CV197),'DATA ENTRY'!N197,""))))</f>
        <v/>
      </c>
      <c r="H198" s="132" t="str">
        <f>IF('DATA ENTRY'!CV197="","",IF('DATA ENTRY'!O197="","",IF($D$4="All Post",'DATA ENTRY'!O197,IF(AND($D$4='DATA ENTRY'!CV197),'DATA ENTRY'!O197,""))))</f>
        <v/>
      </c>
      <c r="I198" s="3" t="str">
        <f>IF('DATA ENTRY'!CV197="","",IF('DATA ENTRY'!P197="","",IF($D$4="All Post",'DATA ENTRY'!P197,IF(AND($D$4='DATA ENTRY'!CV197),'DATA ENTRY'!P197,""))))</f>
        <v/>
      </c>
      <c r="J198" s="132" t="str">
        <f>IF('DATA ENTRY'!CV197="","",IF('DATA ENTRY'!Q197="","",IF($D$4="All Post",'DATA ENTRY'!Q197,IF(AND($D$4='DATA ENTRY'!CV197),'DATA ENTRY'!Q197,""))))</f>
        <v/>
      </c>
      <c r="K198" s="3" t="str">
        <f>IF('DATA ENTRY'!CV197="","",IF('DATA ENTRY'!R197="","",IF($D$4="All Post",'DATA ENTRY'!R197,IF(AND($D$4='DATA ENTRY'!CV197),'DATA ENTRY'!R197,""))))</f>
        <v/>
      </c>
      <c r="L198" s="3" t="str">
        <f>IF('DATA ENTRY'!CV197="","",IF('DATA ENTRY'!S197="","",IF($D$4="All Post",'DATA ENTRY'!S197,IF(AND($D$4='DATA ENTRY'!CV197),'DATA ENTRY'!S197,""))))</f>
        <v/>
      </c>
      <c r="M198" s="3" t="str">
        <f>IF('DATA ENTRY'!CV197="","",IF('DATA ENTRY'!E197="","",IF($D$4="All Post",'DATA ENTRY'!E197,IF(AND($D$4='DATA ENTRY'!CV197),'DATA ENTRY'!E197,""))))</f>
        <v/>
      </c>
      <c r="N198" s="3" t="str">
        <f>IF('DATA ENTRY'!CV197="","",IF('DATA ENTRY'!W197="","",IF($D$4="All Post",'DATA ENTRY'!W197,IF(AND($D$4='DATA ENTRY'!CV197),'DATA ENTRY'!W197,""))))</f>
        <v/>
      </c>
      <c r="O198" s="3" t="str">
        <f>IF('DATA ENTRY'!CV197="","",IF('DATA ENTRY'!X197="","",IF($D$4="All Post",'DATA ENTRY'!X197,IF(AND($D$4='DATA ENTRY'!CV197),'DATA ENTRY'!X197,""))))</f>
        <v/>
      </c>
      <c r="P198" s="3" t="str">
        <f>IF('DATA ENTRY'!CV197="","",IF('DATA ENTRY'!G197="","",IF($D$4="All Post",'DATA ENTRY'!G197,IF(AND($D$4='DATA ENTRY'!CV197),'DATA ENTRY'!G197,""))))</f>
        <v/>
      </c>
      <c r="S198">
        <f t="shared" si="27"/>
        <v>0</v>
      </c>
      <c r="T198" t="str">
        <f t="shared" si="28"/>
        <v/>
      </c>
      <c r="BZ198" t="str">
        <f t="shared" si="29"/>
        <v/>
      </c>
      <c r="CA198" t="str">
        <f>IF(CW198=0,"",1+(MAX($CA$7:CA197)))</f>
        <v/>
      </c>
      <c r="CB198" s="141">
        <v>192</v>
      </c>
      <c r="CC198" s="3" t="str">
        <f>IF('DATA ENTRY'!CV197="","",IF('DATA ENTRY'!B197="","",IF(AND($CD$4='DATA ENTRY'!CV197),'DATA ENTRY'!B197,"")))</f>
        <v/>
      </c>
      <c r="CD198" s="3" t="str">
        <f>IF('DATA ENTRY'!CV197="","",IF('DATA ENTRY'!C197="","",IF(AND($CD$4='DATA ENTRY'!CV197),'DATA ENTRY'!C197,"")))</f>
        <v/>
      </c>
      <c r="CE198" s="4" t="str">
        <f>IF('DATA ENTRY'!CV197="","",IF('DATA ENTRY'!I197="","",IF(AND($CD$4='DATA ENTRY'!CV197),'DATA ENTRY'!I197,"")))</f>
        <v/>
      </c>
      <c r="CF198" s="4" t="str">
        <f>IF('DATA ENTRY'!CV197="","",IF('DATA ENTRY'!CV197="","",IF(AND($CD$4='DATA ENTRY'!CV197),'DATA ENTRY'!CV197,"")))</f>
        <v/>
      </c>
      <c r="CG198" s="3" t="str">
        <f>IF('DATA ENTRY'!CV197="","",IF('DATA ENTRY'!N197="","",IF(AND($CD$4='DATA ENTRY'!CV197),'DATA ENTRY'!N197,"")))</f>
        <v/>
      </c>
      <c r="CH198" s="132" t="str">
        <f>IF('DATA ENTRY'!CV197="","",IF('DATA ENTRY'!O197="","",IF(AND($CD$4='DATA ENTRY'!CV197),'DATA ENTRY'!O197,"")))</f>
        <v/>
      </c>
      <c r="CI198" s="3" t="str">
        <f>IF('DATA ENTRY'!CV197="","",IF('DATA ENTRY'!P197="","",IF(AND($CD$4='DATA ENTRY'!CV197),'DATA ENTRY'!P197,"")))</f>
        <v/>
      </c>
      <c r="CJ198" s="132" t="str">
        <f>IF('DATA ENTRY'!CV197="","",IF('DATA ENTRY'!Q197="","",IF(AND($CD$4='DATA ENTRY'!CV197),'DATA ENTRY'!Q197,"")))</f>
        <v/>
      </c>
      <c r="CK198" s="3" t="str">
        <f>IF('DATA ENTRY'!CV197="","",IF('DATA ENTRY'!R197="","",IF(AND($CD$4='DATA ENTRY'!CV197),'DATA ENTRY'!R197,"")))</f>
        <v/>
      </c>
      <c r="CL198" s="3" t="str">
        <f>IF('DATA ENTRY'!CV197="","",IF('DATA ENTRY'!S197="","",IF(AND($CD$4='DATA ENTRY'!CV197),'DATA ENTRY'!S197,"")))</f>
        <v/>
      </c>
      <c r="CM198" s="3" t="str">
        <f>IF('DATA ENTRY'!CV197="","",IF('DATA ENTRY'!E197="","",IF(AND($CD$4='DATA ENTRY'!CV197),'DATA ENTRY'!E197,"")))</f>
        <v/>
      </c>
      <c r="CN198" s="3" t="str">
        <f>IF('DATA ENTRY'!CV197="","",IF('DATA ENTRY'!W197="","",IF(AND($CD$4='DATA ENTRY'!CV197),'DATA ENTRY'!W197,"")))</f>
        <v/>
      </c>
      <c r="CO198" s="3" t="str">
        <f>IF('DATA ENTRY'!CV197="","",IF('DATA ENTRY'!X197="","",IF(AND($CD$4='DATA ENTRY'!CV197),'DATA ENTRY'!X197,"")))</f>
        <v/>
      </c>
      <c r="CP198" s="133" t="str">
        <f t="shared" si="30"/>
        <v/>
      </c>
      <c r="CQ198" s="133" t="str">
        <f>IF('DATA ENTRY'!CV197="","",IF('DATA ENTRY'!G197="","",IF(AND($CD$4='DATA ENTRY'!CV197),'DATA ENTRY'!G197,"")))</f>
        <v/>
      </c>
      <c r="CR198">
        <f t="shared" si="31"/>
        <v>0</v>
      </c>
      <c r="CS198">
        <f t="shared" si="32"/>
        <v>0</v>
      </c>
      <c r="CW198">
        <f t="shared" si="39"/>
        <v>0</v>
      </c>
      <c r="DA198" t="str">
        <f t="shared" si="33"/>
        <v/>
      </c>
      <c r="DB198" t="str">
        <f>IF(DX198=0,"",1+(MAX($DB$7:DB197)))</f>
        <v/>
      </c>
      <c r="DC198" s="170">
        <v>192</v>
      </c>
      <c r="DD198" s="3" t="str">
        <f>IF('DATA ENTRY'!CV197="","",IF('DATA ENTRY'!B197="","",IF(AND($DE$4='DATA ENTRY'!D197),'DATA ENTRY'!B197,"")))</f>
        <v/>
      </c>
      <c r="DE198" s="3" t="str">
        <f>IF('DATA ENTRY'!CV197="","",IF('DATA ENTRY'!C197="","",IF(AND($DE$4='DATA ENTRY'!D197),'DATA ENTRY'!C197,"")))</f>
        <v/>
      </c>
      <c r="DF198" s="4" t="str">
        <f>IF('DATA ENTRY'!CV197="","",IF('DATA ENTRY'!I197="","",IF(AND($DE$4='DATA ENTRY'!D197),'DATA ENTRY'!I197,"")))</f>
        <v/>
      </c>
      <c r="DG198" s="4" t="str">
        <f>IF('DATA ENTRY'!CV197="","",IF('DATA ENTRY'!CV197="","",IF(AND($DE$4='DATA ENTRY'!D197),'DATA ENTRY'!CV197,"")))</f>
        <v/>
      </c>
      <c r="DH198" s="3" t="str">
        <f>IF('DATA ENTRY'!CV197="","",IF('DATA ENTRY'!N197="","",IF(AND($DE$4='DATA ENTRY'!D197),'DATA ENTRY'!N197,"")))</f>
        <v/>
      </c>
      <c r="DI198" s="132" t="str">
        <f>IF('DATA ENTRY'!CV197="","",IF('DATA ENTRY'!O197="","",IF(AND($DE$4='DATA ENTRY'!D197),'DATA ENTRY'!O197,"")))</f>
        <v/>
      </c>
      <c r="DJ198" s="3" t="str">
        <f>IF('DATA ENTRY'!CV197="","",IF('DATA ENTRY'!P197="","",IF(AND($DE$4='DATA ENTRY'!D197),'DATA ENTRY'!P197,"")))</f>
        <v/>
      </c>
      <c r="DK198" s="132" t="str">
        <f>IF('DATA ENTRY'!CV197="","",IF('DATA ENTRY'!Q197="","",IF(AND($DE$4='DATA ENTRY'!D197),'DATA ENTRY'!Q197,"")))</f>
        <v/>
      </c>
      <c r="DL198" s="3" t="str">
        <f>IF('DATA ENTRY'!CV197="","",IF('DATA ENTRY'!R197="","",IF(AND($DE$4='DATA ENTRY'!D197),'DATA ENTRY'!R197,"")))</f>
        <v/>
      </c>
      <c r="DM198" s="132" t="str">
        <f>IF('DATA ENTRY'!CV197="","",IF('DATA ENTRY'!S197="","",IF(AND($DE$4='DATA ENTRY'!D197),'DATA ENTRY'!S197,"")))</f>
        <v/>
      </c>
      <c r="DN198" s="3" t="str">
        <f>IF('DATA ENTRY'!CV197="","",IF('DATA ENTRY'!E197="","",IF(AND($DE$4='DATA ENTRY'!D197),'DATA ENTRY'!E197,"")))</f>
        <v/>
      </c>
      <c r="DO198" s="3" t="str">
        <f>IF('DATA ENTRY'!CV197="","",IF('DATA ENTRY'!D197="","",IF(AND($DE$4='DATA ENTRY'!D197),'DATA ENTRY'!D197,"")))</f>
        <v/>
      </c>
      <c r="DP198" s="3" t="str">
        <f>IF('DATA ENTRY'!CV197="","",IF('DATA ENTRY'!W197="","",IF(AND($DE$4='DATA ENTRY'!D197),'DATA ENTRY'!W197,"")))</f>
        <v/>
      </c>
      <c r="DQ198" s="3" t="str">
        <f>IF('DATA ENTRY'!CV197="","",IF('DATA ENTRY'!X197="","",IF(AND($DE$4='DATA ENTRY'!D197),'DATA ENTRY'!X197,"")))</f>
        <v/>
      </c>
      <c r="DR198" s="133" t="str">
        <f t="shared" si="34"/>
        <v/>
      </c>
      <c r="DS198" s="133" t="str">
        <f>IF('DATA ENTRY'!CV197="","",IF('DATA ENTRY'!D197="","",IF(AND($DE$4='DATA ENTRY'!D197),'DATA ENTRY'!G197,"")))</f>
        <v/>
      </c>
      <c r="DX198">
        <f t="shared" si="35"/>
        <v>0</v>
      </c>
      <c r="EA198" t="str">
        <f t="shared" si="36"/>
        <v/>
      </c>
      <c r="EB198" t="str">
        <f>IF(EX198=0,"",1+(MAX($EB$7:EB197)))</f>
        <v/>
      </c>
      <c r="EC198" s="192">
        <v>192</v>
      </c>
      <c r="ED198" s="3" t="str">
        <f>IF('DATA ENTRY'!CV197="","",IF('DATA ENTRY'!B197="","",IF(AND($EE$4='DATA ENTRY'!G197,$EG$4='DATA ENTRY'!F197),'DATA ENTRY'!B197,"")))</f>
        <v/>
      </c>
      <c r="EE198" s="3" t="str">
        <f>IF('DATA ENTRY'!CV197="","",IF('DATA ENTRY'!C197="","",IF(AND($EE$4='DATA ENTRY'!G197,$EG$4='DATA ENTRY'!F197),'DATA ENTRY'!C197,"")))</f>
        <v/>
      </c>
      <c r="EF198" s="4" t="str">
        <f>IF('DATA ENTRY'!CV197="","",IF('DATA ENTRY'!I197="","",IF(AND($EE$4='DATA ENTRY'!G197,$EG$4='DATA ENTRY'!F197),'DATA ENTRY'!I197,"")))</f>
        <v/>
      </c>
      <c r="EG198" s="4" t="str">
        <f>IF('DATA ENTRY'!CV197="","",IF('DATA ENTRY'!CV197="","",IF(AND($EE$4='DATA ENTRY'!G197,$EG$4='DATA ENTRY'!F197),'DATA ENTRY'!CV197,"")))</f>
        <v/>
      </c>
      <c r="EH198" s="3" t="str">
        <f>IF('DATA ENTRY'!CV197="","",IF('DATA ENTRY'!N197="","",IF(AND($EE$4='DATA ENTRY'!G197,$EG$4='DATA ENTRY'!F197),'DATA ENTRY'!N197,"")))</f>
        <v/>
      </c>
      <c r="EI198" s="132" t="str">
        <f>IF('DATA ENTRY'!CV197="","",IF('DATA ENTRY'!O197="","",IF(AND($EE$4='DATA ENTRY'!G197,$EG$4='DATA ENTRY'!F197),'DATA ENTRY'!O197,"")))</f>
        <v/>
      </c>
      <c r="EJ198" s="3" t="str">
        <f>IF('DATA ENTRY'!CV197="","",IF('DATA ENTRY'!P197="","",IF(AND($EE$4='DATA ENTRY'!G197,$EG$4='DATA ENTRY'!F197),'DATA ENTRY'!P197,"")))</f>
        <v/>
      </c>
      <c r="EK198" s="132" t="str">
        <f>IF('DATA ENTRY'!CV197="","",IF('DATA ENTRY'!Q197="","",IF(AND($EE$4='DATA ENTRY'!G197,$EG$4='DATA ENTRY'!F197),'DATA ENTRY'!Q197,"")))</f>
        <v/>
      </c>
      <c r="EL198" s="3" t="str">
        <f>IF('DATA ENTRY'!CV197="","",IF('DATA ENTRY'!R197="","",IF(AND($EE$4='DATA ENTRY'!G197,$EG$4='DATA ENTRY'!F197),'DATA ENTRY'!R197,"")))</f>
        <v/>
      </c>
      <c r="EM198" s="132" t="str">
        <f>IF('DATA ENTRY'!CV197="","",IF('DATA ENTRY'!S197="","",IF(AND($EE$4='DATA ENTRY'!G197,$EG$4='DATA ENTRY'!F197),'DATA ENTRY'!S197,"")))</f>
        <v/>
      </c>
      <c r="EN198" s="3" t="str">
        <f>IF('DATA ENTRY'!CV197="","",IF('DATA ENTRY'!E197="","",IF(AND($EE$4='DATA ENTRY'!G197,$EG$4='DATA ENTRY'!F197),'DATA ENTRY'!E197,"")))</f>
        <v/>
      </c>
      <c r="EO198" s="3" t="str">
        <f>IF('DATA ENTRY'!CV197="","",IF('DATA ENTRY'!D6="","",IF(AND($EE$4='DATA ENTRY'!G197,$EG$4='DATA ENTRY'!F197),'DATA ENTRY'!D6,"")))</f>
        <v/>
      </c>
      <c r="EP198" s="3" t="str">
        <f>IF('DATA ENTRY'!CV197="","",IF('DATA ENTRY'!W197="","",IF(AND($EE$4='DATA ENTRY'!G197,$EG$4='DATA ENTRY'!F197),'DATA ENTRY'!W197,"")))</f>
        <v/>
      </c>
      <c r="EQ198" s="3" t="str">
        <f>IF('DATA ENTRY'!CV197="","",IF('DATA ENTRY'!X197="","",IF(AND($EE$4='DATA ENTRY'!G197,$EG$4='DATA ENTRY'!F197),'DATA ENTRY'!X197,"")))</f>
        <v/>
      </c>
      <c r="ER198" s="133" t="str">
        <f t="shared" si="37"/>
        <v/>
      </c>
      <c r="ES198" s="133" t="str">
        <f>IF('DATA ENTRY'!CV197="","",IF('DATA ENTRY'!D6="","",IF(AND($EE$4='DATA ENTRY'!G197,$EG$4='DATA ENTRY'!F197),'DATA ENTRY'!G197,"")))</f>
        <v/>
      </c>
      <c r="EX198">
        <f t="shared" si="38"/>
        <v>0</v>
      </c>
    </row>
    <row r="199" spans="1:154">
      <c r="A199" t="str">
        <f>IF(S199=0,"",1+(MAX($A$7:A198)))</f>
        <v/>
      </c>
      <c r="B199" s="2">
        <v>193</v>
      </c>
      <c r="C199" s="3" t="str">
        <f>IF('DATA ENTRY'!CV198="","",IF('DATA ENTRY'!B198="","",IF($D$4="All Post",'DATA ENTRY'!B198,IF(AND($D$4='DATA ENTRY'!CV198),'DATA ENTRY'!B198,""))))</f>
        <v/>
      </c>
      <c r="D199" s="3" t="str">
        <f>IF('DATA ENTRY'!CV198="","",IF('DATA ENTRY'!C198="","",IF($D$4="All Post",'DATA ENTRY'!C198,IF(AND($D$4='DATA ENTRY'!CV198),'DATA ENTRY'!C198,""))))</f>
        <v/>
      </c>
      <c r="E199" s="4" t="str">
        <f>IF('DATA ENTRY'!CV198="","",IF('DATA ENTRY'!I198="","",IF($D$4="All Post",'DATA ENTRY'!I198,IF(AND($D$4='DATA ENTRY'!CV198),'DATA ENTRY'!I198,""))))</f>
        <v/>
      </c>
      <c r="F199" s="4" t="str">
        <f>IF('DATA ENTRY'!CV198="","",IF('DATA ENTRY'!CV198="","",IF($D$4="All Post",'DATA ENTRY'!CV198,IF(AND($D$4='DATA ENTRY'!CV198),'DATA ENTRY'!CV198,""))))</f>
        <v/>
      </c>
      <c r="G199" s="3" t="str">
        <f>IF('DATA ENTRY'!CV198="","",IF('DATA ENTRY'!N198="","",IF($D$4="All Post",'DATA ENTRY'!N198,IF(AND($D$4='DATA ENTRY'!CV198),'DATA ENTRY'!N198,""))))</f>
        <v/>
      </c>
      <c r="H199" s="132" t="str">
        <f>IF('DATA ENTRY'!CV198="","",IF('DATA ENTRY'!O198="","",IF($D$4="All Post",'DATA ENTRY'!O198,IF(AND($D$4='DATA ENTRY'!CV198),'DATA ENTRY'!O198,""))))</f>
        <v/>
      </c>
      <c r="I199" s="3" t="str">
        <f>IF('DATA ENTRY'!CV198="","",IF('DATA ENTRY'!P198="","",IF($D$4="All Post",'DATA ENTRY'!P198,IF(AND($D$4='DATA ENTRY'!CV198),'DATA ENTRY'!P198,""))))</f>
        <v/>
      </c>
      <c r="J199" s="132" t="str">
        <f>IF('DATA ENTRY'!CV198="","",IF('DATA ENTRY'!Q198="","",IF($D$4="All Post",'DATA ENTRY'!Q198,IF(AND($D$4='DATA ENTRY'!CV198),'DATA ENTRY'!Q198,""))))</f>
        <v/>
      </c>
      <c r="K199" s="3" t="str">
        <f>IF('DATA ENTRY'!CV198="","",IF('DATA ENTRY'!R198="","",IF($D$4="All Post",'DATA ENTRY'!R198,IF(AND($D$4='DATA ENTRY'!CV198),'DATA ENTRY'!R198,""))))</f>
        <v/>
      </c>
      <c r="L199" s="3" t="str">
        <f>IF('DATA ENTRY'!CV198="","",IF('DATA ENTRY'!S198="","",IF($D$4="All Post",'DATA ENTRY'!S198,IF(AND($D$4='DATA ENTRY'!CV198),'DATA ENTRY'!S198,""))))</f>
        <v/>
      </c>
      <c r="M199" s="3" t="str">
        <f>IF('DATA ENTRY'!CV198="","",IF('DATA ENTRY'!E198="","",IF($D$4="All Post",'DATA ENTRY'!E198,IF(AND($D$4='DATA ENTRY'!CV198),'DATA ENTRY'!E198,""))))</f>
        <v/>
      </c>
      <c r="N199" s="3" t="str">
        <f>IF('DATA ENTRY'!CV198="","",IF('DATA ENTRY'!W198="","",IF($D$4="All Post",'DATA ENTRY'!W198,IF(AND($D$4='DATA ENTRY'!CV198),'DATA ENTRY'!W198,""))))</f>
        <v/>
      </c>
      <c r="O199" s="3" t="str">
        <f>IF('DATA ENTRY'!CV198="","",IF('DATA ENTRY'!X198="","",IF($D$4="All Post",'DATA ENTRY'!X198,IF(AND($D$4='DATA ENTRY'!CV198),'DATA ENTRY'!X198,""))))</f>
        <v/>
      </c>
      <c r="P199" s="3" t="str">
        <f>IF('DATA ENTRY'!CV198="","",IF('DATA ENTRY'!G198="","",IF($D$4="All Post",'DATA ENTRY'!G198,IF(AND($D$4='DATA ENTRY'!CV198),'DATA ENTRY'!G198,""))))</f>
        <v/>
      </c>
      <c r="S199">
        <f t="shared" si="27"/>
        <v>0</v>
      </c>
      <c r="T199" t="str">
        <f t="shared" si="28"/>
        <v/>
      </c>
      <c r="BZ199" t="str">
        <f t="shared" si="29"/>
        <v/>
      </c>
      <c r="CA199" t="str">
        <f>IF(CW199=0,"",1+(MAX($CA$7:CA198)))</f>
        <v/>
      </c>
      <c r="CB199" s="141">
        <v>193</v>
      </c>
      <c r="CC199" s="3" t="str">
        <f>IF('DATA ENTRY'!CV198="","",IF('DATA ENTRY'!B198="","",IF(AND($CD$4='DATA ENTRY'!CV198),'DATA ENTRY'!B198,"")))</f>
        <v/>
      </c>
      <c r="CD199" s="3" t="str">
        <f>IF('DATA ENTRY'!CV198="","",IF('DATA ENTRY'!C198="","",IF(AND($CD$4='DATA ENTRY'!CV198),'DATA ENTRY'!C198,"")))</f>
        <v/>
      </c>
      <c r="CE199" s="4" t="str">
        <f>IF('DATA ENTRY'!CV198="","",IF('DATA ENTRY'!I198="","",IF(AND($CD$4='DATA ENTRY'!CV198),'DATA ENTRY'!I198,"")))</f>
        <v/>
      </c>
      <c r="CF199" s="4" t="str">
        <f>IF('DATA ENTRY'!CV198="","",IF('DATA ENTRY'!CV198="","",IF(AND($CD$4='DATA ENTRY'!CV198),'DATA ENTRY'!CV198,"")))</f>
        <v/>
      </c>
      <c r="CG199" s="3" t="str">
        <f>IF('DATA ENTRY'!CV198="","",IF('DATA ENTRY'!N198="","",IF(AND($CD$4='DATA ENTRY'!CV198),'DATA ENTRY'!N198,"")))</f>
        <v/>
      </c>
      <c r="CH199" s="132" t="str">
        <f>IF('DATA ENTRY'!CV198="","",IF('DATA ENTRY'!O198="","",IF(AND($CD$4='DATA ENTRY'!CV198),'DATA ENTRY'!O198,"")))</f>
        <v/>
      </c>
      <c r="CI199" s="3" t="str">
        <f>IF('DATA ENTRY'!CV198="","",IF('DATA ENTRY'!P198="","",IF(AND($CD$4='DATA ENTRY'!CV198),'DATA ENTRY'!P198,"")))</f>
        <v/>
      </c>
      <c r="CJ199" s="132" t="str">
        <f>IF('DATA ENTRY'!CV198="","",IF('DATA ENTRY'!Q198="","",IF(AND($CD$4='DATA ENTRY'!CV198),'DATA ENTRY'!Q198,"")))</f>
        <v/>
      </c>
      <c r="CK199" s="3" t="str">
        <f>IF('DATA ENTRY'!CV198="","",IF('DATA ENTRY'!R198="","",IF(AND($CD$4='DATA ENTRY'!CV198),'DATA ENTRY'!R198,"")))</f>
        <v/>
      </c>
      <c r="CL199" s="3" t="str">
        <f>IF('DATA ENTRY'!CV198="","",IF('DATA ENTRY'!S198="","",IF(AND($CD$4='DATA ENTRY'!CV198),'DATA ENTRY'!S198,"")))</f>
        <v/>
      </c>
      <c r="CM199" s="3" t="str">
        <f>IF('DATA ENTRY'!CV198="","",IF('DATA ENTRY'!E198="","",IF(AND($CD$4='DATA ENTRY'!CV198),'DATA ENTRY'!E198,"")))</f>
        <v/>
      </c>
      <c r="CN199" s="3" t="str">
        <f>IF('DATA ENTRY'!CV198="","",IF('DATA ENTRY'!W198="","",IF(AND($CD$4='DATA ENTRY'!CV198),'DATA ENTRY'!W198,"")))</f>
        <v/>
      </c>
      <c r="CO199" s="3" t="str">
        <f>IF('DATA ENTRY'!CV198="","",IF('DATA ENTRY'!X198="","",IF(AND($CD$4='DATA ENTRY'!CV198),'DATA ENTRY'!X198,"")))</f>
        <v/>
      </c>
      <c r="CP199" s="133" t="str">
        <f t="shared" si="30"/>
        <v/>
      </c>
      <c r="CQ199" s="133" t="str">
        <f>IF('DATA ENTRY'!CV198="","",IF('DATA ENTRY'!G198="","",IF(AND($CD$4='DATA ENTRY'!CV198),'DATA ENTRY'!G198,"")))</f>
        <v/>
      </c>
      <c r="CR199">
        <f t="shared" si="31"/>
        <v>0</v>
      </c>
      <c r="CS199">
        <f t="shared" si="32"/>
        <v>0</v>
      </c>
      <c r="CW199">
        <f t="shared" si="39"/>
        <v>0</v>
      </c>
      <c r="DA199" t="str">
        <f t="shared" si="33"/>
        <v/>
      </c>
      <c r="DB199" t="str">
        <f>IF(DX199=0,"",1+(MAX($DB$7:DB198)))</f>
        <v/>
      </c>
      <c r="DC199" s="170">
        <v>193</v>
      </c>
      <c r="DD199" s="3" t="str">
        <f>IF('DATA ENTRY'!CV198="","",IF('DATA ENTRY'!B198="","",IF(AND($DE$4='DATA ENTRY'!D198),'DATA ENTRY'!B198,"")))</f>
        <v/>
      </c>
      <c r="DE199" s="3" t="str">
        <f>IF('DATA ENTRY'!CV198="","",IF('DATA ENTRY'!C198="","",IF(AND($DE$4='DATA ENTRY'!D198),'DATA ENTRY'!C198,"")))</f>
        <v/>
      </c>
      <c r="DF199" s="4" t="str">
        <f>IF('DATA ENTRY'!CV198="","",IF('DATA ENTRY'!I198="","",IF(AND($DE$4='DATA ENTRY'!D198),'DATA ENTRY'!I198,"")))</f>
        <v/>
      </c>
      <c r="DG199" s="4" t="str">
        <f>IF('DATA ENTRY'!CV198="","",IF('DATA ENTRY'!CV198="","",IF(AND($DE$4='DATA ENTRY'!D198),'DATA ENTRY'!CV198,"")))</f>
        <v/>
      </c>
      <c r="DH199" s="3" t="str">
        <f>IF('DATA ENTRY'!CV198="","",IF('DATA ENTRY'!N198="","",IF(AND($DE$4='DATA ENTRY'!D198),'DATA ENTRY'!N198,"")))</f>
        <v/>
      </c>
      <c r="DI199" s="132" t="str">
        <f>IF('DATA ENTRY'!CV198="","",IF('DATA ENTRY'!O198="","",IF(AND($DE$4='DATA ENTRY'!D198),'DATA ENTRY'!O198,"")))</f>
        <v/>
      </c>
      <c r="DJ199" s="3" t="str">
        <f>IF('DATA ENTRY'!CV198="","",IF('DATA ENTRY'!P198="","",IF(AND($DE$4='DATA ENTRY'!D198),'DATA ENTRY'!P198,"")))</f>
        <v/>
      </c>
      <c r="DK199" s="132" t="str">
        <f>IF('DATA ENTRY'!CV198="","",IF('DATA ENTRY'!Q198="","",IF(AND($DE$4='DATA ENTRY'!D198),'DATA ENTRY'!Q198,"")))</f>
        <v/>
      </c>
      <c r="DL199" s="3" t="str">
        <f>IF('DATA ENTRY'!CV198="","",IF('DATA ENTRY'!R198="","",IF(AND($DE$4='DATA ENTRY'!D198),'DATA ENTRY'!R198,"")))</f>
        <v/>
      </c>
      <c r="DM199" s="132" t="str">
        <f>IF('DATA ENTRY'!CV198="","",IF('DATA ENTRY'!S198="","",IF(AND($DE$4='DATA ENTRY'!D198),'DATA ENTRY'!S198,"")))</f>
        <v/>
      </c>
      <c r="DN199" s="3" t="str">
        <f>IF('DATA ENTRY'!CV198="","",IF('DATA ENTRY'!E198="","",IF(AND($DE$4='DATA ENTRY'!D198),'DATA ENTRY'!E198,"")))</f>
        <v/>
      </c>
      <c r="DO199" s="3" t="str">
        <f>IF('DATA ENTRY'!CV198="","",IF('DATA ENTRY'!D198="","",IF(AND($DE$4='DATA ENTRY'!D198),'DATA ENTRY'!D198,"")))</f>
        <v/>
      </c>
      <c r="DP199" s="3" t="str">
        <f>IF('DATA ENTRY'!CV198="","",IF('DATA ENTRY'!W198="","",IF(AND($DE$4='DATA ENTRY'!D198),'DATA ENTRY'!W198,"")))</f>
        <v/>
      </c>
      <c r="DQ199" s="3" t="str">
        <f>IF('DATA ENTRY'!CV198="","",IF('DATA ENTRY'!X198="","",IF(AND($DE$4='DATA ENTRY'!D198),'DATA ENTRY'!X198,"")))</f>
        <v/>
      </c>
      <c r="DR199" s="133" t="str">
        <f t="shared" si="34"/>
        <v/>
      </c>
      <c r="DS199" s="133" t="str">
        <f>IF('DATA ENTRY'!CV198="","",IF('DATA ENTRY'!D198="","",IF(AND($DE$4='DATA ENTRY'!D198),'DATA ENTRY'!G198,"")))</f>
        <v/>
      </c>
      <c r="DX199">
        <f t="shared" si="35"/>
        <v>0</v>
      </c>
      <c r="EA199" t="str">
        <f t="shared" si="36"/>
        <v/>
      </c>
      <c r="EB199" t="str">
        <f>IF(EX199=0,"",1+(MAX($EB$7:EB198)))</f>
        <v/>
      </c>
      <c r="EC199" s="192">
        <v>193</v>
      </c>
      <c r="ED199" s="3" t="str">
        <f>IF('DATA ENTRY'!CV198="","",IF('DATA ENTRY'!B198="","",IF(AND($EE$4='DATA ENTRY'!G198,$EG$4='DATA ENTRY'!F198),'DATA ENTRY'!B198,"")))</f>
        <v/>
      </c>
      <c r="EE199" s="3" t="str">
        <f>IF('DATA ENTRY'!CV198="","",IF('DATA ENTRY'!C198="","",IF(AND($EE$4='DATA ENTRY'!G198,$EG$4='DATA ENTRY'!F198),'DATA ENTRY'!C198,"")))</f>
        <v/>
      </c>
      <c r="EF199" s="4" t="str">
        <f>IF('DATA ENTRY'!CV198="","",IF('DATA ENTRY'!I198="","",IF(AND($EE$4='DATA ENTRY'!G198,$EG$4='DATA ENTRY'!F198),'DATA ENTRY'!I198,"")))</f>
        <v/>
      </c>
      <c r="EG199" s="4" t="str">
        <f>IF('DATA ENTRY'!CV198="","",IF('DATA ENTRY'!CV198="","",IF(AND($EE$4='DATA ENTRY'!G198,$EG$4='DATA ENTRY'!F198),'DATA ENTRY'!CV198,"")))</f>
        <v/>
      </c>
      <c r="EH199" s="3" t="str">
        <f>IF('DATA ENTRY'!CV198="","",IF('DATA ENTRY'!N198="","",IF(AND($EE$4='DATA ENTRY'!G198,$EG$4='DATA ENTRY'!F198),'DATA ENTRY'!N198,"")))</f>
        <v/>
      </c>
      <c r="EI199" s="132" t="str">
        <f>IF('DATA ENTRY'!CV198="","",IF('DATA ENTRY'!O198="","",IF(AND($EE$4='DATA ENTRY'!G198,$EG$4='DATA ENTRY'!F198),'DATA ENTRY'!O198,"")))</f>
        <v/>
      </c>
      <c r="EJ199" s="3" t="str">
        <f>IF('DATA ENTRY'!CV198="","",IF('DATA ENTRY'!P198="","",IF(AND($EE$4='DATA ENTRY'!G198,$EG$4='DATA ENTRY'!F198),'DATA ENTRY'!P198,"")))</f>
        <v/>
      </c>
      <c r="EK199" s="132" t="str">
        <f>IF('DATA ENTRY'!CV198="","",IF('DATA ENTRY'!Q198="","",IF(AND($EE$4='DATA ENTRY'!G198,$EG$4='DATA ENTRY'!F198),'DATA ENTRY'!Q198,"")))</f>
        <v/>
      </c>
      <c r="EL199" s="3" t="str">
        <f>IF('DATA ENTRY'!CV198="","",IF('DATA ENTRY'!R198="","",IF(AND($EE$4='DATA ENTRY'!G198,$EG$4='DATA ENTRY'!F198),'DATA ENTRY'!R198,"")))</f>
        <v/>
      </c>
      <c r="EM199" s="132" t="str">
        <f>IF('DATA ENTRY'!CV198="","",IF('DATA ENTRY'!S198="","",IF(AND($EE$4='DATA ENTRY'!G198,$EG$4='DATA ENTRY'!F198),'DATA ENTRY'!S198,"")))</f>
        <v/>
      </c>
      <c r="EN199" s="3" t="str">
        <f>IF('DATA ENTRY'!CV198="","",IF('DATA ENTRY'!E198="","",IF(AND($EE$4='DATA ENTRY'!G198,$EG$4='DATA ENTRY'!F198),'DATA ENTRY'!E198,"")))</f>
        <v/>
      </c>
      <c r="EO199" s="3" t="str">
        <f>IF('DATA ENTRY'!CV198="","",IF('DATA ENTRY'!D6="","",IF(AND($EE$4='DATA ENTRY'!G198,$EG$4='DATA ENTRY'!F198),'DATA ENTRY'!D6,"")))</f>
        <v/>
      </c>
      <c r="EP199" s="3" t="str">
        <f>IF('DATA ENTRY'!CV198="","",IF('DATA ENTRY'!W198="","",IF(AND($EE$4='DATA ENTRY'!G198,$EG$4='DATA ENTRY'!F198),'DATA ENTRY'!W198,"")))</f>
        <v/>
      </c>
      <c r="EQ199" s="3" t="str">
        <f>IF('DATA ENTRY'!CV198="","",IF('DATA ENTRY'!X198="","",IF(AND($EE$4='DATA ENTRY'!G198,$EG$4='DATA ENTRY'!F198),'DATA ENTRY'!X198,"")))</f>
        <v/>
      </c>
      <c r="ER199" s="133" t="str">
        <f t="shared" si="37"/>
        <v/>
      </c>
      <c r="ES199" s="133" t="str">
        <f>IF('DATA ENTRY'!CV198="","",IF('DATA ENTRY'!D6="","",IF(AND($EE$4='DATA ENTRY'!G198,$EG$4='DATA ENTRY'!F198),'DATA ENTRY'!G198,"")))</f>
        <v/>
      </c>
      <c r="EX199">
        <f t="shared" si="38"/>
        <v>0</v>
      </c>
    </row>
    <row r="200" spans="1:154">
      <c r="A200" t="str">
        <f>IF(S200=0,"",1+(MAX($A$7:A199)))</f>
        <v/>
      </c>
      <c r="B200" s="2">
        <v>194</v>
      </c>
      <c r="C200" s="3" t="str">
        <f>IF('DATA ENTRY'!CV199="","",IF('DATA ENTRY'!B199="","",IF($D$4="All Post",'DATA ENTRY'!B199,IF(AND($D$4='DATA ENTRY'!CV199),'DATA ENTRY'!B199,""))))</f>
        <v/>
      </c>
      <c r="D200" s="3" t="str">
        <f>IF('DATA ENTRY'!CV199="","",IF('DATA ENTRY'!C199="","",IF($D$4="All Post",'DATA ENTRY'!C199,IF(AND($D$4='DATA ENTRY'!CV199),'DATA ENTRY'!C199,""))))</f>
        <v/>
      </c>
      <c r="E200" s="4" t="str">
        <f>IF('DATA ENTRY'!CV199="","",IF('DATA ENTRY'!I199="","",IF($D$4="All Post",'DATA ENTRY'!I199,IF(AND($D$4='DATA ENTRY'!CV199),'DATA ENTRY'!I199,""))))</f>
        <v/>
      </c>
      <c r="F200" s="4" t="str">
        <f>IF('DATA ENTRY'!CV199="","",IF('DATA ENTRY'!CV199="","",IF($D$4="All Post",'DATA ENTRY'!CV199,IF(AND($D$4='DATA ENTRY'!CV199),'DATA ENTRY'!CV199,""))))</f>
        <v/>
      </c>
      <c r="G200" s="3" t="str">
        <f>IF('DATA ENTRY'!CV199="","",IF('DATA ENTRY'!N199="","",IF($D$4="All Post",'DATA ENTRY'!N199,IF(AND($D$4='DATA ENTRY'!CV199),'DATA ENTRY'!N199,""))))</f>
        <v/>
      </c>
      <c r="H200" s="132" t="str">
        <f>IF('DATA ENTRY'!CV199="","",IF('DATA ENTRY'!O199="","",IF($D$4="All Post",'DATA ENTRY'!O199,IF(AND($D$4='DATA ENTRY'!CV199),'DATA ENTRY'!O199,""))))</f>
        <v/>
      </c>
      <c r="I200" s="3" t="str">
        <f>IF('DATA ENTRY'!CV199="","",IF('DATA ENTRY'!P199="","",IF($D$4="All Post",'DATA ENTRY'!P199,IF(AND($D$4='DATA ENTRY'!CV199),'DATA ENTRY'!P199,""))))</f>
        <v/>
      </c>
      <c r="J200" s="132" t="str">
        <f>IF('DATA ENTRY'!CV199="","",IF('DATA ENTRY'!Q199="","",IF($D$4="All Post",'DATA ENTRY'!Q199,IF(AND($D$4='DATA ENTRY'!CV199),'DATA ENTRY'!Q199,""))))</f>
        <v/>
      </c>
      <c r="K200" s="3" t="str">
        <f>IF('DATA ENTRY'!CV199="","",IF('DATA ENTRY'!R199="","",IF($D$4="All Post",'DATA ENTRY'!R199,IF(AND($D$4='DATA ENTRY'!CV199),'DATA ENTRY'!R199,""))))</f>
        <v/>
      </c>
      <c r="L200" s="3" t="str">
        <f>IF('DATA ENTRY'!CV199="","",IF('DATA ENTRY'!S199="","",IF($D$4="All Post",'DATA ENTRY'!S199,IF(AND($D$4='DATA ENTRY'!CV199),'DATA ENTRY'!S199,""))))</f>
        <v/>
      </c>
      <c r="M200" s="3" t="str">
        <f>IF('DATA ENTRY'!CV199="","",IF('DATA ENTRY'!E199="","",IF($D$4="All Post",'DATA ENTRY'!E199,IF(AND($D$4='DATA ENTRY'!CV199),'DATA ENTRY'!E199,""))))</f>
        <v/>
      </c>
      <c r="N200" s="3" t="str">
        <f>IF('DATA ENTRY'!CV199="","",IF('DATA ENTRY'!W199="","",IF($D$4="All Post",'DATA ENTRY'!W199,IF(AND($D$4='DATA ENTRY'!CV199),'DATA ENTRY'!W199,""))))</f>
        <v/>
      </c>
      <c r="O200" s="3" t="str">
        <f>IF('DATA ENTRY'!CV199="","",IF('DATA ENTRY'!X199="","",IF($D$4="All Post",'DATA ENTRY'!X199,IF(AND($D$4='DATA ENTRY'!CV199),'DATA ENTRY'!X199,""))))</f>
        <v/>
      </c>
      <c r="P200" s="3" t="str">
        <f>IF('DATA ENTRY'!CV199="","",IF('DATA ENTRY'!G199="","",IF($D$4="All Post",'DATA ENTRY'!G199,IF(AND($D$4='DATA ENTRY'!CV199),'DATA ENTRY'!G199,""))))</f>
        <v/>
      </c>
      <c r="S200">
        <f t="shared" ref="S200:S212" si="40">IF($D$4=F200,1,IF(T200="All Post",1,0))</f>
        <v>0</v>
      </c>
      <c r="T200" t="str">
        <f t="shared" ref="T200:T212" si="41">IF(AND(C200="",F200=""),"","All Post")</f>
        <v/>
      </c>
      <c r="BZ200" t="str">
        <f t="shared" ref="BZ200:BZ211" si="42">IF(CE200="","",RANK(CE200,$CE$7:$CE$211,1))</f>
        <v/>
      </c>
      <c r="CA200" t="str">
        <f>IF(CW200=0,"",1+(MAX($CA$7:CA199)))</f>
        <v/>
      </c>
      <c r="CB200" s="141">
        <v>194</v>
      </c>
      <c r="CC200" s="3" t="str">
        <f>IF('DATA ENTRY'!CV199="","",IF('DATA ENTRY'!B199="","",IF(AND($CD$4='DATA ENTRY'!CV199),'DATA ENTRY'!B199,"")))</f>
        <v/>
      </c>
      <c r="CD200" s="3" t="str">
        <f>IF('DATA ENTRY'!CV199="","",IF('DATA ENTRY'!C199="","",IF(AND($CD$4='DATA ENTRY'!CV199),'DATA ENTRY'!C199,"")))</f>
        <v/>
      </c>
      <c r="CE200" s="4" t="str">
        <f>IF('DATA ENTRY'!CV199="","",IF('DATA ENTRY'!I199="","",IF(AND($CD$4='DATA ENTRY'!CV199),'DATA ENTRY'!I199,"")))</f>
        <v/>
      </c>
      <c r="CF200" s="4" t="str">
        <f>IF('DATA ENTRY'!CV199="","",IF('DATA ENTRY'!CV199="","",IF(AND($CD$4='DATA ENTRY'!CV199),'DATA ENTRY'!CV199,"")))</f>
        <v/>
      </c>
      <c r="CG200" s="3" t="str">
        <f>IF('DATA ENTRY'!CV199="","",IF('DATA ENTRY'!N199="","",IF(AND($CD$4='DATA ENTRY'!CV199),'DATA ENTRY'!N199,"")))</f>
        <v/>
      </c>
      <c r="CH200" s="132" t="str">
        <f>IF('DATA ENTRY'!CV199="","",IF('DATA ENTRY'!O199="","",IF(AND($CD$4='DATA ENTRY'!CV199),'DATA ENTRY'!O199,"")))</f>
        <v/>
      </c>
      <c r="CI200" s="3" t="str">
        <f>IF('DATA ENTRY'!CV199="","",IF('DATA ENTRY'!P199="","",IF(AND($CD$4='DATA ENTRY'!CV199),'DATA ENTRY'!P199,"")))</f>
        <v/>
      </c>
      <c r="CJ200" s="132" t="str">
        <f>IF('DATA ENTRY'!CV199="","",IF('DATA ENTRY'!Q199="","",IF(AND($CD$4='DATA ENTRY'!CV199),'DATA ENTRY'!Q199,"")))</f>
        <v/>
      </c>
      <c r="CK200" s="3" t="str">
        <f>IF('DATA ENTRY'!CV199="","",IF('DATA ENTRY'!R199="","",IF(AND($CD$4='DATA ENTRY'!CV199),'DATA ENTRY'!R199,"")))</f>
        <v/>
      </c>
      <c r="CL200" s="3" t="str">
        <f>IF('DATA ENTRY'!CV199="","",IF('DATA ENTRY'!S199="","",IF(AND($CD$4='DATA ENTRY'!CV199),'DATA ENTRY'!S199,"")))</f>
        <v/>
      </c>
      <c r="CM200" s="3" t="str">
        <f>IF('DATA ENTRY'!CV199="","",IF('DATA ENTRY'!E199="","",IF(AND($CD$4='DATA ENTRY'!CV199),'DATA ENTRY'!E199,"")))</f>
        <v/>
      </c>
      <c r="CN200" s="3" t="str">
        <f>IF('DATA ENTRY'!CV199="","",IF('DATA ENTRY'!W199="","",IF(AND($CD$4='DATA ENTRY'!CV199),'DATA ENTRY'!W199,"")))</f>
        <v/>
      </c>
      <c r="CO200" s="3" t="str">
        <f>IF('DATA ENTRY'!CV199="","",IF('DATA ENTRY'!X199="","",IF(AND($CD$4='DATA ENTRY'!CV199),'DATA ENTRY'!X199,"")))</f>
        <v/>
      </c>
      <c r="CP200" s="133" t="str">
        <f t="shared" ref="CP200:CP211" si="43">IFERROR(IF(CF200="","",SUM(CH200*75%+CJ200*25%)),"")</f>
        <v/>
      </c>
      <c r="CQ200" s="133" t="str">
        <f>IF('DATA ENTRY'!CV199="","",IF('DATA ENTRY'!G199="","",IF(AND($CD$4='DATA ENTRY'!CV199),'DATA ENTRY'!G199,"")))</f>
        <v/>
      </c>
      <c r="CR200">
        <f t="shared" ref="CR200:CR211" si="44">SUMPRODUCT((CP200&lt;$CP$7:$CP$211)/COUNTIF($CP$7:$CP$211,$CP$7:$CP$211))</f>
        <v>0</v>
      </c>
      <c r="CS200">
        <f t="shared" ref="CS200:CS211" si="45">SUMPRODUCT((CE200&lt;$CE$7:$CE$211)/COUNTIF($CE$7:$CE$211,$CE$7:$CE$211))</f>
        <v>0</v>
      </c>
      <c r="CW200">
        <f t="shared" si="39"/>
        <v>0</v>
      </c>
      <c r="DA200" t="str">
        <f t="shared" ref="DA200:DA211" si="46">IF(DF200="","",RANK(DF200,$DF$7:$DF$211,1))</f>
        <v/>
      </c>
      <c r="DB200" t="str">
        <f>IF(DX200=0,"",1+(MAX($DB$7:DB199)))</f>
        <v/>
      </c>
      <c r="DC200" s="170">
        <v>194</v>
      </c>
      <c r="DD200" s="3" t="str">
        <f>IF('DATA ENTRY'!CV199="","",IF('DATA ENTRY'!B199="","",IF(AND($DE$4='DATA ENTRY'!D199),'DATA ENTRY'!B199,"")))</f>
        <v/>
      </c>
      <c r="DE200" s="3" t="str">
        <f>IF('DATA ENTRY'!CV199="","",IF('DATA ENTRY'!C199="","",IF(AND($DE$4='DATA ENTRY'!D199),'DATA ENTRY'!C199,"")))</f>
        <v/>
      </c>
      <c r="DF200" s="4" t="str">
        <f>IF('DATA ENTRY'!CV199="","",IF('DATA ENTRY'!I199="","",IF(AND($DE$4='DATA ENTRY'!D199),'DATA ENTRY'!I199,"")))</f>
        <v/>
      </c>
      <c r="DG200" s="4" t="str">
        <f>IF('DATA ENTRY'!CV199="","",IF('DATA ENTRY'!CV199="","",IF(AND($DE$4='DATA ENTRY'!D199),'DATA ENTRY'!CV199,"")))</f>
        <v/>
      </c>
      <c r="DH200" s="3" t="str">
        <f>IF('DATA ENTRY'!CV199="","",IF('DATA ENTRY'!N199="","",IF(AND($DE$4='DATA ENTRY'!D199),'DATA ENTRY'!N199,"")))</f>
        <v/>
      </c>
      <c r="DI200" s="132" t="str">
        <f>IF('DATA ENTRY'!CV199="","",IF('DATA ENTRY'!O199="","",IF(AND($DE$4='DATA ENTRY'!D199),'DATA ENTRY'!O199,"")))</f>
        <v/>
      </c>
      <c r="DJ200" s="3" t="str">
        <f>IF('DATA ENTRY'!CV199="","",IF('DATA ENTRY'!P199="","",IF(AND($DE$4='DATA ENTRY'!D199),'DATA ENTRY'!P199,"")))</f>
        <v/>
      </c>
      <c r="DK200" s="132" t="str">
        <f>IF('DATA ENTRY'!CV199="","",IF('DATA ENTRY'!Q199="","",IF(AND($DE$4='DATA ENTRY'!D199),'DATA ENTRY'!Q199,"")))</f>
        <v/>
      </c>
      <c r="DL200" s="3" t="str">
        <f>IF('DATA ENTRY'!CV199="","",IF('DATA ENTRY'!R199="","",IF(AND($DE$4='DATA ENTRY'!D199),'DATA ENTRY'!R199,"")))</f>
        <v/>
      </c>
      <c r="DM200" s="132" t="str">
        <f>IF('DATA ENTRY'!CV199="","",IF('DATA ENTRY'!S199="","",IF(AND($DE$4='DATA ENTRY'!D199),'DATA ENTRY'!S199,"")))</f>
        <v/>
      </c>
      <c r="DN200" s="3" t="str">
        <f>IF('DATA ENTRY'!CV199="","",IF('DATA ENTRY'!E199="","",IF(AND($DE$4='DATA ENTRY'!D199),'DATA ENTRY'!E199,"")))</f>
        <v/>
      </c>
      <c r="DO200" s="3" t="str">
        <f>IF('DATA ENTRY'!CV199="","",IF('DATA ENTRY'!D199="","",IF(AND($DE$4='DATA ENTRY'!D199),'DATA ENTRY'!D199,"")))</f>
        <v/>
      </c>
      <c r="DP200" s="3" t="str">
        <f>IF('DATA ENTRY'!CV199="","",IF('DATA ENTRY'!W199="","",IF(AND($DE$4='DATA ENTRY'!D199),'DATA ENTRY'!W199,"")))</f>
        <v/>
      </c>
      <c r="DQ200" s="3" t="str">
        <f>IF('DATA ENTRY'!CV199="","",IF('DATA ENTRY'!X199="","",IF(AND($DE$4='DATA ENTRY'!D199),'DATA ENTRY'!X199,"")))</f>
        <v/>
      </c>
      <c r="DR200" s="133" t="str">
        <f t="shared" ref="DR200:DR211" si="47">IFERROR(IF(DG200="","",SUM(DI200*75%+DK200*25%)),"")</f>
        <v/>
      </c>
      <c r="DS200" s="133" t="str">
        <f>IF('DATA ENTRY'!CV199="","",IF('DATA ENTRY'!D199="","",IF(AND($DE$4='DATA ENTRY'!D199),'DATA ENTRY'!G199,"")))</f>
        <v/>
      </c>
      <c r="DX200">
        <f t="shared" ref="DX200:DX212" si="48">IF($DE$4="",0,IF($DE$4=DO200,1,0))</f>
        <v>0</v>
      </c>
      <c r="EA200" t="str">
        <f t="shared" ref="EA200:EA211" si="49">IF(EF200="","",RANK(EF200,$EF$7:$EF$211,1))</f>
        <v/>
      </c>
      <c r="EB200" t="str">
        <f>IF(EX200=0,"",1+(MAX($EB$7:EB199)))</f>
        <v/>
      </c>
      <c r="EC200" s="192">
        <v>194</v>
      </c>
      <c r="ED200" s="3" t="str">
        <f>IF('DATA ENTRY'!CV199="","",IF('DATA ENTRY'!B199="","",IF(AND($EE$4='DATA ENTRY'!G199,$EG$4='DATA ENTRY'!F199),'DATA ENTRY'!B199,"")))</f>
        <v/>
      </c>
      <c r="EE200" s="3" t="str">
        <f>IF('DATA ENTRY'!CV199="","",IF('DATA ENTRY'!C199="","",IF(AND($EE$4='DATA ENTRY'!G199,$EG$4='DATA ENTRY'!F199),'DATA ENTRY'!C199,"")))</f>
        <v/>
      </c>
      <c r="EF200" s="4" t="str">
        <f>IF('DATA ENTRY'!CV199="","",IF('DATA ENTRY'!I199="","",IF(AND($EE$4='DATA ENTRY'!G199,$EG$4='DATA ENTRY'!F199),'DATA ENTRY'!I199,"")))</f>
        <v/>
      </c>
      <c r="EG200" s="4" t="str">
        <f>IF('DATA ENTRY'!CV199="","",IF('DATA ENTRY'!CV199="","",IF(AND($EE$4='DATA ENTRY'!G199,$EG$4='DATA ENTRY'!F199),'DATA ENTRY'!CV199,"")))</f>
        <v/>
      </c>
      <c r="EH200" s="3" t="str">
        <f>IF('DATA ENTRY'!CV199="","",IF('DATA ENTRY'!N199="","",IF(AND($EE$4='DATA ENTRY'!G199,$EG$4='DATA ENTRY'!F199),'DATA ENTRY'!N199,"")))</f>
        <v/>
      </c>
      <c r="EI200" s="132" t="str">
        <f>IF('DATA ENTRY'!CV199="","",IF('DATA ENTRY'!O199="","",IF(AND($EE$4='DATA ENTRY'!G199,$EG$4='DATA ENTRY'!F199),'DATA ENTRY'!O199,"")))</f>
        <v/>
      </c>
      <c r="EJ200" s="3" t="str">
        <f>IF('DATA ENTRY'!CV199="","",IF('DATA ENTRY'!P199="","",IF(AND($EE$4='DATA ENTRY'!G199,$EG$4='DATA ENTRY'!F199),'DATA ENTRY'!P199,"")))</f>
        <v/>
      </c>
      <c r="EK200" s="132" t="str">
        <f>IF('DATA ENTRY'!CV199="","",IF('DATA ENTRY'!Q199="","",IF(AND($EE$4='DATA ENTRY'!G199,$EG$4='DATA ENTRY'!F199),'DATA ENTRY'!Q199,"")))</f>
        <v/>
      </c>
      <c r="EL200" s="3" t="str">
        <f>IF('DATA ENTRY'!CV199="","",IF('DATA ENTRY'!R199="","",IF(AND($EE$4='DATA ENTRY'!G199,$EG$4='DATA ENTRY'!F199),'DATA ENTRY'!R199,"")))</f>
        <v/>
      </c>
      <c r="EM200" s="132" t="str">
        <f>IF('DATA ENTRY'!CV199="","",IF('DATA ENTRY'!S199="","",IF(AND($EE$4='DATA ENTRY'!G199,$EG$4='DATA ENTRY'!F199),'DATA ENTRY'!S199,"")))</f>
        <v/>
      </c>
      <c r="EN200" s="3" t="str">
        <f>IF('DATA ENTRY'!CV199="","",IF('DATA ENTRY'!E199="","",IF(AND($EE$4='DATA ENTRY'!G199,$EG$4='DATA ENTRY'!F199),'DATA ENTRY'!E199,"")))</f>
        <v/>
      </c>
      <c r="EO200" s="3" t="str">
        <f>IF('DATA ENTRY'!CV199="","",IF('DATA ENTRY'!D6="","",IF(AND($EE$4='DATA ENTRY'!G199,$EG$4='DATA ENTRY'!F199),'DATA ENTRY'!D6,"")))</f>
        <v/>
      </c>
      <c r="EP200" s="3" t="str">
        <f>IF('DATA ENTRY'!CV199="","",IF('DATA ENTRY'!W199="","",IF(AND($EE$4='DATA ENTRY'!G199,$EG$4='DATA ENTRY'!F199),'DATA ENTRY'!W199,"")))</f>
        <v/>
      </c>
      <c r="EQ200" s="3" t="str">
        <f>IF('DATA ENTRY'!CV199="","",IF('DATA ENTRY'!X199="","",IF(AND($EE$4='DATA ENTRY'!G199,$EG$4='DATA ENTRY'!F199),'DATA ENTRY'!X199,"")))</f>
        <v/>
      </c>
      <c r="ER200" s="133" t="str">
        <f t="shared" ref="ER200:ER211" si="50">IFERROR(IF(EG200="","",SUM(EI200*75%+EK200*25%)),"")</f>
        <v/>
      </c>
      <c r="ES200" s="133" t="str">
        <f>IF('DATA ENTRY'!CV199="","",IF('DATA ENTRY'!D6="","",IF(AND($EE$4='DATA ENTRY'!G199,$EG$4='DATA ENTRY'!F199),'DATA ENTRY'!G199,"")))</f>
        <v/>
      </c>
      <c r="EX200">
        <f t="shared" ref="EX200:EX212" si="51">IF($DE$4="",0,IF($DE$4=EO200,1,0))</f>
        <v>0</v>
      </c>
    </row>
    <row r="201" spans="1:154">
      <c r="A201" t="str">
        <f>IF(S201=0,"",1+(MAX($A$7:A200)))</f>
        <v/>
      </c>
      <c r="B201" s="2">
        <v>195</v>
      </c>
      <c r="C201" s="3" t="str">
        <f>IF('DATA ENTRY'!CV200="","",IF('DATA ENTRY'!B200="","",IF($D$4="All Post",'DATA ENTRY'!B200,IF(AND($D$4='DATA ENTRY'!CV200),'DATA ENTRY'!B200,""))))</f>
        <v/>
      </c>
      <c r="D201" s="3" t="str">
        <f>IF('DATA ENTRY'!CV200="","",IF('DATA ENTRY'!C200="","",IF($D$4="All Post",'DATA ENTRY'!C200,IF(AND($D$4='DATA ENTRY'!CV200),'DATA ENTRY'!C200,""))))</f>
        <v/>
      </c>
      <c r="E201" s="4" t="str">
        <f>IF('DATA ENTRY'!CV200="","",IF('DATA ENTRY'!I200="","",IF($D$4="All Post",'DATA ENTRY'!I200,IF(AND($D$4='DATA ENTRY'!CV200),'DATA ENTRY'!I200,""))))</f>
        <v/>
      </c>
      <c r="F201" s="4" t="str">
        <f>IF('DATA ENTRY'!CV200="","",IF('DATA ENTRY'!CV200="","",IF($D$4="All Post",'DATA ENTRY'!CV200,IF(AND($D$4='DATA ENTRY'!CV200),'DATA ENTRY'!CV200,""))))</f>
        <v/>
      </c>
      <c r="G201" s="3" t="str">
        <f>IF('DATA ENTRY'!CV200="","",IF('DATA ENTRY'!N200="","",IF($D$4="All Post",'DATA ENTRY'!N200,IF(AND($D$4='DATA ENTRY'!CV200),'DATA ENTRY'!N200,""))))</f>
        <v/>
      </c>
      <c r="H201" s="132" t="str">
        <f>IF('DATA ENTRY'!CV200="","",IF('DATA ENTRY'!O200="","",IF($D$4="All Post",'DATA ENTRY'!O200,IF(AND($D$4='DATA ENTRY'!CV200),'DATA ENTRY'!O200,""))))</f>
        <v/>
      </c>
      <c r="I201" s="3" t="str">
        <f>IF('DATA ENTRY'!CV200="","",IF('DATA ENTRY'!P200="","",IF($D$4="All Post",'DATA ENTRY'!P200,IF(AND($D$4='DATA ENTRY'!CV200),'DATA ENTRY'!P200,""))))</f>
        <v/>
      </c>
      <c r="J201" s="132" t="str">
        <f>IF('DATA ENTRY'!CV200="","",IF('DATA ENTRY'!Q200="","",IF($D$4="All Post",'DATA ENTRY'!Q200,IF(AND($D$4='DATA ENTRY'!CV200),'DATA ENTRY'!Q200,""))))</f>
        <v/>
      </c>
      <c r="K201" s="3" t="str">
        <f>IF('DATA ENTRY'!CV200="","",IF('DATA ENTRY'!R200="","",IF($D$4="All Post",'DATA ENTRY'!R200,IF(AND($D$4='DATA ENTRY'!CV200),'DATA ENTRY'!R200,""))))</f>
        <v/>
      </c>
      <c r="L201" s="3" t="str">
        <f>IF('DATA ENTRY'!CV200="","",IF('DATA ENTRY'!S200="","",IF($D$4="All Post",'DATA ENTRY'!S200,IF(AND($D$4='DATA ENTRY'!CV200),'DATA ENTRY'!S200,""))))</f>
        <v/>
      </c>
      <c r="M201" s="3" t="str">
        <f>IF('DATA ENTRY'!CV200="","",IF('DATA ENTRY'!E200="","",IF($D$4="All Post",'DATA ENTRY'!E200,IF(AND($D$4='DATA ENTRY'!CV200),'DATA ENTRY'!E200,""))))</f>
        <v/>
      </c>
      <c r="N201" s="3" t="str">
        <f>IF('DATA ENTRY'!CV200="","",IF('DATA ENTRY'!W200="","",IF($D$4="All Post",'DATA ENTRY'!W200,IF(AND($D$4='DATA ENTRY'!CV200),'DATA ENTRY'!W200,""))))</f>
        <v/>
      </c>
      <c r="O201" s="3" t="str">
        <f>IF('DATA ENTRY'!CV200="","",IF('DATA ENTRY'!X200="","",IF($D$4="All Post",'DATA ENTRY'!X200,IF(AND($D$4='DATA ENTRY'!CV200),'DATA ENTRY'!X200,""))))</f>
        <v/>
      </c>
      <c r="P201" s="3" t="str">
        <f>IF('DATA ENTRY'!CV200="","",IF('DATA ENTRY'!G200="","",IF($D$4="All Post",'DATA ENTRY'!G200,IF(AND($D$4='DATA ENTRY'!CV200),'DATA ENTRY'!G200,""))))</f>
        <v/>
      </c>
      <c r="S201">
        <f t="shared" si="40"/>
        <v>0</v>
      </c>
      <c r="T201" t="str">
        <f t="shared" si="41"/>
        <v/>
      </c>
      <c r="BZ201" t="str">
        <f t="shared" si="42"/>
        <v/>
      </c>
      <c r="CA201" t="str">
        <f>IF(CW201=0,"",1+(MAX($CA$7:CA200)))</f>
        <v/>
      </c>
      <c r="CB201" s="141">
        <v>195</v>
      </c>
      <c r="CC201" s="3" t="str">
        <f>IF('DATA ENTRY'!CV200="","",IF('DATA ENTRY'!B200="","",IF(AND($CD$4='DATA ENTRY'!CV200),'DATA ENTRY'!B200,"")))</f>
        <v/>
      </c>
      <c r="CD201" s="3" t="str">
        <f>IF('DATA ENTRY'!CV200="","",IF('DATA ENTRY'!C200="","",IF(AND($CD$4='DATA ENTRY'!CV200),'DATA ENTRY'!C200,"")))</f>
        <v/>
      </c>
      <c r="CE201" s="4" t="str">
        <f>IF('DATA ENTRY'!CV200="","",IF('DATA ENTRY'!I200="","",IF(AND($CD$4='DATA ENTRY'!CV200),'DATA ENTRY'!I200,"")))</f>
        <v/>
      </c>
      <c r="CF201" s="4" t="str">
        <f>IF('DATA ENTRY'!CV200="","",IF('DATA ENTRY'!CV200="","",IF(AND($CD$4='DATA ENTRY'!CV200),'DATA ENTRY'!CV200,"")))</f>
        <v/>
      </c>
      <c r="CG201" s="3" t="str">
        <f>IF('DATA ENTRY'!CV200="","",IF('DATA ENTRY'!N200="","",IF(AND($CD$4='DATA ENTRY'!CV200),'DATA ENTRY'!N200,"")))</f>
        <v/>
      </c>
      <c r="CH201" s="132" t="str">
        <f>IF('DATA ENTRY'!CV200="","",IF('DATA ENTRY'!O200="","",IF(AND($CD$4='DATA ENTRY'!CV200),'DATA ENTRY'!O200,"")))</f>
        <v/>
      </c>
      <c r="CI201" s="3" t="str">
        <f>IF('DATA ENTRY'!CV200="","",IF('DATA ENTRY'!P200="","",IF(AND($CD$4='DATA ENTRY'!CV200),'DATA ENTRY'!P200,"")))</f>
        <v/>
      </c>
      <c r="CJ201" s="132" t="str">
        <f>IF('DATA ENTRY'!CV200="","",IF('DATA ENTRY'!Q200="","",IF(AND($CD$4='DATA ENTRY'!CV200),'DATA ENTRY'!Q200,"")))</f>
        <v/>
      </c>
      <c r="CK201" s="3" t="str">
        <f>IF('DATA ENTRY'!CV200="","",IF('DATA ENTRY'!R200="","",IF(AND($CD$4='DATA ENTRY'!CV200),'DATA ENTRY'!R200,"")))</f>
        <v/>
      </c>
      <c r="CL201" s="3" t="str">
        <f>IF('DATA ENTRY'!CV200="","",IF('DATA ENTRY'!S200="","",IF(AND($CD$4='DATA ENTRY'!CV200),'DATA ENTRY'!S200,"")))</f>
        <v/>
      </c>
      <c r="CM201" s="3" t="str">
        <f>IF('DATA ENTRY'!CV200="","",IF('DATA ENTRY'!E200="","",IF(AND($CD$4='DATA ENTRY'!CV200),'DATA ENTRY'!E200,"")))</f>
        <v/>
      </c>
      <c r="CN201" s="3" t="str">
        <f>IF('DATA ENTRY'!CV200="","",IF('DATA ENTRY'!W200="","",IF(AND($CD$4='DATA ENTRY'!CV200),'DATA ENTRY'!W200,"")))</f>
        <v/>
      </c>
      <c r="CO201" s="3" t="str">
        <f>IF('DATA ENTRY'!CV200="","",IF('DATA ENTRY'!X200="","",IF(AND($CD$4='DATA ENTRY'!CV200),'DATA ENTRY'!X200,"")))</f>
        <v/>
      </c>
      <c r="CP201" s="133" t="str">
        <f t="shared" si="43"/>
        <v/>
      </c>
      <c r="CQ201" s="133" t="str">
        <f>IF('DATA ENTRY'!CV200="","",IF('DATA ENTRY'!G200="","",IF(AND($CD$4='DATA ENTRY'!CV200),'DATA ENTRY'!G200,"")))</f>
        <v/>
      </c>
      <c r="CR201">
        <f t="shared" si="44"/>
        <v>0</v>
      </c>
      <c r="CS201">
        <f t="shared" si="45"/>
        <v>0</v>
      </c>
      <c r="CW201">
        <f t="shared" ref="CW201:CW212" si="52">IF($CD$4=CF201,1,0)</f>
        <v>0</v>
      </c>
      <c r="DA201" t="str">
        <f t="shared" si="46"/>
        <v/>
      </c>
      <c r="DB201" t="str">
        <f>IF(DX201=0,"",1+(MAX($DB$7:DB200)))</f>
        <v/>
      </c>
      <c r="DC201" s="170">
        <v>195</v>
      </c>
      <c r="DD201" s="3" t="str">
        <f>IF('DATA ENTRY'!CV200="","",IF('DATA ENTRY'!B200="","",IF(AND($DE$4='DATA ENTRY'!D200),'DATA ENTRY'!B200,"")))</f>
        <v/>
      </c>
      <c r="DE201" s="3" t="str">
        <f>IF('DATA ENTRY'!CV200="","",IF('DATA ENTRY'!C200="","",IF(AND($DE$4='DATA ENTRY'!D200),'DATA ENTRY'!C200,"")))</f>
        <v/>
      </c>
      <c r="DF201" s="4" t="str">
        <f>IF('DATA ENTRY'!CV200="","",IF('DATA ENTRY'!I200="","",IF(AND($DE$4='DATA ENTRY'!D200),'DATA ENTRY'!I200,"")))</f>
        <v/>
      </c>
      <c r="DG201" s="4" t="str">
        <f>IF('DATA ENTRY'!CV200="","",IF('DATA ENTRY'!CV200="","",IF(AND($DE$4='DATA ENTRY'!D200),'DATA ENTRY'!CV200,"")))</f>
        <v/>
      </c>
      <c r="DH201" s="3" t="str">
        <f>IF('DATA ENTRY'!CV200="","",IF('DATA ENTRY'!N200="","",IF(AND($DE$4='DATA ENTRY'!D200),'DATA ENTRY'!N200,"")))</f>
        <v/>
      </c>
      <c r="DI201" s="132" t="str">
        <f>IF('DATA ENTRY'!CV200="","",IF('DATA ENTRY'!O200="","",IF(AND($DE$4='DATA ENTRY'!D200),'DATA ENTRY'!O200,"")))</f>
        <v/>
      </c>
      <c r="DJ201" s="3" t="str">
        <f>IF('DATA ENTRY'!CV200="","",IF('DATA ENTRY'!P200="","",IF(AND($DE$4='DATA ENTRY'!D200),'DATA ENTRY'!P200,"")))</f>
        <v/>
      </c>
      <c r="DK201" s="132" t="str">
        <f>IF('DATA ENTRY'!CV200="","",IF('DATA ENTRY'!Q200="","",IF(AND($DE$4='DATA ENTRY'!D200),'DATA ENTRY'!Q200,"")))</f>
        <v/>
      </c>
      <c r="DL201" s="3" t="str">
        <f>IF('DATA ENTRY'!CV200="","",IF('DATA ENTRY'!R200="","",IF(AND($DE$4='DATA ENTRY'!D200),'DATA ENTRY'!R200,"")))</f>
        <v/>
      </c>
      <c r="DM201" s="132" t="str">
        <f>IF('DATA ENTRY'!CV200="","",IF('DATA ENTRY'!S200="","",IF(AND($DE$4='DATA ENTRY'!D200),'DATA ENTRY'!S200,"")))</f>
        <v/>
      </c>
      <c r="DN201" s="3" t="str">
        <f>IF('DATA ENTRY'!CV200="","",IF('DATA ENTRY'!E200="","",IF(AND($DE$4='DATA ENTRY'!D200),'DATA ENTRY'!E200,"")))</f>
        <v/>
      </c>
      <c r="DO201" s="3" t="str">
        <f>IF('DATA ENTRY'!CV200="","",IF('DATA ENTRY'!D200="","",IF(AND($DE$4='DATA ENTRY'!D200),'DATA ENTRY'!D200,"")))</f>
        <v/>
      </c>
      <c r="DP201" s="3" t="str">
        <f>IF('DATA ENTRY'!CV200="","",IF('DATA ENTRY'!W200="","",IF(AND($DE$4='DATA ENTRY'!D200),'DATA ENTRY'!W200,"")))</f>
        <v/>
      </c>
      <c r="DQ201" s="3" t="str">
        <f>IF('DATA ENTRY'!CV200="","",IF('DATA ENTRY'!X200="","",IF(AND($DE$4='DATA ENTRY'!D200),'DATA ENTRY'!X200,"")))</f>
        <v/>
      </c>
      <c r="DR201" s="133" t="str">
        <f t="shared" si="47"/>
        <v/>
      </c>
      <c r="DS201" s="133" t="str">
        <f>IF('DATA ENTRY'!CV200="","",IF('DATA ENTRY'!D200="","",IF(AND($DE$4='DATA ENTRY'!D200),'DATA ENTRY'!G200,"")))</f>
        <v/>
      </c>
      <c r="DX201">
        <f t="shared" si="48"/>
        <v>0</v>
      </c>
      <c r="EA201" t="str">
        <f t="shared" si="49"/>
        <v/>
      </c>
      <c r="EB201" t="str">
        <f>IF(EX201=0,"",1+(MAX($EB$7:EB200)))</f>
        <v/>
      </c>
      <c r="EC201" s="192">
        <v>195</v>
      </c>
      <c r="ED201" s="3" t="str">
        <f>IF('DATA ENTRY'!CV200="","",IF('DATA ENTRY'!B200="","",IF(AND($EE$4='DATA ENTRY'!G200,$EG$4='DATA ENTRY'!F200),'DATA ENTRY'!B200,"")))</f>
        <v/>
      </c>
      <c r="EE201" s="3" t="str">
        <f>IF('DATA ENTRY'!CV200="","",IF('DATA ENTRY'!C200="","",IF(AND($EE$4='DATA ENTRY'!G200,$EG$4='DATA ENTRY'!F200),'DATA ENTRY'!C200,"")))</f>
        <v/>
      </c>
      <c r="EF201" s="4" t="str">
        <f>IF('DATA ENTRY'!CV200="","",IF('DATA ENTRY'!I200="","",IF(AND($EE$4='DATA ENTRY'!G200,$EG$4='DATA ENTRY'!F200),'DATA ENTRY'!I200,"")))</f>
        <v/>
      </c>
      <c r="EG201" s="4" t="str">
        <f>IF('DATA ENTRY'!CV200="","",IF('DATA ENTRY'!CV200="","",IF(AND($EE$4='DATA ENTRY'!G200,$EG$4='DATA ENTRY'!F200),'DATA ENTRY'!CV200,"")))</f>
        <v/>
      </c>
      <c r="EH201" s="3" t="str">
        <f>IF('DATA ENTRY'!CV200="","",IF('DATA ENTRY'!N200="","",IF(AND($EE$4='DATA ENTRY'!G200,$EG$4='DATA ENTRY'!F200),'DATA ENTRY'!N200,"")))</f>
        <v/>
      </c>
      <c r="EI201" s="132" t="str">
        <f>IF('DATA ENTRY'!CV200="","",IF('DATA ENTRY'!O200="","",IF(AND($EE$4='DATA ENTRY'!G200,$EG$4='DATA ENTRY'!F200),'DATA ENTRY'!O200,"")))</f>
        <v/>
      </c>
      <c r="EJ201" s="3" t="str">
        <f>IF('DATA ENTRY'!CV200="","",IF('DATA ENTRY'!P200="","",IF(AND($EE$4='DATA ENTRY'!G200,$EG$4='DATA ENTRY'!F200),'DATA ENTRY'!P200,"")))</f>
        <v/>
      </c>
      <c r="EK201" s="132" t="str">
        <f>IF('DATA ENTRY'!CV200="","",IF('DATA ENTRY'!Q200="","",IF(AND($EE$4='DATA ENTRY'!G200,$EG$4='DATA ENTRY'!F200),'DATA ENTRY'!Q200,"")))</f>
        <v/>
      </c>
      <c r="EL201" s="3" t="str">
        <f>IF('DATA ENTRY'!CV200="","",IF('DATA ENTRY'!R200="","",IF(AND($EE$4='DATA ENTRY'!G200,$EG$4='DATA ENTRY'!F200),'DATA ENTRY'!R200,"")))</f>
        <v/>
      </c>
      <c r="EM201" s="132" t="str">
        <f>IF('DATA ENTRY'!CV200="","",IF('DATA ENTRY'!S200="","",IF(AND($EE$4='DATA ENTRY'!G200,$EG$4='DATA ENTRY'!F200),'DATA ENTRY'!S200,"")))</f>
        <v/>
      </c>
      <c r="EN201" s="3" t="str">
        <f>IF('DATA ENTRY'!CV200="","",IF('DATA ENTRY'!E200="","",IF(AND($EE$4='DATA ENTRY'!G200,$EG$4='DATA ENTRY'!F200),'DATA ENTRY'!E200,"")))</f>
        <v/>
      </c>
      <c r="EO201" s="3" t="str">
        <f>IF('DATA ENTRY'!CV200="","",IF('DATA ENTRY'!D6="","",IF(AND($EE$4='DATA ENTRY'!G200,$EG$4='DATA ENTRY'!F200),'DATA ENTRY'!D6,"")))</f>
        <v/>
      </c>
      <c r="EP201" s="3" t="str">
        <f>IF('DATA ENTRY'!CV200="","",IF('DATA ENTRY'!W200="","",IF(AND($EE$4='DATA ENTRY'!G200,$EG$4='DATA ENTRY'!F200),'DATA ENTRY'!W200,"")))</f>
        <v/>
      </c>
      <c r="EQ201" s="3" t="str">
        <f>IF('DATA ENTRY'!CV200="","",IF('DATA ENTRY'!X200="","",IF(AND($EE$4='DATA ENTRY'!G200,$EG$4='DATA ENTRY'!F200),'DATA ENTRY'!X200,"")))</f>
        <v/>
      </c>
      <c r="ER201" s="133" t="str">
        <f t="shared" si="50"/>
        <v/>
      </c>
      <c r="ES201" s="133" t="str">
        <f>IF('DATA ENTRY'!CV200="","",IF('DATA ENTRY'!D6="","",IF(AND($EE$4='DATA ENTRY'!G200,$EG$4='DATA ENTRY'!F200),'DATA ENTRY'!G200,"")))</f>
        <v/>
      </c>
      <c r="EX201">
        <f t="shared" si="51"/>
        <v>0</v>
      </c>
    </row>
    <row r="202" spans="1:154">
      <c r="A202" t="str">
        <f>IF(S202=0,"",1+(MAX($A$7:A201)))</f>
        <v/>
      </c>
      <c r="B202" s="2">
        <v>196</v>
      </c>
      <c r="C202" s="3" t="str">
        <f>IF('DATA ENTRY'!CV201="","",IF('DATA ENTRY'!B201="","",IF($D$4="All Post",'DATA ENTRY'!B201,IF(AND($D$4='DATA ENTRY'!CV201),'DATA ENTRY'!B201,""))))</f>
        <v/>
      </c>
      <c r="D202" s="3" t="str">
        <f>IF('DATA ENTRY'!CV201="","",IF('DATA ENTRY'!C201="","",IF($D$4="All Post",'DATA ENTRY'!C201,IF(AND($D$4='DATA ENTRY'!CV201),'DATA ENTRY'!C201,""))))</f>
        <v/>
      </c>
      <c r="E202" s="4" t="str">
        <f>IF('DATA ENTRY'!CV201="","",IF('DATA ENTRY'!I201="","",IF($D$4="All Post",'DATA ENTRY'!I201,IF(AND($D$4='DATA ENTRY'!CV201),'DATA ENTRY'!I201,""))))</f>
        <v/>
      </c>
      <c r="F202" s="4" t="str">
        <f>IF('DATA ENTRY'!CV201="","",IF('DATA ENTRY'!CV201="","",IF($D$4="All Post",'DATA ENTRY'!CV201,IF(AND($D$4='DATA ENTRY'!CV201),'DATA ENTRY'!CV201,""))))</f>
        <v/>
      </c>
      <c r="G202" s="3" t="str">
        <f>IF('DATA ENTRY'!CV201="","",IF('DATA ENTRY'!N201="","",IF($D$4="All Post",'DATA ENTRY'!N201,IF(AND($D$4='DATA ENTRY'!CV201),'DATA ENTRY'!N201,""))))</f>
        <v/>
      </c>
      <c r="H202" s="132" t="str">
        <f>IF('DATA ENTRY'!CV201="","",IF('DATA ENTRY'!O201="","",IF($D$4="All Post",'DATA ENTRY'!O201,IF(AND($D$4='DATA ENTRY'!CV201),'DATA ENTRY'!O201,""))))</f>
        <v/>
      </c>
      <c r="I202" s="3" t="str">
        <f>IF('DATA ENTRY'!CV201="","",IF('DATA ENTRY'!P201="","",IF($D$4="All Post",'DATA ENTRY'!P201,IF(AND($D$4='DATA ENTRY'!CV201),'DATA ENTRY'!P201,""))))</f>
        <v/>
      </c>
      <c r="J202" s="132" t="str">
        <f>IF('DATA ENTRY'!CV201="","",IF('DATA ENTRY'!Q201="","",IF($D$4="All Post",'DATA ENTRY'!Q201,IF(AND($D$4='DATA ENTRY'!CV201),'DATA ENTRY'!Q201,""))))</f>
        <v/>
      </c>
      <c r="K202" s="3" t="str">
        <f>IF('DATA ENTRY'!CV201="","",IF('DATA ENTRY'!R201="","",IF($D$4="All Post",'DATA ENTRY'!R201,IF(AND($D$4='DATA ENTRY'!CV201),'DATA ENTRY'!R201,""))))</f>
        <v/>
      </c>
      <c r="L202" s="3" t="str">
        <f>IF('DATA ENTRY'!CV201="","",IF('DATA ENTRY'!S201="","",IF($D$4="All Post",'DATA ENTRY'!S201,IF(AND($D$4='DATA ENTRY'!CV201),'DATA ENTRY'!S201,""))))</f>
        <v/>
      </c>
      <c r="M202" s="3" t="str">
        <f>IF('DATA ENTRY'!CV201="","",IF('DATA ENTRY'!E201="","",IF($D$4="All Post",'DATA ENTRY'!E201,IF(AND($D$4='DATA ENTRY'!CV201),'DATA ENTRY'!E201,""))))</f>
        <v/>
      </c>
      <c r="N202" s="3" t="str">
        <f>IF('DATA ENTRY'!CV201="","",IF('DATA ENTRY'!W201="","",IF($D$4="All Post",'DATA ENTRY'!W201,IF(AND($D$4='DATA ENTRY'!CV201),'DATA ENTRY'!W201,""))))</f>
        <v/>
      </c>
      <c r="O202" s="3" t="str">
        <f>IF('DATA ENTRY'!CV201="","",IF('DATA ENTRY'!X201="","",IF($D$4="All Post",'DATA ENTRY'!X201,IF(AND($D$4='DATA ENTRY'!CV201),'DATA ENTRY'!X201,""))))</f>
        <v/>
      </c>
      <c r="P202" s="3" t="str">
        <f>IF('DATA ENTRY'!CV201="","",IF('DATA ENTRY'!G201="","",IF($D$4="All Post",'DATA ENTRY'!G201,IF(AND($D$4='DATA ENTRY'!CV201),'DATA ENTRY'!G201,""))))</f>
        <v/>
      </c>
      <c r="S202">
        <f t="shared" si="40"/>
        <v>0</v>
      </c>
      <c r="T202" t="str">
        <f t="shared" si="41"/>
        <v/>
      </c>
      <c r="BZ202" t="str">
        <f t="shared" si="42"/>
        <v/>
      </c>
      <c r="CA202" t="str">
        <f>IF(CW202=0,"",1+(MAX($CA$7:CA201)))</f>
        <v/>
      </c>
      <c r="CB202" s="141">
        <v>196</v>
      </c>
      <c r="CC202" s="3" t="str">
        <f>IF('DATA ENTRY'!CV201="","",IF('DATA ENTRY'!B201="","",IF(AND($CD$4='DATA ENTRY'!CV201),'DATA ENTRY'!B201,"")))</f>
        <v/>
      </c>
      <c r="CD202" s="3" t="str">
        <f>IF('DATA ENTRY'!CV201="","",IF('DATA ENTRY'!C201="","",IF(AND($CD$4='DATA ENTRY'!CV201),'DATA ENTRY'!C201,"")))</f>
        <v/>
      </c>
      <c r="CE202" s="4" t="str">
        <f>IF('DATA ENTRY'!CV201="","",IF('DATA ENTRY'!I201="","",IF(AND($CD$4='DATA ENTRY'!CV201),'DATA ENTRY'!I201,"")))</f>
        <v/>
      </c>
      <c r="CF202" s="4" t="str">
        <f>IF('DATA ENTRY'!CV201="","",IF('DATA ENTRY'!CV201="","",IF(AND($CD$4='DATA ENTRY'!CV201),'DATA ENTRY'!CV201,"")))</f>
        <v/>
      </c>
      <c r="CG202" s="3" t="str">
        <f>IF('DATA ENTRY'!CV201="","",IF('DATA ENTRY'!N201="","",IF(AND($CD$4='DATA ENTRY'!CV201),'DATA ENTRY'!N201,"")))</f>
        <v/>
      </c>
      <c r="CH202" s="132" t="str">
        <f>IF('DATA ENTRY'!CV201="","",IF('DATA ENTRY'!O201="","",IF(AND($CD$4='DATA ENTRY'!CV201),'DATA ENTRY'!O201,"")))</f>
        <v/>
      </c>
      <c r="CI202" s="3" t="str">
        <f>IF('DATA ENTRY'!CV201="","",IF('DATA ENTRY'!P201="","",IF(AND($CD$4='DATA ENTRY'!CV201),'DATA ENTRY'!P201,"")))</f>
        <v/>
      </c>
      <c r="CJ202" s="132" t="str">
        <f>IF('DATA ENTRY'!CV201="","",IF('DATA ENTRY'!Q201="","",IF(AND($CD$4='DATA ENTRY'!CV201),'DATA ENTRY'!Q201,"")))</f>
        <v/>
      </c>
      <c r="CK202" s="3" t="str">
        <f>IF('DATA ENTRY'!CV201="","",IF('DATA ENTRY'!R201="","",IF(AND($CD$4='DATA ENTRY'!CV201),'DATA ENTRY'!R201,"")))</f>
        <v/>
      </c>
      <c r="CL202" s="3" t="str">
        <f>IF('DATA ENTRY'!CV201="","",IF('DATA ENTRY'!S201="","",IF(AND($CD$4='DATA ENTRY'!CV201),'DATA ENTRY'!S201,"")))</f>
        <v/>
      </c>
      <c r="CM202" s="3" t="str">
        <f>IF('DATA ENTRY'!CV201="","",IF('DATA ENTRY'!E201="","",IF(AND($CD$4='DATA ENTRY'!CV201),'DATA ENTRY'!E201,"")))</f>
        <v/>
      </c>
      <c r="CN202" s="3" t="str">
        <f>IF('DATA ENTRY'!CV201="","",IF('DATA ENTRY'!W201="","",IF(AND($CD$4='DATA ENTRY'!CV201),'DATA ENTRY'!W201,"")))</f>
        <v/>
      </c>
      <c r="CO202" s="3" t="str">
        <f>IF('DATA ENTRY'!CV201="","",IF('DATA ENTRY'!X201="","",IF(AND($CD$4='DATA ENTRY'!CV201),'DATA ENTRY'!X201,"")))</f>
        <v/>
      </c>
      <c r="CP202" s="133" t="str">
        <f t="shared" si="43"/>
        <v/>
      </c>
      <c r="CQ202" s="133" t="str">
        <f>IF('DATA ENTRY'!CV201="","",IF('DATA ENTRY'!G201="","",IF(AND($CD$4='DATA ENTRY'!CV201),'DATA ENTRY'!G201,"")))</f>
        <v/>
      </c>
      <c r="CR202">
        <f t="shared" si="44"/>
        <v>0</v>
      </c>
      <c r="CS202">
        <f t="shared" si="45"/>
        <v>0</v>
      </c>
      <c r="CW202">
        <f t="shared" si="52"/>
        <v>0</v>
      </c>
      <c r="DA202" t="str">
        <f t="shared" si="46"/>
        <v/>
      </c>
      <c r="DB202" t="str">
        <f>IF(DX202=0,"",1+(MAX($DB$7:DB201)))</f>
        <v/>
      </c>
      <c r="DC202" s="170">
        <v>196</v>
      </c>
      <c r="DD202" s="3" t="str">
        <f>IF('DATA ENTRY'!CV201="","",IF('DATA ENTRY'!B201="","",IF(AND($DE$4='DATA ENTRY'!D201),'DATA ENTRY'!B201,"")))</f>
        <v/>
      </c>
      <c r="DE202" s="3" t="str">
        <f>IF('DATA ENTRY'!CV201="","",IF('DATA ENTRY'!C201="","",IF(AND($DE$4='DATA ENTRY'!D201),'DATA ENTRY'!C201,"")))</f>
        <v/>
      </c>
      <c r="DF202" s="4" t="str">
        <f>IF('DATA ENTRY'!CV201="","",IF('DATA ENTRY'!I201="","",IF(AND($DE$4='DATA ENTRY'!D201),'DATA ENTRY'!I201,"")))</f>
        <v/>
      </c>
      <c r="DG202" s="4" t="str">
        <f>IF('DATA ENTRY'!CV201="","",IF('DATA ENTRY'!CV201="","",IF(AND($DE$4='DATA ENTRY'!D201),'DATA ENTRY'!CV201,"")))</f>
        <v/>
      </c>
      <c r="DH202" s="3" t="str">
        <f>IF('DATA ENTRY'!CV201="","",IF('DATA ENTRY'!N201="","",IF(AND($DE$4='DATA ENTRY'!D201),'DATA ENTRY'!N201,"")))</f>
        <v/>
      </c>
      <c r="DI202" s="132" t="str">
        <f>IF('DATA ENTRY'!CV201="","",IF('DATA ENTRY'!O201="","",IF(AND($DE$4='DATA ENTRY'!D201),'DATA ENTRY'!O201,"")))</f>
        <v/>
      </c>
      <c r="DJ202" s="3" t="str">
        <f>IF('DATA ENTRY'!CV201="","",IF('DATA ENTRY'!P201="","",IF(AND($DE$4='DATA ENTRY'!D201),'DATA ENTRY'!P201,"")))</f>
        <v/>
      </c>
      <c r="DK202" s="132" t="str">
        <f>IF('DATA ENTRY'!CV201="","",IF('DATA ENTRY'!Q201="","",IF(AND($DE$4='DATA ENTRY'!D201),'DATA ENTRY'!Q201,"")))</f>
        <v/>
      </c>
      <c r="DL202" s="3" t="str">
        <f>IF('DATA ENTRY'!CV201="","",IF('DATA ENTRY'!R201="","",IF(AND($DE$4='DATA ENTRY'!D201),'DATA ENTRY'!R201,"")))</f>
        <v/>
      </c>
      <c r="DM202" s="132" t="str">
        <f>IF('DATA ENTRY'!CV201="","",IF('DATA ENTRY'!S201="","",IF(AND($DE$4='DATA ENTRY'!D201),'DATA ENTRY'!S201,"")))</f>
        <v/>
      </c>
      <c r="DN202" s="3" t="str">
        <f>IF('DATA ENTRY'!CV201="","",IF('DATA ENTRY'!E201="","",IF(AND($DE$4='DATA ENTRY'!D201),'DATA ENTRY'!E201,"")))</f>
        <v/>
      </c>
      <c r="DO202" s="3" t="str">
        <f>IF('DATA ENTRY'!CV201="","",IF('DATA ENTRY'!D201="","",IF(AND($DE$4='DATA ENTRY'!D201),'DATA ENTRY'!D201,"")))</f>
        <v/>
      </c>
      <c r="DP202" s="3" t="str">
        <f>IF('DATA ENTRY'!CV201="","",IF('DATA ENTRY'!W201="","",IF(AND($DE$4='DATA ENTRY'!D201),'DATA ENTRY'!W201,"")))</f>
        <v/>
      </c>
      <c r="DQ202" s="3" t="str">
        <f>IF('DATA ENTRY'!CV201="","",IF('DATA ENTRY'!X201="","",IF(AND($DE$4='DATA ENTRY'!D201),'DATA ENTRY'!X201,"")))</f>
        <v/>
      </c>
      <c r="DR202" s="133" t="str">
        <f t="shared" si="47"/>
        <v/>
      </c>
      <c r="DS202" s="133" t="str">
        <f>IF('DATA ENTRY'!CV201="","",IF('DATA ENTRY'!D201="","",IF(AND($DE$4='DATA ENTRY'!D201),'DATA ENTRY'!G201,"")))</f>
        <v/>
      </c>
      <c r="DX202">
        <f t="shared" si="48"/>
        <v>0</v>
      </c>
      <c r="EA202" t="str">
        <f t="shared" si="49"/>
        <v/>
      </c>
      <c r="EB202" t="str">
        <f>IF(EX202=0,"",1+(MAX($EB$7:EB201)))</f>
        <v/>
      </c>
      <c r="EC202" s="192">
        <v>196</v>
      </c>
      <c r="ED202" s="3" t="str">
        <f>IF('DATA ENTRY'!CV201="","",IF('DATA ENTRY'!B201="","",IF(AND($EE$4='DATA ENTRY'!G201,$EG$4='DATA ENTRY'!F201),'DATA ENTRY'!B201,"")))</f>
        <v/>
      </c>
      <c r="EE202" s="3" t="str">
        <f>IF('DATA ENTRY'!CV201="","",IF('DATA ENTRY'!C201="","",IF(AND($EE$4='DATA ENTRY'!G201,$EG$4='DATA ENTRY'!F201),'DATA ENTRY'!C201,"")))</f>
        <v/>
      </c>
      <c r="EF202" s="4" t="str">
        <f>IF('DATA ENTRY'!CV201="","",IF('DATA ENTRY'!I201="","",IF(AND($EE$4='DATA ENTRY'!G201,$EG$4='DATA ENTRY'!F201),'DATA ENTRY'!I201,"")))</f>
        <v/>
      </c>
      <c r="EG202" s="4" t="str">
        <f>IF('DATA ENTRY'!CV201="","",IF('DATA ENTRY'!CV201="","",IF(AND($EE$4='DATA ENTRY'!G201,$EG$4='DATA ENTRY'!F201),'DATA ENTRY'!CV201,"")))</f>
        <v/>
      </c>
      <c r="EH202" s="3" t="str">
        <f>IF('DATA ENTRY'!CV201="","",IF('DATA ENTRY'!N201="","",IF(AND($EE$4='DATA ENTRY'!G201,$EG$4='DATA ENTRY'!F201),'DATA ENTRY'!N201,"")))</f>
        <v/>
      </c>
      <c r="EI202" s="132" t="str">
        <f>IF('DATA ENTRY'!CV201="","",IF('DATA ENTRY'!O201="","",IF(AND($EE$4='DATA ENTRY'!G201,$EG$4='DATA ENTRY'!F201),'DATA ENTRY'!O201,"")))</f>
        <v/>
      </c>
      <c r="EJ202" s="3" t="str">
        <f>IF('DATA ENTRY'!CV201="","",IF('DATA ENTRY'!P201="","",IF(AND($EE$4='DATA ENTRY'!G201,$EG$4='DATA ENTRY'!F201),'DATA ENTRY'!P201,"")))</f>
        <v/>
      </c>
      <c r="EK202" s="132" t="str">
        <f>IF('DATA ENTRY'!CV201="","",IF('DATA ENTRY'!Q201="","",IF(AND($EE$4='DATA ENTRY'!G201,$EG$4='DATA ENTRY'!F201),'DATA ENTRY'!Q201,"")))</f>
        <v/>
      </c>
      <c r="EL202" s="3" t="str">
        <f>IF('DATA ENTRY'!CV201="","",IF('DATA ENTRY'!R201="","",IF(AND($EE$4='DATA ENTRY'!G201,$EG$4='DATA ENTRY'!F201),'DATA ENTRY'!R201,"")))</f>
        <v/>
      </c>
      <c r="EM202" s="132" t="str">
        <f>IF('DATA ENTRY'!CV201="","",IF('DATA ENTRY'!S201="","",IF(AND($EE$4='DATA ENTRY'!G201,$EG$4='DATA ENTRY'!F201),'DATA ENTRY'!S201,"")))</f>
        <v/>
      </c>
      <c r="EN202" s="3" t="str">
        <f>IF('DATA ENTRY'!CV201="","",IF('DATA ENTRY'!E201="","",IF(AND($EE$4='DATA ENTRY'!G201,$EG$4='DATA ENTRY'!F201),'DATA ENTRY'!E201,"")))</f>
        <v/>
      </c>
      <c r="EO202" s="3" t="str">
        <f>IF('DATA ENTRY'!CV201="","",IF('DATA ENTRY'!D6="","",IF(AND($EE$4='DATA ENTRY'!G201,$EG$4='DATA ENTRY'!F201),'DATA ENTRY'!D6,"")))</f>
        <v/>
      </c>
      <c r="EP202" s="3" t="str">
        <f>IF('DATA ENTRY'!CV201="","",IF('DATA ENTRY'!W201="","",IF(AND($EE$4='DATA ENTRY'!G201,$EG$4='DATA ENTRY'!F201),'DATA ENTRY'!W201,"")))</f>
        <v/>
      </c>
      <c r="EQ202" s="3" t="str">
        <f>IF('DATA ENTRY'!CV201="","",IF('DATA ENTRY'!X201="","",IF(AND($EE$4='DATA ENTRY'!G201,$EG$4='DATA ENTRY'!F201),'DATA ENTRY'!X201,"")))</f>
        <v/>
      </c>
      <c r="ER202" s="133" t="str">
        <f t="shared" si="50"/>
        <v/>
      </c>
      <c r="ES202" s="133" t="str">
        <f>IF('DATA ENTRY'!CV201="","",IF('DATA ENTRY'!D6="","",IF(AND($EE$4='DATA ENTRY'!G201,$EG$4='DATA ENTRY'!F201),'DATA ENTRY'!G201,"")))</f>
        <v/>
      </c>
      <c r="EX202">
        <f t="shared" si="51"/>
        <v>0</v>
      </c>
    </row>
    <row r="203" spans="1:154">
      <c r="A203" t="str">
        <f>IF(S203=0,"",1+(MAX($A$7:A202)))</f>
        <v/>
      </c>
      <c r="B203" s="2">
        <v>197</v>
      </c>
      <c r="C203" s="3" t="str">
        <f>IF('DATA ENTRY'!CV202="","",IF('DATA ENTRY'!B202="","",IF($D$4="All Post",'DATA ENTRY'!B202,IF(AND($D$4='DATA ENTRY'!CV202),'DATA ENTRY'!B202,""))))</f>
        <v/>
      </c>
      <c r="D203" s="3" t="str">
        <f>IF('DATA ENTRY'!CV202="","",IF('DATA ENTRY'!C202="","",IF($D$4="All Post",'DATA ENTRY'!C202,IF(AND($D$4='DATA ENTRY'!CV202),'DATA ENTRY'!C202,""))))</f>
        <v/>
      </c>
      <c r="E203" s="4" t="str">
        <f>IF('DATA ENTRY'!CV202="","",IF('DATA ENTRY'!I202="","",IF($D$4="All Post",'DATA ENTRY'!I202,IF(AND($D$4='DATA ENTRY'!CV202),'DATA ENTRY'!I202,""))))</f>
        <v/>
      </c>
      <c r="F203" s="4" t="str">
        <f>IF('DATA ENTRY'!CV202="","",IF('DATA ENTRY'!CV202="","",IF($D$4="All Post",'DATA ENTRY'!CV202,IF(AND($D$4='DATA ENTRY'!CV202),'DATA ENTRY'!CV202,""))))</f>
        <v/>
      </c>
      <c r="G203" s="3" t="str">
        <f>IF('DATA ENTRY'!CV202="","",IF('DATA ENTRY'!N202="","",IF($D$4="All Post",'DATA ENTRY'!N202,IF(AND($D$4='DATA ENTRY'!CV202),'DATA ENTRY'!N202,""))))</f>
        <v/>
      </c>
      <c r="H203" s="132" t="str">
        <f>IF('DATA ENTRY'!CV202="","",IF('DATA ENTRY'!O202="","",IF($D$4="All Post",'DATA ENTRY'!O202,IF(AND($D$4='DATA ENTRY'!CV202),'DATA ENTRY'!O202,""))))</f>
        <v/>
      </c>
      <c r="I203" s="3" t="str">
        <f>IF('DATA ENTRY'!CV202="","",IF('DATA ENTRY'!P202="","",IF($D$4="All Post",'DATA ENTRY'!P202,IF(AND($D$4='DATA ENTRY'!CV202),'DATA ENTRY'!P202,""))))</f>
        <v/>
      </c>
      <c r="J203" s="132" t="str">
        <f>IF('DATA ENTRY'!CV202="","",IF('DATA ENTRY'!Q202="","",IF($D$4="All Post",'DATA ENTRY'!Q202,IF(AND($D$4='DATA ENTRY'!CV202),'DATA ENTRY'!Q202,""))))</f>
        <v/>
      </c>
      <c r="K203" s="3" t="str">
        <f>IF('DATA ENTRY'!CV202="","",IF('DATA ENTRY'!R202="","",IF($D$4="All Post",'DATA ENTRY'!R202,IF(AND($D$4='DATA ENTRY'!CV202),'DATA ENTRY'!R202,""))))</f>
        <v/>
      </c>
      <c r="L203" s="3" t="str">
        <f>IF('DATA ENTRY'!CV202="","",IF('DATA ENTRY'!S202="","",IF($D$4="All Post",'DATA ENTRY'!S202,IF(AND($D$4='DATA ENTRY'!CV202),'DATA ENTRY'!S202,""))))</f>
        <v/>
      </c>
      <c r="M203" s="3" t="str">
        <f>IF('DATA ENTRY'!CV202="","",IF('DATA ENTRY'!E202="","",IF($D$4="All Post",'DATA ENTRY'!E202,IF(AND($D$4='DATA ENTRY'!CV202),'DATA ENTRY'!E202,""))))</f>
        <v/>
      </c>
      <c r="N203" s="3" t="str">
        <f>IF('DATA ENTRY'!CV202="","",IF('DATA ENTRY'!W202="","",IF($D$4="All Post",'DATA ENTRY'!W202,IF(AND($D$4='DATA ENTRY'!CV202),'DATA ENTRY'!W202,""))))</f>
        <v/>
      </c>
      <c r="O203" s="3" t="str">
        <f>IF('DATA ENTRY'!CV202="","",IF('DATA ENTRY'!X202="","",IF($D$4="All Post",'DATA ENTRY'!X202,IF(AND($D$4='DATA ENTRY'!CV202),'DATA ENTRY'!X202,""))))</f>
        <v/>
      </c>
      <c r="P203" s="3" t="str">
        <f>IF('DATA ENTRY'!CV202="","",IF('DATA ENTRY'!G202="","",IF($D$4="All Post",'DATA ENTRY'!G202,IF(AND($D$4='DATA ENTRY'!CV202),'DATA ENTRY'!G202,""))))</f>
        <v/>
      </c>
      <c r="S203">
        <f t="shared" si="40"/>
        <v>0</v>
      </c>
      <c r="T203" t="str">
        <f t="shared" si="41"/>
        <v/>
      </c>
      <c r="BZ203" t="str">
        <f t="shared" si="42"/>
        <v/>
      </c>
      <c r="CA203" t="str">
        <f>IF(CW203=0,"",1+(MAX($CA$7:CA202)))</f>
        <v/>
      </c>
      <c r="CB203" s="141">
        <v>197</v>
      </c>
      <c r="CC203" s="3" t="str">
        <f>IF('DATA ENTRY'!CV202="","",IF('DATA ENTRY'!B202="","",IF(AND($CD$4='DATA ENTRY'!CV202),'DATA ENTRY'!B202,"")))</f>
        <v/>
      </c>
      <c r="CD203" s="3" t="str">
        <f>IF('DATA ENTRY'!CV202="","",IF('DATA ENTRY'!C202="","",IF(AND($CD$4='DATA ENTRY'!CV202),'DATA ENTRY'!C202,"")))</f>
        <v/>
      </c>
      <c r="CE203" s="4" t="str">
        <f>IF('DATA ENTRY'!CV202="","",IF('DATA ENTRY'!I202="","",IF(AND($CD$4='DATA ENTRY'!CV202),'DATA ENTRY'!I202,"")))</f>
        <v/>
      </c>
      <c r="CF203" s="4" t="str">
        <f>IF('DATA ENTRY'!CV202="","",IF('DATA ENTRY'!CV202="","",IF(AND($CD$4='DATA ENTRY'!CV202),'DATA ENTRY'!CV202,"")))</f>
        <v/>
      </c>
      <c r="CG203" s="3" t="str">
        <f>IF('DATA ENTRY'!CV202="","",IF('DATA ENTRY'!N202="","",IF(AND($CD$4='DATA ENTRY'!CV202),'DATA ENTRY'!N202,"")))</f>
        <v/>
      </c>
      <c r="CH203" s="132" t="str">
        <f>IF('DATA ENTRY'!CV202="","",IF('DATA ENTRY'!O202="","",IF(AND($CD$4='DATA ENTRY'!CV202),'DATA ENTRY'!O202,"")))</f>
        <v/>
      </c>
      <c r="CI203" s="3" t="str">
        <f>IF('DATA ENTRY'!CV202="","",IF('DATA ENTRY'!P202="","",IF(AND($CD$4='DATA ENTRY'!CV202),'DATA ENTRY'!P202,"")))</f>
        <v/>
      </c>
      <c r="CJ203" s="132" t="str">
        <f>IF('DATA ENTRY'!CV202="","",IF('DATA ENTRY'!Q202="","",IF(AND($CD$4='DATA ENTRY'!CV202),'DATA ENTRY'!Q202,"")))</f>
        <v/>
      </c>
      <c r="CK203" s="3" t="str">
        <f>IF('DATA ENTRY'!CV202="","",IF('DATA ENTRY'!R202="","",IF(AND($CD$4='DATA ENTRY'!CV202),'DATA ENTRY'!R202,"")))</f>
        <v/>
      </c>
      <c r="CL203" s="3" t="str">
        <f>IF('DATA ENTRY'!CV202="","",IF('DATA ENTRY'!S202="","",IF(AND($CD$4='DATA ENTRY'!CV202),'DATA ENTRY'!S202,"")))</f>
        <v/>
      </c>
      <c r="CM203" s="3" t="str">
        <f>IF('DATA ENTRY'!CV202="","",IF('DATA ENTRY'!E202="","",IF(AND($CD$4='DATA ENTRY'!CV202),'DATA ENTRY'!E202,"")))</f>
        <v/>
      </c>
      <c r="CN203" s="3" t="str">
        <f>IF('DATA ENTRY'!CV202="","",IF('DATA ENTRY'!W202="","",IF(AND($CD$4='DATA ENTRY'!CV202),'DATA ENTRY'!W202,"")))</f>
        <v/>
      </c>
      <c r="CO203" s="3" t="str">
        <f>IF('DATA ENTRY'!CV202="","",IF('DATA ENTRY'!X202="","",IF(AND($CD$4='DATA ENTRY'!CV202),'DATA ENTRY'!X202,"")))</f>
        <v/>
      </c>
      <c r="CP203" s="133" t="str">
        <f t="shared" si="43"/>
        <v/>
      </c>
      <c r="CQ203" s="133" t="str">
        <f>IF('DATA ENTRY'!CV202="","",IF('DATA ENTRY'!G202="","",IF(AND($CD$4='DATA ENTRY'!CV202),'DATA ENTRY'!G202,"")))</f>
        <v/>
      </c>
      <c r="CR203">
        <f t="shared" si="44"/>
        <v>0</v>
      </c>
      <c r="CS203">
        <f t="shared" si="45"/>
        <v>0</v>
      </c>
      <c r="CW203">
        <f t="shared" si="52"/>
        <v>0</v>
      </c>
      <c r="DA203" t="str">
        <f t="shared" si="46"/>
        <v/>
      </c>
      <c r="DB203" t="str">
        <f>IF(DX203=0,"",1+(MAX($DB$7:DB202)))</f>
        <v/>
      </c>
      <c r="DC203" s="170">
        <v>197</v>
      </c>
      <c r="DD203" s="3" t="str">
        <f>IF('DATA ENTRY'!CV202="","",IF('DATA ENTRY'!B202="","",IF(AND($DE$4='DATA ENTRY'!D202),'DATA ENTRY'!B202,"")))</f>
        <v/>
      </c>
      <c r="DE203" s="3" t="str">
        <f>IF('DATA ENTRY'!CV202="","",IF('DATA ENTRY'!C202="","",IF(AND($DE$4='DATA ENTRY'!D202),'DATA ENTRY'!C202,"")))</f>
        <v/>
      </c>
      <c r="DF203" s="4" t="str">
        <f>IF('DATA ENTRY'!CV202="","",IF('DATA ENTRY'!I202="","",IF(AND($DE$4='DATA ENTRY'!D202),'DATA ENTRY'!I202,"")))</f>
        <v/>
      </c>
      <c r="DG203" s="4" t="str">
        <f>IF('DATA ENTRY'!CV202="","",IF('DATA ENTRY'!CV202="","",IF(AND($DE$4='DATA ENTRY'!D202),'DATA ENTRY'!CV202,"")))</f>
        <v/>
      </c>
      <c r="DH203" s="3" t="str">
        <f>IF('DATA ENTRY'!CV202="","",IF('DATA ENTRY'!N202="","",IF(AND($DE$4='DATA ENTRY'!D202),'DATA ENTRY'!N202,"")))</f>
        <v/>
      </c>
      <c r="DI203" s="132" t="str">
        <f>IF('DATA ENTRY'!CV202="","",IF('DATA ENTRY'!O202="","",IF(AND($DE$4='DATA ENTRY'!D202),'DATA ENTRY'!O202,"")))</f>
        <v/>
      </c>
      <c r="DJ203" s="3" t="str">
        <f>IF('DATA ENTRY'!CV202="","",IF('DATA ENTRY'!P202="","",IF(AND($DE$4='DATA ENTRY'!D202),'DATA ENTRY'!P202,"")))</f>
        <v/>
      </c>
      <c r="DK203" s="132" t="str">
        <f>IF('DATA ENTRY'!CV202="","",IF('DATA ENTRY'!Q202="","",IF(AND($DE$4='DATA ENTRY'!D202),'DATA ENTRY'!Q202,"")))</f>
        <v/>
      </c>
      <c r="DL203" s="3" t="str">
        <f>IF('DATA ENTRY'!CV202="","",IF('DATA ENTRY'!R202="","",IF(AND($DE$4='DATA ENTRY'!D202),'DATA ENTRY'!R202,"")))</f>
        <v/>
      </c>
      <c r="DM203" s="132" t="str">
        <f>IF('DATA ENTRY'!CV202="","",IF('DATA ENTRY'!S202="","",IF(AND($DE$4='DATA ENTRY'!D202),'DATA ENTRY'!S202,"")))</f>
        <v/>
      </c>
      <c r="DN203" s="3" t="str">
        <f>IF('DATA ENTRY'!CV202="","",IF('DATA ENTRY'!E202="","",IF(AND($DE$4='DATA ENTRY'!D202),'DATA ENTRY'!E202,"")))</f>
        <v/>
      </c>
      <c r="DO203" s="3" t="str">
        <f>IF('DATA ENTRY'!CV202="","",IF('DATA ENTRY'!D202="","",IF(AND($DE$4='DATA ENTRY'!D202),'DATA ENTRY'!D202,"")))</f>
        <v/>
      </c>
      <c r="DP203" s="3" t="str">
        <f>IF('DATA ENTRY'!CV202="","",IF('DATA ENTRY'!W202="","",IF(AND($DE$4='DATA ENTRY'!D202),'DATA ENTRY'!W202,"")))</f>
        <v/>
      </c>
      <c r="DQ203" s="3" t="str">
        <f>IF('DATA ENTRY'!CV202="","",IF('DATA ENTRY'!X202="","",IF(AND($DE$4='DATA ENTRY'!D202),'DATA ENTRY'!X202,"")))</f>
        <v/>
      </c>
      <c r="DR203" s="133" t="str">
        <f t="shared" si="47"/>
        <v/>
      </c>
      <c r="DS203" s="133" t="str">
        <f>IF('DATA ENTRY'!CV202="","",IF('DATA ENTRY'!D202="","",IF(AND($DE$4='DATA ENTRY'!D202),'DATA ENTRY'!G202,"")))</f>
        <v/>
      </c>
      <c r="DX203">
        <f t="shared" si="48"/>
        <v>0</v>
      </c>
      <c r="EA203" t="str">
        <f t="shared" si="49"/>
        <v/>
      </c>
      <c r="EB203" t="str">
        <f>IF(EX203=0,"",1+(MAX($EB$7:EB202)))</f>
        <v/>
      </c>
      <c r="EC203" s="192">
        <v>197</v>
      </c>
      <c r="ED203" s="3" t="str">
        <f>IF('DATA ENTRY'!CV202="","",IF('DATA ENTRY'!B202="","",IF(AND($EE$4='DATA ENTRY'!G202,$EG$4='DATA ENTRY'!F202),'DATA ENTRY'!B202,"")))</f>
        <v/>
      </c>
      <c r="EE203" s="3" t="str">
        <f>IF('DATA ENTRY'!CV202="","",IF('DATA ENTRY'!C202="","",IF(AND($EE$4='DATA ENTRY'!G202,$EG$4='DATA ENTRY'!F202),'DATA ENTRY'!C202,"")))</f>
        <v/>
      </c>
      <c r="EF203" s="4" t="str">
        <f>IF('DATA ENTRY'!CV202="","",IF('DATA ENTRY'!I202="","",IF(AND($EE$4='DATA ENTRY'!G202,$EG$4='DATA ENTRY'!F202),'DATA ENTRY'!I202,"")))</f>
        <v/>
      </c>
      <c r="EG203" s="4" t="str">
        <f>IF('DATA ENTRY'!CV202="","",IF('DATA ENTRY'!CV202="","",IF(AND($EE$4='DATA ENTRY'!G202,$EG$4='DATA ENTRY'!F202),'DATA ENTRY'!CV202,"")))</f>
        <v/>
      </c>
      <c r="EH203" s="3" t="str">
        <f>IF('DATA ENTRY'!CV202="","",IF('DATA ENTRY'!N202="","",IF(AND($EE$4='DATA ENTRY'!G202,$EG$4='DATA ENTRY'!F202),'DATA ENTRY'!N202,"")))</f>
        <v/>
      </c>
      <c r="EI203" s="132" t="str">
        <f>IF('DATA ENTRY'!CV202="","",IF('DATA ENTRY'!O202="","",IF(AND($EE$4='DATA ENTRY'!G202,$EG$4='DATA ENTRY'!F202),'DATA ENTRY'!O202,"")))</f>
        <v/>
      </c>
      <c r="EJ203" s="3" t="str">
        <f>IF('DATA ENTRY'!CV202="","",IF('DATA ENTRY'!P202="","",IF(AND($EE$4='DATA ENTRY'!G202,$EG$4='DATA ENTRY'!F202),'DATA ENTRY'!P202,"")))</f>
        <v/>
      </c>
      <c r="EK203" s="132" t="str">
        <f>IF('DATA ENTRY'!CV202="","",IF('DATA ENTRY'!Q202="","",IF(AND($EE$4='DATA ENTRY'!G202,$EG$4='DATA ENTRY'!F202),'DATA ENTRY'!Q202,"")))</f>
        <v/>
      </c>
      <c r="EL203" s="3" t="str">
        <f>IF('DATA ENTRY'!CV202="","",IF('DATA ENTRY'!R202="","",IF(AND($EE$4='DATA ENTRY'!G202,$EG$4='DATA ENTRY'!F202),'DATA ENTRY'!R202,"")))</f>
        <v/>
      </c>
      <c r="EM203" s="132" t="str">
        <f>IF('DATA ENTRY'!CV202="","",IF('DATA ENTRY'!S202="","",IF(AND($EE$4='DATA ENTRY'!G202,$EG$4='DATA ENTRY'!F202),'DATA ENTRY'!S202,"")))</f>
        <v/>
      </c>
      <c r="EN203" s="3" t="str">
        <f>IF('DATA ENTRY'!CV202="","",IF('DATA ENTRY'!E202="","",IF(AND($EE$4='DATA ENTRY'!G202,$EG$4='DATA ENTRY'!F202),'DATA ENTRY'!E202,"")))</f>
        <v/>
      </c>
      <c r="EO203" s="3" t="str">
        <f>IF('DATA ENTRY'!CV202="","",IF('DATA ENTRY'!D6="","",IF(AND($EE$4='DATA ENTRY'!G202,$EG$4='DATA ENTRY'!F202),'DATA ENTRY'!D6,"")))</f>
        <v/>
      </c>
      <c r="EP203" s="3" t="str">
        <f>IF('DATA ENTRY'!CV202="","",IF('DATA ENTRY'!W202="","",IF(AND($EE$4='DATA ENTRY'!G202,$EG$4='DATA ENTRY'!F202),'DATA ENTRY'!W202,"")))</f>
        <v/>
      </c>
      <c r="EQ203" s="3" t="str">
        <f>IF('DATA ENTRY'!CV202="","",IF('DATA ENTRY'!X202="","",IF(AND($EE$4='DATA ENTRY'!G202,$EG$4='DATA ENTRY'!F202),'DATA ENTRY'!X202,"")))</f>
        <v/>
      </c>
      <c r="ER203" s="133" t="str">
        <f t="shared" si="50"/>
        <v/>
      </c>
      <c r="ES203" s="133" t="str">
        <f>IF('DATA ENTRY'!CV202="","",IF('DATA ENTRY'!D6="","",IF(AND($EE$4='DATA ENTRY'!G202,$EG$4='DATA ENTRY'!F202),'DATA ENTRY'!G202,"")))</f>
        <v/>
      </c>
      <c r="EX203">
        <f t="shared" si="51"/>
        <v>0</v>
      </c>
    </row>
    <row r="204" spans="1:154">
      <c r="A204" t="str">
        <f>IF(S204=0,"",1+(MAX($A$7:A203)))</f>
        <v/>
      </c>
      <c r="B204" s="2">
        <v>198</v>
      </c>
      <c r="C204" s="3" t="str">
        <f>IF('DATA ENTRY'!CV203="","",IF('DATA ENTRY'!B203="","",IF($D$4="All Post",'DATA ENTRY'!B203,IF(AND($D$4='DATA ENTRY'!CV203),'DATA ENTRY'!B203,""))))</f>
        <v/>
      </c>
      <c r="D204" s="3" t="str">
        <f>IF('DATA ENTRY'!CV203="","",IF('DATA ENTRY'!C203="","",IF($D$4="All Post",'DATA ENTRY'!C203,IF(AND($D$4='DATA ENTRY'!CV203),'DATA ENTRY'!C203,""))))</f>
        <v/>
      </c>
      <c r="E204" s="4" t="str">
        <f>IF('DATA ENTRY'!CV203="","",IF('DATA ENTRY'!I203="","",IF($D$4="All Post",'DATA ENTRY'!I203,IF(AND($D$4='DATA ENTRY'!CV203),'DATA ENTRY'!I203,""))))</f>
        <v/>
      </c>
      <c r="F204" s="4" t="str">
        <f>IF('DATA ENTRY'!CV203="","",IF('DATA ENTRY'!CV203="","",IF($D$4="All Post",'DATA ENTRY'!CV203,IF(AND($D$4='DATA ENTRY'!CV203),'DATA ENTRY'!CV203,""))))</f>
        <v/>
      </c>
      <c r="G204" s="3" t="str">
        <f>IF('DATA ENTRY'!CV203="","",IF('DATA ENTRY'!N203="","",IF($D$4="All Post",'DATA ENTRY'!N203,IF(AND($D$4='DATA ENTRY'!CV203),'DATA ENTRY'!N203,""))))</f>
        <v/>
      </c>
      <c r="H204" s="132" t="str">
        <f>IF('DATA ENTRY'!CV203="","",IF('DATA ENTRY'!O203="","",IF($D$4="All Post",'DATA ENTRY'!O203,IF(AND($D$4='DATA ENTRY'!CV203),'DATA ENTRY'!O203,""))))</f>
        <v/>
      </c>
      <c r="I204" s="3" t="str">
        <f>IF('DATA ENTRY'!CV203="","",IF('DATA ENTRY'!P203="","",IF($D$4="All Post",'DATA ENTRY'!P203,IF(AND($D$4='DATA ENTRY'!CV203),'DATA ENTRY'!P203,""))))</f>
        <v/>
      </c>
      <c r="J204" s="132" t="str">
        <f>IF('DATA ENTRY'!CV203="","",IF('DATA ENTRY'!Q203="","",IF($D$4="All Post",'DATA ENTRY'!Q203,IF(AND($D$4='DATA ENTRY'!CV203),'DATA ENTRY'!Q203,""))))</f>
        <v/>
      </c>
      <c r="K204" s="3" t="str">
        <f>IF('DATA ENTRY'!CV203="","",IF('DATA ENTRY'!R203="","",IF($D$4="All Post",'DATA ENTRY'!R203,IF(AND($D$4='DATA ENTRY'!CV203),'DATA ENTRY'!R203,""))))</f>
        <v/>
      </c>
      <c r="L204" s="3" t="str">
        <f>IF('DATA ENTRY'!CV203="","",IF('DATA ENTRY'!S203="","",IF($D$4="All Post",'DATA ENTRY'!S203,IF(AND($D$4='DATA ENTRY'!CV203),'DATA ENTRY'!S203,""))))</f>
        <v/>
      </c>
      <c r="M204" s="3" t="str">
        <f>IF('DATA ENTRY'!CV203="","",IF('DATA ENTRY'!E203="","",IF($D$4="All Post",'DATA ENTRY'!E203,IF(AND($D$4='DATA ENTRY'!CV203),'DATA ENTRY'!E203,""))))</f>
        <v/>
      </c>
      <c r="N204" s="3" t="str">
        <f>IF('DATA ENTRY'!CV203="","",IF('DATA ENTRY'!W203="","",IF($D$4="All Post",'DATA ENTRY'!W203,IF(AND($D$4='DATA ENTRY'!CV203),'DATA ENTRY'!W203,""))))</f>
        <v/>
      </c>
      <c r="O204" s="3" t="str">
        <f>IF('DATA ENTRY'!CV203="","",IF('DATA ENTRY'!X203="","",IF($D$4="All Post",'DATA ENTRY'!X203,IF(AND($D$4='DATA ENTRY'!CV203),'DATA ENTRY'!X203,""))))</f>
        <v/>
      </c>
      <c r="P204" s="3" t="str">
        <f>IF('DATA ENTRY'!CV203="","",IF('DATA ENTRY'!G203="","",IF($D$4="All Post",'DATA ENTRY'!G203,IF(AND($D$4='DATA ENTRY'!CV203),'DATA ENTRY'!G203,""))))</f>
        <v/>
      </c>
      <c r="S204">
        <f t="shared" si="40"/>
        <v>0</v>
      </c>
      <c r="T204" t="str">
        <f t="shared" si="41"/>
        <v/>
      </c>
      <c r="BZ204" t="str">
        <f t="shared" si="42"/>
        <v/>
      </c>
      <c r="CA204" t="str">
        <f>IF(CW204=0,"",1+(MAX($CA$7:CA203)))</f>
        <v/>
      </c>
      <c r="CB204" s="141">
        <v>198</v>
      </c>
      <c r="CC204" s="3" t="str">
        <f>IF('DATA ENTRY'!CV203="","",IF('DATA ENTRY'!B203="","",IF(AND($CD$4='DATA ENTRY'!CV203),'DATA ENTRY'!B203,"")))</f>
        <v/>
      </c>
      <c r="CD204" s="3" t="str">
        <f>IF('DATA ENTRY'!CV203="","",IF('DATA ENTRY'!C203="","",IF(AND($CD$4='DATA ENTRY'!CV203),'DATA ENTRY'!C203,"")))</f>
        <v/>
      </c>
      <c r="CE204" s="4" t="str">
        <f>IF('DATA ENTRY'!CV203="","",IF('DATA ENTRY'!I203="","",IF(AND($CD$4='DATA ENTRY'!CV203),'DATA ENTRY'!I203,"")))</f>
        <v/>
      </c>
      <c r="CF204" s="4" t="str">
        <f>IF('DATA ENTRY'!CV203="","",IF('DATA ENTRY'!CV203="","",IF(AND($CD$4='DATA ENTRY'!CV203),'DATA ENTRY'!CV203,"")))</f>
        <v/>
      </c>
      <c r="CG204" s="3" t="str">
        <f>IF('DATA ENTRY'!CV203="","",IF('DATA ENTRY'!N203="","",IF(AND($CD$4='DATA ENTRY'!CV203),'DATA ENTRY'!N203,"")))</f>
        <v/>
      </c>
      <c r="CH204" s="132" t="str">
        <f>IF('DATA ENTRY'!CV203="","",IF('DATA ENTRY'!O203="","",IF(AND($CD$4='DATA ENTRY'!CV203),'DATA ENTRY'!O203,"")))</f>
        <v/>
      </c>
      <c r="CI204" s="3" t="str">
        <f>IF('DATA ENTRY'!CV203="","",IF('DATA ENTRY'!P203="","",IF(AND($CD$4='DATA ENTRY'!CV203),'DATA ENTRY'!P203,"")))</f>
        <v/>
      </c>
      <c r="CJ204" s="132" t="str">
        <f>IF('DATA ENTRY'!CV203="","",IF('DATA ENTRY'!Q203="","",IF(AND($CD$4='DATA ENTRY'!CV203),'DATA ENTRY'!Q203,"")))</f>
        <v/>
      </c>
      <c r="CK204" s="3" t="str">
        <f>IF('DATA ENTRY'!CV203="","",IF('DATA ENTRY'!R203="","",IF(AND($CD$4='DATA ENTRY'!CV203),'DATA ENTRY'!R203,"")))</f>
        <v/>
      </c>
      <c r="CL204" s="3" t="str">
        <f>IF('DATA ENTRY'!CV203="","",IF('DATA ENTRY'!S203="","",IF(AND($CD$4='DATA ENTRY'!CV203),'DATA ENTRY'!S203,"")))</f>
        <v/>
      </c>
      <c r="CM204" s="3" t="str">
        <f>IF('DATA ENTRY'!CV203="","",IF('DATA ENTRY'!E203="","",IF(AND($CD$4='DATA ENTRY'!CV203),'DATA ENTRY'!E203,"")))</f>
        <v/>
      </c>
      <c r="CN204" s="3" t="str">
        <f>IF('DATA ENTRY'!CV203="","",IF('DATA ENTRY'!W203="","",IF(AND($CD$4='DATA ENTRY'!CV203),'DATA ENTRY'!W203,"")))</f>
        <v/>
      </c>
      <c r="CO204" s="3" t="str">
        <f>IF('DATA ENTRY'!CV203="","",IF('DATA ENTRY'!X203="","",IF(AND($CD$4='DATA ENTRY'!CV203),'DATA ENTRY'!X203,"")))</f>
        <v/>
      </c>
      <c r="CP204" s="133" t="str">
        <f t="shared" si="43"/>
        <v/>
      </c>
      <c r="CQ204" s="133" t="str">
        <f>IF('DATA ENTRY'!CV203="","",IF('DATA ENTRY'!G203="","",IF(AND($CD$4='DATA ENTRY'!CV203),'DATA ENTRY'!G203,"")))</f>
        <v/>
      </c>
      <c r="CR204">
        <f t="shared" si="44"/>
        <v>0</v>
      </c>
      <c r="CS204">
        <f t="shared" si="45"/>
        <v>0</v>
      </c>
      <c r="CW204">
        <f t="shared" si="52"/>
        <v>0</v>
      </c>
      <c r="DA204" t="str">
        <f t="shared" si="46"/>
        <v/>
      </c>
      <c r="DB204" t="str">
        <f>IF(DX204=0,"",1+(MAX($DB$7:DB203)))</f>
        <v/>
      </c>
      <c r="DC204" s="170">
        <v>198</v>
      </c>
      <c r="DD204" s="3" t="str">
        <f>IF('DATA ENTRY'!CV203="","",IF('DATA ENTRY'!B203="","",IF(AND($DE$4='DATA ENTRY'!D203),'DATA ENTRY'!B203,"")))</f>
        <v/>
      </c>
      <c r="DE204" s="3" t="str">
        <f>IF('DATA ENTRY'!CV203="","",IF('DATA ENTRY'!C203="","",IF(AND($DE$4='DATA ENTRY'!D203),'DATA ENTRY'!C203,"")))</f>
        <v/>
      </c>
      <c r="DF204" s="4" t="str">
        <f>IF('DATA ENTRY'!CV203="","",IF('DATA ENTRY'!I203="","",IF(AND($DE$4='DATA ENTRY'!D203),'DATA ENTRY'!I203,"")))</f>
        <v/>
      </c>
      <c r="DG204" s="4" t="str">
        <f>IF('DATA ENTRY'!CV203="","",IF('DATA ENTRY'!CV203="","",IF(AND($DE$4='DATA ENTRY'!D203),'DATA ENTRY'!CV203,"")))</f>
        <v/>
      </c>
      <c r="DH204" s="3" t="str">
        <f>IF('DATA ENTRY'!CV203="","",IF('DATA ENTRY'!N203="","",IF(AND($DE$4='DATA ENTRY'!D203),'DATA ENTRY'!N203,"")))</f>
        <v/>
      </c>
      <c r="DI204" s="132" t="str">
        <f>IF('DATA ENTRY'!CV203="","",IF('DATA ENTRY'!O203="","",IF(AND($DE$4='DATA ENTRY'!D203),'DATA ENTRY'!O203,"")))</f>
        <v/>
      </c>
      <c r="DJ204" s="3" t="str">
        <f>IF('DATA ENTRY'!CV203="","",IF('DATA ENTRY'!P203="","",IF(AND($DE$4='DATA ENTRY'!D203),'DATA ENTRY'!P203,"")))</f>
        <v/>
      </c>
      <c r="DK204" s="132" t="str">
        <f>IF('DATA ENTRY'!CV203="","",IF('DATA ENTRY'!Q203="","",IF(AND($DE$4='DATA ENTRY'!D203),'DATA ENTRY'!Q203,"")))</f>
        <v/>
      </c>
      <c r="DL204" s="3" t="str">
        <f>IF('DATA ENTRY'!CV203="","",IF('DATA ENTRY'!R203="","",IF(AND($DE$4='DATA ENTRY'!D203),'DATA ENTRY'!R203,"")))</f>
        <v/>
      </c>
      <c r="DM204" s="132" t="str">
        <f>IF('DATA ENTRY'!CV203="","",IF('DATA ENTRY'!S203="","",IF(AND($DE$4='DATA ENTRY'!D203),'DATA ENTRY'!S203,"")))</f>
        <v/>
      </c>
      <c r="DN204" s="3" t="str">
        <f>IF('DATA ENTRY'!CV203="","",IF('DATA ENTRY'!E203="","",IF(AND($DE$4='DATA ENTRY'!D203),'DATA ENTRY'!E203,"")))</f>
        <v/>
      </c>
      <c r="DO204" s="3" t="str">
        <f>IF('DATA ENTRY'!CV203="","",IF('DATA ENTRY'!D203="","",IF(AND($DE$4='DATA ENTRY'!D203),'DATA ENTRY'!D203,"")))</f>
        <v/>
      </c>
      <c r="DP204" s="3" t="str">
        <f>IF('DATA ENTRY'!CV203="","",IF('DATA ENTRY'!W203="","",IF(AND($DE$4='DATA ENTRY'!D203),'DATA ENTRY'!W203,"")))</f>
        <v/>
      </c>
      <c r="DQ204" s="3" t="str">
        <f>IF('DATA ENTRY'!CV203="","",IF('DATA ENTRY'!X203="","",IF(AND($DE$4='DATA ENTRY'!D203),'DATA ENTRY'!X203,"")))</f>
        <v/>
      </c>
      <c r="DR204" s="133" t="str">
        <f t="shared" si="47"/>
        <v/>
      </c>
      <c r="DS204" s="133" t="str">
        <f>IF('DATA ENTRY'!CV203="","",IF('DATA ENTRY'!D203="","",IF(AND($DE$4='DATA ENTRY'!D203),'DATA ENTRY'!G203,"")))</f>
        <v/>
      </c>
      <c r="DX204">
        <f t="shared" si="48"/>
        <v>0</v>
      </c>
      <c r="EA204" t="str">
        <f t="shared" si="49"/>
        <v/>
      </c>
      <c r="EB204" t="str">
        <f>IF(EX204=0,"",1+(MAX($EB$7:EB203)))</f>
        <v/>
      </c>
      <c r="EC204" s="192">
        <v>198</v>
      </c>
      <c r="ED204" s="3" t="str">
        <f>IF('DATA ENTRY'!CV203="","",IF('DATA ENTRY'!B203="","",IF(AND($EE$4='DATA ENTRY'!G203,$EG$4='DATA ENTRY'!F203),'DATA ENTRY'!B203,"")))</f>
        <v/>
      </c>
      <c r="EE204" s="3" t="str">
        <f>IF('DATA ENTRY'!CV203="","",IF('DATA ENTRY'!C203="","",IF(AND($EE$4='DATA ENTRY'!G203,$EG$4='DATA ENTRY'!F203),'DATA ENTRY'!C203,"")))</f>
        <v/>
      </c>
      <c r="EF204" s="4" t="str">
        <f>IF('DATA ENTRY'!CV203="","",IF('DATA ENTRY'!I203="","",IF(AND($EE$4='DATA ENTRY'!G203,$EG$4='DATA ENTRY'!F203),'DATA ENTRY'!I203,"")))</f>
        <v/>
      </c>
      <c r="EG204" s="4" t="str">
        <f>IF('DATA ENTRY'!CV203="","",IF('DATA ENTRY'!CV203="","",IF(AND($EE$4='DATA ENTRY'!G203,$EG$4='DATA ENTRY'!F203),'DATA ENTRY'!CV203,"")))</f>
        <v/>
      </c>
      <c r="EH204" s="3" t="str">
        <f>IF('DATA ENTRY'!CV203="","",IF('DATA ENTRY'!N203="","",IF(AND($EE$4='DATA ENTRY'!G203,$EG$4='DATA ENTRY'!F203),'DATA ENTRY'!N203,"")))</f>
        <v/>
      </c>
      <c r="EI204" s="132" t="str">
        <f>IF('DATA ENTRY'!CV203="","",IF('DATA ENTRY'!O203="","",IF(AND($EE$4='DATA ENTRY'!G203,$EG$4='DATA ENTRY'!F203),'DATA ENTRY'!O203,"")))</f>
        <v/>
      </c>
      <c r="EJ204" s="3" t="str">
        <f>IF('DATA ENTRY'!CV203="","",IF('DATA ENTRY'!P203="","",IF(AND($EE$4='DATA ENTRY'!G203,$EG$4='DATA ENTRY'!F203),'DATA ENTRY'!P203,"")))</f>
        <v/>
      </c>
      <c r="EK204" s="132" t="str">
        <f>IF('DATA ENTRY'!CV203="","",IF('DATA ENTRY'!Q203="","",IF(AND($EE$4='DATA ENTRY'!G203,$EG$4='DATA ENTRY'!F203),'DATA ENTRY'!Q203,"")))</f>
        <v/>
      </c>
      <c r="EL204" s="3" t="str">
        <f>IF('DATA ENTRY'!CV203="","",IF('DATA ENTRY'!R203="","",IF(AND($EE$4='DATA ENTRY'!G203,$EG$4='DATA ENTRY'!F203),'DATA ENTRY'!R203,"")))</f>
        <v/>
      </c>
      <c r="EM204" s="132" t="str">
        <f>IF('DATA ENTRY'!CV203="","",IF('DATA ENTRY'!S203="","",IF(AND($EE$4='DATA ENTRY'!G203,$EG$4='DATA ENTRY'!F203),'DATA ENTRY'!S203,"")))</f>
        <v/>
      </c>
      <c r="EN204" s="3" t="str">
        <f>IF('DATA ENTRY'!CV203="","",IF('DATA ENTRY'!E203="","",IF(AND($EE$4='DATA ENTRY'!G203,$EG$4='DATA ENTRY'!F203),'DATA ENTRY'!E203,"")))</f>
        <v/>
      </c>
      <c r="EO204" s="3" t="str">
        <f>IF('DATA ENTRY'!CV203="","",IF('DATA ENTRY'!D6="","",IF(AND($EE$4='DATA ENTRY'!G203,$EG$4='DATA ENTRY'!F203),'DATA ENTRY'!D6,"")))</f>
        <v/>
      </c>
      <c r="EP204" s="3" t="str">
        <f>IF('DATA ENTRY'!CV203="","",IF('DATA ENTRY'!W203="","",IF(AND($EE$4='DATA ENTRY'!G203,$EG$4='DATA ENTRY'!F203),'DATA ENTRY'!W203,"")))</f>
        <v/>
      </c>
      <c r="EQ204" s="3" t="str">
        <f>IF('DATA ENTRY'!CV203="","",IF('DATA ENTRY'!X203="","",IF(AND($EE$4='DATA ENTRY'!G203,$EG$4='DATA ENTRY'!F203),'DATA ENTRY'!X203,"")))</f>
        <v/>
      </c>
      <c r="ER204" s="133" t="str">
        <f t="shared" si="50"/>
        <v/>
      </c>
      <c r="ES204" s="133" t="str">
        <f>IF('DATA ENTRY'!CV203="","",IF('DATA ENTRY'!D6="","",IF(AND($EE$4='DATA ENTRY'!G203,$EG$4='DATA ENTRY'!F203),'DATA ENTRY'!G203,"")))</f>
        <v/>
      </c>
      <c r="EX204">
        <f t="shared" si="51"/>
        <v>0</v>
      </c>
    </row>
    <row r="205" spans="1:154">
      <c r="A205" t="str">
        <f>IF(S205=0,"",1+(MAX($A$7:A204)))</f>
        <v/>
      </c>
      <c r="B205" s="2">
        <v>199</v>
      </c>
      <c r="C205" s="3" t="str">
        <f>IF('DATA ENTRY'!CV204="","",IF('DATA ENTRY'!B204="","",IF($D$4="All Post",'DATA ENTRY'!B204,IF(AND($D$4='DATA ENTRY'!CV204),'DATA ENTRY'!B204,""))))</f>
        <v/>
      </c>
      <c r="D205" s="3" t="str">
        <f>IF('DATA ENTRY'!CV204="","",IF('DATA ENTRY'!C204="","",IF($D$4="All Post",'DATA ENTRY'!C204,IF(AND($D$4='DATA ENTRY'!CV204),'DATA ENTRY'!C204,""))))</f>
        <v/>
      </c>
      <c r="E205" s="4" t="str">
        <f>IF('DATA ENTRY'!CV204="","",IF('DATA ENTRY'!I204="","",IF($D$4="All Post",'DATA ENTRY'!I204,IF(AND($D$4='DATA ENTRY'!CV204),'DATA ENTRY'!I204,""))))</f>
        <v/>
      </c>
      <c r="F205" s="4" t="str">
        <f>IF('DATA ENTRY'!CV204="","",IF('DATA ENTRY'!CV204="","",IF($D$4="All Post",'DATA ENTRY'!CV204,IF(AND($D$4='DATA ENTRY'!CV204),'DATA ENTRY'!CV204,""))))</f>
        <v/>
      </c>
      <c r="G205" s="3" t="str">
        <f>IF('DATA ENTRY'!CV204="","",IF('DATA ENTRY'!N204="","",IF($D$4="All Post",'DATA ENTRY'!N204,IF(AND($D$4='DATA ENTRY'!CV204),'DATA ENTRY'!N204,""))))</f>
        <v/>
      </c>
      <c r="H205" s="132" t="str">
        <f>IF('DATA ENTRY'!CV204="","",IF('DATA ENTRY'!O204="","",IF($D$4="All Post",'DATA ENTRY'!O204,IF(AND($D$4='DATA ENTRY'!CV204),'DATA ENTRY'!O204,""))))</f>
        <v/>
      </c>
      <c r="I205" s="3" t="str">
        <f>IF('DATA ENTRY'!CV204="","",IF('DATA ENTRY'!P204="","",IF($D$4="All Post",'DATA ENTRY'!P204,IF(AND($D$4='DATA ENTRY'!CV204),'DATA ENTRY'!P204,""))))</f>
        <v/>
      </c>
      <c r="J205" s="132" t="str">
        <f>IF('DATA ENTRY'!CV204="","",IF('DATA ENTRY'!Q204="","",IF($D$4="All Post",'DATA ENTRY'!Q204,IF(AND($D$4='DATA ENTRY'!CV204),'DATA ENTRY'!Q204,""))))</f>
        <v/>
      </c>
      <c r="K205" s="3" t="str">
        <f>IF('DATA ENTRY'!CV204="","",IF('DATA ENTRY'!R204="","",IF($D$4="All Post",'DATA ENTRY'!R204,IF(AND($D$4='DATA ENTRY'!CV204),'DATA ENTRY'!R204,""))))</f>
        <v/>
      </c>
      <c r="L205" s="3" t="str">
        <f>IF('DATA ENTRY'!CV204="","",IF('DATA ENTRY'!S204="","",IF($D$4="All Post",'DATA ENTRY'!S204,IF(AND($D$4='DATA ENTRY'!CV204),'DATA ENTRY'!S204,""))))</f>
        <v/>
      </c>
      <c r="M205" s="3" t="str">
        <f>IF('DATA ENTRY'!CV204="","",IF('DATA ENTRY'!E204="","",IF($D$4="All Post",'DATA ENTRY'!E204,IF(AND($D$4='DATA ENTRY'!CV204),'DATA ENTRY'!E204,""))))</f>
        <v/>
      </c>
      <c r="N205" s="3" t="str">
        <f>IF('DATA ENTRY'!CV204="","",IF('DATA ENTRY'!W204="","",IF($D$4="All Post",'DATA ENTRY'!W204,IF(AND($D$4='DATA ENTRY'!CV204),'DATA ENTRY'!W204,""))))</f>
        <v/>
      </c>
      <c r="O205" s="3" t="str">
        <f>IF('DATA ENTRY'!CV204="","",IF('DATA ENTRY'!X204="","",IF($D$4="All Post",'DATA ENTRY'!X204,IF(AND($D$4='DATA ENTRY'!CV204),'DATA ENTRY'!X204,""))))</f>
        <v/>
      </c>
      <c r="P205" s="3" t="str">
        <f>IF('DATA ENTRY'!CV204="","",IF('DATA ENTRY'!G204="","",IF($D$4="All Post",'DATA ENTRY'!G204,IF(AND($D$4='DATA ENTRY'!CV204),'DATA ENTRY'!G204,""))))</f>
        <v/>
      </c>
      <c r="S205">
        <f t="shared" si="40"/>
        <v>0</v>
      </c>
      <c r="T205" t="str">
        <f t="shared" si="41"/>
        <v/>
      </c>
      <c r="BZ205" t="str">
        <f t="shared" si="42"/>
        <v/>
      </c>
      <c r="CA205" t="str">
        <f>IF(CW205=0,"",1+(MAX($CA$7:CA204)))</f>
        <v/>
      </c>
      <c r="CB205" s="141">
        <v>199</v>
      </c>
      <c r="CC205" s="3" t="str">
        <f>IF('DATA ENTRY'!CV204="","",IF('DATA ENTRY'!B204="","",IF(AND($CD$4='DATA ENTRY'!CV204),'DATA ENTRY'!B204,"")))</f>
        <v/>
      </c>
      <c r="CD205" s="3" t="str">
        <f>IF('DATA ENTRY'!CV204="","",IF('DATA ENTRY'!C204="","",IF(AND($CD$4='DATA ENTRY'!CV204),'DATA ENTRY'!C204,"")))</f>
        <v/>
      </c>
      <c r="CE205" s="4" t="str">
        <f>IF('DATA ENTRY'!CV204="","",IF('DATA ENTRY'!I204="","",IF(AND($CD$4='DATA ENTRY'!CV204),'DATA ENTRY'!I204,"")))</f>
        <v/>
      </c>
      <c r="CF205" s="4" t="str">
        <f>IF('DATA ENTRY'!CV204="","",IF('DATA ENTRY'!CV204="","",IF(AND($CD$4='DATA ENTRY'!CV204),'DATA ENTRY'!CV204,"")))</f>
        <v/>
      </c>
      <c r="CG205" s="3" t="str">
        <f>IF('DATA ENTRY'!CV204="","",IF('DATA ENTRY'!N204="","",IF(AND($CD$4='DATA ENTRY'!CV204),'DATA ENTRY'!N204,"")))</f>
        <v/>
      </c>
      <c r="CH205" s="132" t="str">
        <f>IF('DATA ENTRY'!CV204="","",IF('DATA ENTRY'!O204="","",IF(AND($CD$4='DATA ENTRY'!CV204),'DATA ENTRY'!O204,"")))</f>
        <v/>
      </c>
      <c r="CI205" s="3" t="str">
        <f>IF('DATA ENTRY'!CV204="","",IF('DATA ENTRY'!P204="","",IF(AND($CD$4='DATA ENTRY'!CV204),'DATA ENTRY'!P204,"")))</f>
        <v/>
      </c>
      <c r="CJ205" s="132" t="str">
        <f>IF('DATA ENTRY'!CV204="","",IF('DATA ENTRY'!Q204="","",IF(AND($CD$4='DATA ENTRY'!CV204),'DATA ENTRY'!Q204,"")))</f>
        <v/>
      </c>
      <c r="CK205" s="3" t="str">
        <f>IF('DATA ENTRY'!CV204="","",IF('DATA ENTRY'!R204="","",IF(AND($CD$4='DATA ENTRY'!CV204),'DATA ENTRY'!R204,"")))</f>
        <v/>
      </c>
      <c r="CL205" s="3" t="str">
        <f>IF('DATA ENTRY'!CV204="","",IF('DATA ENTRY'!S204="","",IF(AND($CD$4='DATA ENTRY'!CV204),'DATA ENTRY'!S204,"")))</f>
        <v/>
      </c>
      <c r="CM205" s="3" t="str">
        <f>IF('DATA ENTRY'!CV204="","",IF('DATA ENTRY'!E204="","",IF(AND($CD$4='DATA ENTRY'!CV204),'DATA ENTRY'!E204,"")))</f>
        <v/>
      </c>
      <c r="CN205" s="3" t="str">
        <f>IF('DATA ENTRY'!CV204="","",IF('DATA ENTRY'!W204="","",IF(AND($CD$4='DATA ENTRY'!CV204),'DATA ENTRY'!W204,"")))</f>
        <v/>
      </c>
      <c r="CO205" s="3" t="str">
        <f>IF('DATA ENTRY'!CV204="","",IF('DATA ENTRY'!X204="","",IF(AND($CD$4='DATA ENTRY'!CV204),'DATA ENTRY'!X204,"")))</f>
        <v/>
      </c>
      <c r="CP205" s="133" t="str">
        <f t="shared" si="43"/>
        <v/>
      </c>
      <c r="CQ205" s="133" t="str">
        <f>IF('DATA ENTRY'!CV204="","",IF('DATA ENTRY'!G204="","",IF(AND($CD$4='DATA ENTRY'!CV204),'DATA ENTRY'!G204,"")))</f>
        <v/>
      </c>
      <c r="CR205">
        <f t="shared" si="44"/>
        <v>0</v>
      </c>
      <c r="CS205">
        <f t="shared" si="45"/>
        <v>0</v>
      </c>
      <c r="CW205">
        <f t="shared" si="52"/>
        <v>0</v>
      </c>
      <c r="DA205" t="str">
        <f t="shared" si="46"/>
        <v/>
      </c>
      <c r="DB205" t="str">
        <f>IF(DX205=0,"",1+(MAX($DB$7:DB204)))</f>
        <v/>
      </c>
      <c r="DC205" s="170">
        <v>199</v>
      </c>
      <c r="DD205" s="3" t="str">
        <f>IF('DATA ENTRY'!CV204="","",IF('DATA ENTRY'!B204="","",IF(AND($DE$4='DATA ENTRY'!D204),'DATA ENTRY'!B204,"")))</f>
        <v/>
      </c>
      <c r="DE205" s="3" t="str">
        <f>IF('DATA ENTRY'!CV204="","",IF('DATA ENTRY'!C204="","",IF(AND($DE$4='DATA ENTRY'!D204),'DATA ENTRY'!C204,"")))</f>
        <v/>
      </c>
      <c r="DF205" s="4" t="str">
        <f>IF('DATA ENTRY'!CV204="","",IF('DATA ENTRY'!I204="","",IF(AND($DE$4='DATA ENTRY'!D204),'DATA ENTRY'!I204,"")))</f>
        <v/>
      </c>
      <c r="DG205" s="4" t="str">
        <f>IF('DATA ENTRY'!CV204="","",IF('DATA ENTRY'!CV204="","",IF(AND($DE$4='DATA ENTRY'!D204),'DATA ENTRY'!CV204,"")))</f>
        <v/>
      </c>
      <c r="DH205" s="3" t="str">
        <f>IF('DATA ENTRY'!CV204="","",IF('DATA ENTRY'!N204="","",IF(AND($DE$4='DATA ENTRY'!D204),'DATA ENTRY'!N204,"")))</f>
        <v/>
      </c>
      <c r="DI205" s="132" t="str">
        <f>IF('DATA ENTRY'!CV204="","",IF('DATA ENTRY'!O204="","",IF(AND($DE$4='DATA ENTRY'!D204),'DATA ENTRY'!O204,"")))</f>
        <v/>
      </c>
      <c r="DJ205" s="3" t="str">
        <f>IF('DATA ENTRY'!CV204="","",IF('DATA ENTRY'!P204="","",IF(AND($DE$4='DATA ENTRY'!D204),'DATA ENTRY'!P204,"")))</f>
        <v/>
      </c>
      <c r="DK205" s="132" t="str">
        <f>IF('DATA ENTRY'!CV204="","",IF('DATA ENTRY'!Q204="","",IF(AND($DE$4='DATA ENTRY'!D204),'DATA ENTRY'!Q204,"")))</f>
        <v/>
      </c>
      <c r="DL205" s="3" t="str">
        <f>IF('DATA ENTRY'!CV204="","",IF('DATA ENTRY'!R204="","",IF(AND($DE$4='DATA ENTRY'!D204),'DATA ENTRY'!R204,"")))</f>
        <v/>
      </c>
      <c r="DM205" s="132" t="str">
        <f>IF('DATA ENTRY'!CV204="","",IF('DATA ENTRY'!S204="","",IF(AND($DE$4='DATA ENTRY'!D204),'DATA ENTRY'!S204,"")))</f>
        <v/>
      </c>
      <c r="DN205" s="3" t="str">
        <f>IF('DATA ENTRY'!CV204="","",IF('DATA ENTRY'!E204="","",IF(AND($DE$4='DATA ENTRY'!D204),'DATA ENTRY'!E204,"")))</f>
        <v/>
      </c>
      <c r="DO205" s="3" t="str">
        <f>IF('DATA ENTRY'!CV204="","",IF('DATA ENTRY'!D204="","",IF(AND($DE$4='DATA ENTRY'!D204),'DATA ENTRY'!D204,"")))</f>
        <v/>
      </c>
      <c r="DP205" s="3" t="str">
        <f>IF('DATA ENTRY'!CV204="","",IF('DATA ENTRY'!W204="","",IF(AND($DE$4='DATA ENTRY'!D204),'DATA ENTRY'!W204,"")))</f>
        <v/>
      </c>
      <c r="DQ205" s="3" t="str">
        <f>IF('DATA ENTRY'!CV204="","",IF('DATA ENTRY'!X204="","",IF(AND($DE$4='DATA ENTRY'!D204),'DATA ENTRY'!X204,"")))</f>
        <v/>
      </c>
      <c r="DR205" s="133" t="str">
        <f t="shared" si="47"/>
        <v/>
      </c>
      <c r="DS205" s="133" t="str">
        <f>IF('DATA ENTRY'!CV204="","",IF('DATA ENTRY'!D204="","",IF(AND($DE$4='DATA ENTRY'!D204),'DATA ENTRY'!G204,"")))</f>
        <v/>
      </c>
      <c r="DX205">
        <f t="shared" si="48"/>
        <v>0</v>
      </c>
      <c r="EA205" t="str">
        <f t="shared" si="49"/>
        <v/>
      </c>
      <c r="EB205" t="str">
        <f>IF(EX205=0,"",1+(MAX($EB$7:EB204)))</f>
        <v/>
      </c>
      <c r="EC205" s="192">
        <v>199</v>
      </c>
      <c r="ED205" s="3" t="str">
        <f>IF('DATA ENTRY'!CV204="","",IF('DATA ENTRY'!B204="","",IF(AND($EE$4='DATA ENTRY'!G204,$EG$4='DATA ENTRY'!F204),'DATA ENTRY'!B204,"")))</f>
        <v/>
      </c>
      <c r="EE205" s="3" t="str">
        <f>IF('DATA ENTRY'!CV204="","",IF('DATA ENTRY'!C204="","",IF(AND($EE$4='DATA ENTRY'!G204,$EG$4='DATA ENTRY'!F204),'DATA ENTRY'!C204,"")))</f>
        <v/>
      </c>
      <c r="EF205" s="4" t="str">
        <f>IF('DATA ENTRY'!CV204="","",IF('DATA ENTRY'!I204="","",IF(AND($EE$4='DATA ENTRY'!G204,$EG$4='DATA ENTRY'!F204),'DATA ENTRY'!I204,"")))</f>
        <v/>
      </c>
      <c r="EG205" s="4" t="str">
        <f>IF('DATA ENTRY'!CV204="","",IF('DATA ENTRY'!CV204="","",IF(AND($EE$4='DATA ENTRY'!G204,$EG$4='DATA ENTRY'!F204),'DATA ENTRY'!CV204,"")))</f>
        <v/>
      </c>
      <c r="EH205" s="3" t="str">
        <f>IF('DATA ENTRY'!CV204="","",IF('DATA ENTRY'!N204="","",IF(AND($EE$4='DATA ENTRY'!G204,$EG$4='DATA ENTRY'!F204),'DATA ENTRY'!N204,"")))</f>
        <v/>
      </c>
      <c r="EI205" s="132" t="str">
        <f>IF('DATA ENTRY'!CV204="","",IF('DATA ENTRY'!O204="","",IF(AND($EE$4='DATA ENTRY'!G204,$EG$4='DATA ENTRY'!F204),'DATA ENTRY'!O204,"")))</f>
        <v/>
      </c>
      <c r="EJ205" s="3" t="str">
        <f>IF('DATA ENTRY'!CV204="","",IF('DATA ENTRY'!P204="","",IF(AND($EE$4='DATA ENTRY'!G204,$EG$4='DATA ENTRY'!F204),'DATA ENTRY'!P204,"")))</f>
        <v/>
      </c>
      <c r="EK205" s="132" t="str">
        <f>IF('DATA ENTRY'!CV204="","",IF('DATA ENTRY'!Q204="","",IF(AND($EE$4='DATA ENTRY'!G204,$EG$4='DATA ENTRY'!F204),'DATA ENTRY'!Q204,"")))</f>
        <v/>
      </c>
      <c r="EL205" s="3" t="str">
        <f>IF('DATA ENTRY'!CV204="","",IF('DATA ENTRY'!R204="","",IF(AND($EE$4='DATA ENTRY'!G204,$EG$4='DATA ENTRY'!F204),'DATA ENTRY'!R204,"")))</f>
        <v/>
      </c>
      <c r="EM205" s="132" t="str">
        <f>IF('DATA ENTRY'!CV204="","",IF('DATA ENTRY'!S204="","",IF(AND($EE$4='DATA ENTRY'!G204,$EG$4='DATA ENTRY'!F204),'DATA ENTRY'!S204,"")))</f>
        <v/>
      </c>
      <c r="EN205" s="3" t="str">
        <f>IF('DATA ENTRY'!CV204="","",IF('DATA ENTRY'!E204="","",IF(AND($EE$4='DATA ENTRY'!G204,$EG$4='DATA ENTRY'!F204),'DATA ENTRY'!E204,"")))</f>
        <v/>
      </c>
      <c r="EO205" s="3" t="str">
        <f>IF('DATA ENTRY'!CV204="","",IF('DATA ENTRY'!D6="","",IF(AND($EE$4='DATA ENTRY'!G204,$EG$4='DATA ENTRY'!F204),'DATA ENTRY'!D6,"")))</f>
        <v/>
      </c>
      <c r="EP205" s="3" t="str">
        <f>IF('DATA ENTRY'!CV204="","",IF('DATA ENTRY'!W204="","",IF(AND($EE$4='DATA ENTRY'!G204,$EG$4='DATA ENTRY'!F204),'DATA ENTRY'!W204,"")))</f>
        <v/>
      </c>
      <c r="EQ205" s="3" t="str">
        <f>IF('DATA ENTRY'!CV204="","",IF('DATA ENTRY'!X204="","",IF(AND($EE$4='DATA ENTRY'!G204,$EG$4='DATA ENTRY'!F204),'DATA ENTRY'!X204,"")))</f>
        <v/>
      </c>
      <c r="ER205" s="133" t="str">
        <f t="shared" si="50"/>
        <v/>
      </c>
      <c r="ES205" s="133" t="str">
        <f>IF('DATA ENTRY'!CV204="","",IF('DATA ENTRY'!D6="","",IF(AND($EE$4='DATA ENTRY'!G204,$EG$4='DATA ENTRY'!F204),'DATA ENTRY'!G204,"")))</f>
        <v/>
      </c>
      <c r="EX205">
        <f t="shared" si="51"/>
        <v>0</v>
      </c>
    </row>
    <row r="206" spans="1:154">
      <c r="A206" t="str">
        <f>IF(S206=0,"",1+(MAX($A$7:A205)))</f>
        <v/>
      </c>
      <c r="B206" s="2">
        <v>200</v>
      </c>
      <c r="C206" s="3" t="str">
        <f>IF('DATA ENTRY'!CV205="","",IF('DATA ENTRY'!B205="","",IF($D$4="All Post",'DATA ENTRY'!B205,IF(AND($D$4='DATA ENTRY'!CV205),'DATA ENTRY'!B205,""))))</f>
        <v/>
      </c>
      <c r="D206" s="3" t="str">
        <f>IF('DATA ENTRY'!CV205="","",IF('DATA ENTRY'!C205="","",IF($D$4="All Post",'DATA ENTRY'!C205,IF(AND($D$4='DATA ENTRY'!CV205),'DATA ENTRY'!C205,""))))</f>
        <v/>
      </c>
      <c r="E206" s="4" t="str">
        <f>IF('DATA ENTRY'!CV205="","",IF('DATA ENTRY'!I205="","",IF($D$4="All Post",'DATA ENTRY'!I205,IF(AND($D$4='DATA ENTRY'!CV205),'DATA ENTRY'!I205,""))))</f>
        <v/>
      </c>
      <c r="F206" s="4" t="str">
        <f>IF('DATA ENTRY'!CV205="","",IF('DATA ENTRY'!CV205="","",IF($D$4="All Post",'DATA ENTRY'!CV205,IF(AND($D$4='DATA ENTRY'!CV205),'DATA ENTRY'!CV205,""))))</f>
        <v/>
      </c>
      <c r="G206" s="3" t="str">
        <f>IF('DATA ENTRY'!CV205="","",IF('DATA ENTRY'!N205="","",IF($D$4="All Post",'DATA ENTRY'!N205,IF(AND($D$4='DATA ENTRY'!CV205),'DATA ENTRY'!N205,""))))</f>
        <v/>
      </c>
      <c r="H206" s="132" t="str">
        <f>IF('DATA ENTRY'!CV205="","",IF('DATA ENTRY'!O205="","",IF($D$4="All Post",'DATA ENTRY'!O205,IF(AND($D$4='DATA ENTRY'!CV205),'DATA ENTRY'!O205,""))))</f>
        <v/>
      </c>
      <c r="I206" s="3" t="str">
        <f>IF('DATA ENTRY'!CV205="","",IF('DATA ENTRY'!P205="","",IF($D$4="All Post",'DATA ENTRY'!P205,IF(AND($D$4='DATA ENTRY'!CV205),'DATA ENTRY'!P205,""))))</f>
        <v/>
      </c>
      <c r="J206" s="132" t="str">
        <f>IF('DATA ENTRY'!CV205="","",IF('DATA ENTRY'!Q205="","",IF($D$4="All Post",'DATA ENTRY'!Q205,IF(AND($D$4='DATA ENTRY'!CV205),'DATA ENTRY'!Q205,""))))</f>
        <v/>
      </c>
      <c r="K206" s="3" t="str">
        <f>IF('DATA ENTRY'!CV205="","",IF('DATA ENTRY'!R205="","",IF($D$4="All Post",'DATA ENTRY'!R205,IF(AND($D$4='DATA ENTRY'!CV205),'DATA ENTRY'!R205,""))))</f>
        <v/>
      </c>
      <c r="L206" s="3" t="str">
        <f>IF('DATA ENTRY'!CV205="","",IF('DATA ENTRY'!S205="","",IF($D$4="All Post",'DATA ENTRY'!S205,IF(AND($D$4='DATA ENTRY'!CV205),'DATA ENTRY'!S205,""))))</f>
        <v/>
      </c>
      <c r="M206" s="3" t="str">
        <f>IF('DATA ENTRY'!CV205="","",IF('DATA ENTRY'!E205="","",IF($D$4="All Post",'DATA ENTRY'!E205,IF(AND($D$4='DATA ENTRY'!CV205),'DATA ENTRY'!E205,""))))</f>
        <v/>
      </c>
      <c r="N206" s="3" t="str">
        <f>IF('DATA ENTRY'!CV205="","",IF('DATA ENTRY'!W205="","",IF($D$4="All Post",'DATA ENTRY'!W205,IF(AND($D$4='DATA ENTRY'!CV205),'DATA ENTRY'!W205,""))))</f>
        <v/>
      </c>
      <c r="O206" s="3" t="str">
        <f>IF('DATA ENTRY'!CV205="","",IF('DATA ENTRY'!X205="","",IF($D$4="All Post",'DATA ENTRY'!X205,IF(AND($D$4='DATA ENTRY'!CV205),'DATA ENTRY'!X205,""))))</f>
        <v/>
      </c>
      <c r="P206" s="3" t="str">
        <f>IF('DATA ENTRY'!CV205="","",IF('DATA ENTRY'!G205="","",IF($D$4="All Post",'DATA ENTRY'!G205,IF(AND($D$4='DATA ENTRY'!CV205),'DATA ENTRY'!G205,""))))</f>
        <v/>
      </c>
      <c r="S206">
        <f t="shared" si="40"/>
        <v>0</v>
      </c>
      <c r="T206" t="str">
        <f t="shared" si="41"/>
        <v/>
      </c>
      <c r="BZ206" t="str">
        <f t="shared" si="42"/>
        <v/>
      </c>
      <c r="CA206" t="str">
        <f>IF(CW206=0,"",1+(MAX($CA$7:CA205)))</f>
        <v/>
      </c>
      <c r="CB206" s="141">
        <v>200</v>
      </c>
      <c r="CC206" s="3" t="str">
        <f>IF('DATA ENTRY'!CV205="","",IF('DATA ENTRY'!B205="","",IF(AND($CD$4='DATA ENTRY'!CV205),'DATA ENTRY'!B205,"")))</f>
        <v/>
      </c>
      <c r="CD206" s="3" t="str">
        <f>IF('DATA ENTRY'!CV205="","",IF('DATA ENTRY'!C205="","",IF(AND($CD$4='DATA ENTRY'!CV205),'DATA ENTRY'!C205,"")))</f>
        <v/>
      </c>
      <c r="CE206" s="4" t="str">
        <f>IF('DATA ENTRY'!CV205="","",IF('DATA ENTRY'!I205="","",IF(AND($CD$4='DATA ENTRY'!CV205),'DATA ENTRY'!I205,"")))</f>
        <v/>
      </c>
      <c r="CF206" s="4" t="str">
        <f>IF('DATA ENTRY'!CV205="","",IF('DATA ENTRY'!CV205="","",IF(AND($CD$4='DATA ENTRY'!CV205),'DATA ENTRY'!CV205,"")))</f>
        <v/>
      </c>
      <c r="CG206" s="3" t="str">
        <f>IF('DATA ENTRY'!CV205="","",IF('DATA ENTRY'!N205="","",IF(AND($CD$4='DATA ENTRY'!CV205),'DATA ENTRY'!N205,"")))</f>
        <v/>
      </c>
      <c r="CH206" s="132" t="str">
        <f>IF('DATA ENTRY'!CV205="","",IF('DATA ENTRY'!O205="","",IF(AND($CD$4='DATA ENTRY'!CV205),'DATA ENTRY'!O205,"")))</f>
        <v/>
      </c>
      <c r="CI206" s="3" t="str">
        <f>IF('DATA ENTRY'!CV205="","",IF('DATA ENTRY'!P205="","",IF(AND($CD$4='DATA ENTRY'!CV205),'DATA ENTRY'!P205,"")))</f>
        <v/>
      </c>
      <c r="CJ206" s="132" t="str">
        <f>IF('DATA ENTRY'!CV205="","",IF('DATA ENTRY'!Q205="","",IF(AND($CD$4='DATA ENTRY'!CV205),'DATA ENTRY'!Q205,"")))</f>
        <v/>
      </c>
      <c r="CK206" s="3" t="str">
        <f>IF('DATA ENTRY'!CV205="","",IF('DATA ENTRY'!R205="","",IF(AND($CD$4='DATA ENTRY'!CV205),'DATA ENTRY'!R205,"")))</f>
        <v/>
      </c>
      <c r="CL206" s="3" t="str">
        <f>IF('DATA ENTRY'!CV205="","",IF('DATA ENTRY'!S205="","",IF(AND($CD$4='DATA ENTRY'!CV205),'DATA ENTRY'!S205,"")))</f>
        <v/>
      </c>
      <c r="CM206" s="3" t="str">
        <f>IF('DATA ENTRY'!CV205="","",IF('DATA ENTRY'!E205="","",IF(AND($CD$4='DATA ENTRY'!CV205),'DATA ENTRY'!E205,"")))</f>
        <v/>
      </c>
      <c r="CN206" s="3" t="str">
        <f>IF('DATA ENTRY'!CV205="","",IF('DATA ENTRY'!W205="","",IF(AND($CD$4='DATA ENTRY'!CV205),'DATA ENTRY'!W205,"")))</f>
        <v/>
      </c>
      <c r="CO206" s="3" t="str">
        <f>IF('DATA ENTRY'!CV205="","",IF('DATA ENTRY'!X205="","",IF(AND($CD$4='DATA ENTRY'!CV205),'DATA ENTRY'!X205,"")))</f>
        <v/>
      </c>
      <c r="CP206" s="133" t="str">
        <f t="shared" si="43"/>
        <v/>
      </c>
      <c r="CQ206" s="133" t="str">
        <f>IF('DATA ENTRY'!CV205="","",IF('DATA ENTRY'!G205="","",IF(AND($CD$4='DATA ENTRY'!CV205),'DATA ENTRY'!G205,"")))</f>
        <v/>
      </c>
      <c r="CR206">
        <f t="shared" si="44"/>
        <v>0</v>
      </c>
      <c r="CS206">
        <f t="shared" si="45"/>
        <v>0</v>
      </c>
      <c r="CW206">
        <f t="shared" si="52"/>
        <v>0</v>
      </c>
      <c r="DA206" t="str">
        <f t="shared" si="46"/>
        <v/>
      </c>
      <c r="DB206" t="str">
        <f>IF(DX206=0,"",1+(MAX($DB$7:DB205)))</f>
        <v/>
      </c>
      <c r="DC206" s="170">
        <v>200</v>
      </c>
      <c r="DD206" s="3" t="str">
        <f>IF('DATA ENTRY'!CV205="","",IF('DATA ENTRY'!B205="","",IF(AND($DE$4='DATA ENTRY'!D205),'DATA ENTRY'!B205,"")))</f>
        <v/>
      </c>
      <c r="DE206" s="3" t="str">
        <f>IF('DATA ENTRY'!CV205="","",IF('DATA ENTRY'!C205="","",IF(AND($DE$4='DATA ENTRY'!D205),'DATA ENTRY'!C205,"")))</f>
        <v/>
      </c>
      <c r="DF206" s="4" t="str">
        <f>IF('DATA ENTRY'!CV205="","",IF('DATA ENTRY'!I205="","",IF(AND($DE$4='DATA ENTRY'!D205),'DATA ENTRY'!I205,"")))</f>
        <v/>
      </c>
      <c r="DG206" s="4" t="str">
        <f>IF('DATA ENTRY'!CV205="","",IF('DATA ENTRY'!CV205="","",IF(AND($DE$4='DATA ENTRY'!D205),'DATA ENTRY'!CV205,"")))</f>
        <v/>
      </c>
      <c r="DH206" s="3" t="str">
        <f>IF('DATA ENTRY'!CV205="","",IF('DATA ENTRY'!N205="","",IF(AND($DE$4='DATA ENTRY'!D205),'DATA ENTRY'!N205,"")))</f>
        <v/>
      </c>
      <c r="DI206" s="132" t="str">
        <f>IF('DATA ENTRY'!CV205="","",IF('DATA ENTRY'!O205="","",IF(AND($DE$4='DATA ENTRY'!D205),'DATA ENTRY'!O205,"")))</f>
        <v/>
      </c>
      <c r="DJ206" s="3" t="str">
        <f>IF('DATA ENTRY'!CV205="","",IF('DATA ENTRY'!P205="","",IF(AND($DE$4='DATA ENTRY'!D205),'DATA ENTRY'!P205,"")))</f>
        <v/>
      </c>
      <c r="DK206" s="132" t="str">
        <f>IF('DATA ENTRY'!CV205="","",IF('DATA ENTRY'!Q205="","",IF(AND($DE$4='DATA ENTRY'!D205),'DATA ENTRY'!Q205,"")))</f>
        <v/>
      </c>
      <c r="DL206" s="3" t="str">
        <f>IF('DATA ENTRY'!CV205="","",IF('DATA ENTRY'!R205="","",IF(AND($DE$4='DATA ENTRY'!D205),'DATA ENTRY'!R205,"")))</f>
        <v/>
      </c>
      <c r="DM206" s="132" t="str">
        <f>IF('DATA ENTRY'!CV205="","",IF('DATA ENTRY'!S205="","",IF(AND($DE$4='DATA ENTRY'!D205),'DATA ENTRY'!S205,"")))</f>
        <v/>
      </c>
      <c r="DN206" s="3" t="str">
        <f>IF('DATA ENTRY'!CV205="","",IF('DATA ENTRY'!E205="","",IF(AND($DE$4='DATA ENTRY'!D205),'DATA ENTRY'!E205,"")))</f>
        <v/>
      </c>
      <c r="DO206" s="3" t="str">
        <f>IF('DATA ENTRY'!CV205="","",IF('DATA ENTRY'!D205="","",IF(AND($DE$4='DATA ENTRY'!D205),'DATA ENTRY'!D205,"")))</f>
        <v/>
      </c>
      <c r="DP206" s="3" t="str">
        <f>IF('DATA ENTRY'!CV205="","",IF('DATA ENTRY'!W205="","",IF(AND($DE$4='DATA ENTRY'!D205),'DATA ENTRY'!W205,"")))</f>
        <v/>
      </c>
      <c r="DQ206" s="3" t="str">
        <f>IF('DATA ENTRY'!CV205="","",IF('DATA ENTRY'!X205="","",IF(AND($DE$4='DATA ENTRY'!D205),'DATA ENTRY'!X205,"")))</f>
        <v/>
      </c>
      <c r="DR206" s="133" t="str">
        <f t="shared" si="47"/>
        <v/>
      </c>
      <c r="DS206" s="133" t="str">
        <f>IF('DATA ENTRY'!CV205="","",IF('DATA ENTRY'!D205="","",IF(AND($DE$4='DATA ENTRY'!D205),'DATA ENTRY'!G205,"")))</f>
        <v/>
      </c>
      <c r="DX206">
        <f t="shared" si="48"/>
        <v>0</v>
      </c>
      <c r="EA206" t="str">
        <f t="shared" si="49"/>
        <v/>
      </c>
      <c r="EB206" t="str">
        <f>IF(EX206=0,"",1+(MAX($EB$7:EB205)))</f>
        <v/>
      </c>
      <c r="EC206" s="192">
        <v>200</v>
      </c>
      <c r="ED206" s="3" t="str">
        <f>IF('DATA ENTRY'!CV205="","",IF('DATA ENTRY'!B205="","",IF(AND($EE$4='DATA ENTRY'!G205,$EG$4='DATA ENTRY'!F205),'DATA ENTRY'!B205,"")))</f>
        <v/>
      </c>
      <c r="EE206" s="3" t="str">
        <f>IF('DATA ENTRY'!CV205="","",IF('DATA ENTRY'!C205="","",IF(AND($EE$4='DATA ENTRY'!G205,$EG$4='DATA ENTRY'!F205),'DATA ENTRY'!C205,"")))</f>
        <v/>
      </c>
      <c r="EF206" s="4" t="str">
        <f>IF('DATA ENTRY'!CV205="","",IF('DATA ENTRY'!I205="","",IF(AND($EE$4='DATA ENTRY'!G205,$EG$4='DATA ENTRY'!F205),'DATA ENTRY'!I205,"")))</f>
        <v/>
      </c>
      <c r="EG206" s="4" t="str">
        <f>IF('DATA ENTRY'!CV205="","",IF('DATA ENTRY'!CV205="","",IF(AND($EE$4='DATA ENTRY'!G205,$EG$4='DATA ENTRY'!F205),'DATA ENTRY'!CV205,"")))</f>
        <v/>
      </c>
      <c r="EH206" s="3" t="str">
        <f>IF('DATA ENTRY'!CV205="","",IF('DATA ENTRY'!N205="","",IF(AND($EE$4='DATA ENTRY'!G205,$EG$4='DATA ENTRY'!F205),'DATA ENTRY'!N205,"")))</f>
        <v/>
      </c>
      <c r="EI206" s="132" t="str">
        <f>IF('DATA ENTRY'!CV205="","",IF('DATA ENTRY'!O205="","",IF(AND($EE$4='DATA ENTRY'!G205,$EG$4='DATA ENTRY'!F205),'DATA ENTRY'!O205,"")))</f>
        <v/>
      </c>
      <c r="EJ206" s="3" t="str">
        <f>IF('DATA ENTRY'!CV205="","",IF('DATA ENTRY'!P205="","",IF(AND($EE$4='DATA ENTRY'!G205,$EG$4='DATA ENTRY'!F205),'DATA ENTRY'!P205,"")))</f>
        <v/>
      </c>
      <c r="EK206" s="132" t="str">
        <f>IF('DATA ENTRY'!CV205="","",IF('DATA ENTRY'!Q205="","",IF(AND($EE$4='DATA ENTRY'!G205,$EG$4='DATA ENTRY'!F205),'DATA ENTRY'!Q205,"")))</f>
        <v/>
      </c>
      <c r="EL206" s="3" t="str">
        <f>IF('DATA ENTRY'!CV205="","",IF('DATA ENTRY'!R205="","",IF(AND($EE$4='DATA ENTRY'!G205,$EG$4='DATA ENTRY'!F205),'DATA ENTRY'!R205,"")))</f>
        <v/>
      </c>
      <c r="EM206" s="132" t="str">
        <f>IF('DATA ENTRY'!CV205="","",IF('DATA ENTRY'!S205="","",IF(AND($EE$4='DATA ENTRY'!G205,$EG$4='DATA ENTRY'!F205),'DATA ENTRY'!S205,"")))</f>
        <v/>
      </c>
      <c r="EN206" s="3" t="str">
        <f>IF('DATA ENTRY'!CV205="","",IF('DATA ENTRY'!E205="","",IF(AND($EE$4='DATA ENTRY'!G205,$EG$4='DATA ENTRY'!F205),'DATA ENTRY'!E205,"")))</f>
        <v/>
      </c>
      <c r="EO206" s="3" t="str">
        <f>IF('DATA ENTRY'!CV205="","",IF('DATA ENTRY'!D6="","",IF(AND($EE$4='DATA ENTRY'!G205,$EG$4='DATA ENTRY'!F205),'DATA ENTRY'!D6,"")))</f>
        <v/>
      </c>
      <c r="EP206" s="3" t="str">
        <f>IF('DATA ENTRY'!CV205="","",IF('DATA ENTRY'!W205="","",IF(AND($EE$4='DATA ENTRY'!G205,$EG$4='DATA ENTRY'!F205),'DATA ENTRY'!W205,"")))</f>
        <v/>
      </c>
      <c r="EQ206" s="3" t="str">
        <f>IF('DATA ENTRY'!CV205="","",IF('DATA ENTRY'!X205="","",IF(AND($EE$4='DATA ENTRY'!G205,$EG$4='DATA ENTRY'!F205),'DATA ENTRY'!X205,"")))</f>
        <v/>
      </c>
      <c r="ER206" s="133" t="str">
        <f t="shared" si="50"/>
        <v/>
      </c>
      <c r="ES206" s="133" t="str">
        <f>IF('DATA ENTRY'!CV205="","",IF('DATA ENTRY'!D6="","",IF(AND($EE$4='DATA ENTRY'!G205,$EG$4='DATA ENTRY'!F205),'DATA ENTRY'!G205,"")))</f>
        <v/>
      </c>
      <c r="EX206">
        <f t="shared" si="51"/>
        <v>0</v>
      </c>
    </row>
    <row r="207" spans="1:154">
      <c r="A207" t="str">
        <f>IF(S207=0,"",1+(MAX($A$7:A206)))</f>
        <v/>
      </c>
      <c r="B207" s="2">
        <v>201</v>
      </c>
      <c r="C207" s="3" t="str">
        <f>IF('DATA ENTRY'!CV206="","",IF('DATA ENTRY'!B206="","",IF($D$4="All Post",'DATA ENTRY'!B206,IF(AND($D$4='DATA ENTRY'!CV206),'DATA ENTRY'!B206,""))))</f>
        <v/>
      </c>
      <c r="D207" s="3" t="str">
        <f>IF('DATA ENTRY'!CV206="","",IF('DATA ENTRY'!C206="","",IF($D$4="All Post",'DATA ENTRY'!C206,IF(AND($D$4='DATA ENTRY'!CV206),'DATA ENTRY'!C206,""))))</f>
        <v/>
      </c>
      <c r="E207" s="4" t="str">
        <f>IF('DATA ENTRY'!CV206="","",IF('DATA ENTRY'!I206="","",IF($D$4="All Post",'DATA ENTRY'!I206,IF(AND($D$4='DATA ENTRY'!CV206),'DATA ENTRY'!I206,""))))</f>
        <v/>
      </c>
      <c r="F207" s="4" t="str">
        <f>IF('DATA ENTRY'!CV206="","",IF('DATA ENTRY'!CV206="","",IF($D$4="All Post",'DATA ENTRY'!CV206,IF(AND($D$4='DATA ENTRY'!CV206),'DATA ENTRY'!CV206,""))))</f>
        <v/>
      </c>
      <c r="G207" s="3" t="str">
        <f>IF('DATA ENTRY'!CV206="","",IF('DATA ENTRY'!N206="","",IF($D$4="All Post",'DATA ENTRY'!N206,IF(AND($D$4='DATA ENTRY'!CV206),'DATA ENTRY'!N206,""))))</f>
        <v/>
      </c>
      <c r="H207" s="132" t="str">
        <f>IF('DATA ENTRY'!CV206="","",IF('DATA ENTRY'!O206="","",IF($D$4="All Post",'DATA ENTRY'!O206,IF(AND($D$4='DATA ENTRY'!CV206),'DATA ENTRY'!O206,""))))</f>
        <v/>
      </c>
      <c r="I207" s="3" t="str">
        <f>IF('DATA ENTRY'!CV206="","",IF('DATA ENTRY'!P206="","",IF($D$4="All Post",'DATA ENTRY'!P206,IF(AND($D$4='DATA ENTRY'!CV206),'DATA ENTRY'!P206,""))))</f>
        <v/>
      </c>
      <c r="J207" s="132" t="str">
        <f>IF('DATA ENTRY'!CV206="","",IF('DATA ENTRY'!Q206="","",IF($D$4="All Post",'DATA ENTRY'!Q206,IF(AND($D$4='DATA ENTRY'!CV206),'DATA ENTRY'!Q206,""))))</f>
        <v/>
      </c>
      <c r="K207" s="3" t="str">
        <f>IF('DATA ENTRY'!CV206="","",IF('DATA ENTRY'!R206="","",IF($D$4="All Post",'DATA ENTRY'!R206,IF(AND($D$4='DATA ENTRY'!CV206),'DATA ENTRY'!R206,""))))</f>
        <v/>
      </c>
      <c r="L207" s="3" t="str">
        <f>IF('DATA ENTRY'!CV206="","",IF('DATA ENTRY'!S206="","",IF($D$4="All Post",'DATA ENTRY'!S206,IF(AND($D$4='DATA ENTRY'!CV206),'DATA ENTRY'!S206,""))))</f>
        <v/>
      </c>
      <c r="M207" s="3" t="str">
        <f>IF('DATA ENTRY'!CV206="","",IF('DATA ENTRY'!E206="","",IF($D$4="All Post",'DATA ENTRY'!E206,IF(AND($D$4='DATA ENTRY'!CV206),'DATA ENTRY'!E206,""))))</f>
        <v/>
      </c>
      <c r="N207" s="3" t="str">
        <f>IF('DATA ENTRY'!CV206="","",IF('DATA ENTRY'!W206="","",IF($D$4="All Post",'DATA ENTRY'!W206,IF(AND($D$4='DATA ENTRY'!CV206),'DATA ENTRY'!W206,""))))</f>
        <v/>
      </c>
      <c r="O207" s="3" t="str">
        <f>IF('DATA ENTRY'!CV206="","",IF('DATA ENTRY'!X206="","",IF($D$4="All Post",'DATA ENTRY'!X206,IF(AND($D$4='DATA ENTRY'!CV206),'DATA ENTRY'!X206,""))))</f>
        <v/>
      </c>
      <c r="P207" s="3" t="str">
        <f>IF('DATA ENTRY'!CV206="","",IF('DATA ENTRY'!G206="","",IF($D$4="All Post",'DATA ENTRY'!G206,IF(AND($D$4='DATA ENTRY'!CV206),'DATA ENTRY'!G206,""))))</f>
        <v/>
      </c>
      <c r="S207">
        <f t="shared" si="40"/>
        <v>0</v>
      </c>
      <c r="T207" t="str">
        <f t="shared" si="41"/>
        <v/>
      </c>
      <c r="BZ207" t="str">
        <f t="shared" si="42"/>
        <v/>
      </c>
      <c r="CA207" t="str">
        <f>IF(CW207=0,"",1+(MAX($CA$7:CA206)))</f>
        <v/>
      </c>
      <c r="CB207" s="141">
        <v>201</v>
      </c>
      <c r="CC207" s="3" t="str">
        <f>IF('DATA ENTRY'!CV206="","",IF('DATA ENTRY'!B206="","",IF(AND($CD$4='DATA ENTRY'!CV206),'DATA ENTRY'!B206,"")))</f>
        <v/>
      </c>
      <c r="CD207" s="3" t="str">
        <f>IF('DATA ENTRY'!CV206="","",IF('DATA ENTRY'!C206="","",IF(AND($CD$4='DATA ENTRY'!CV206),'DATA ENTRY'!C206,"")))</f>
        <v/>
      </c>
      <c r="CE207" s="4" t="str">
        <f>IF('DATA ENTRY'!CV206="","",IF('DATA ENTRY'!I206="","",IF(AND($CD$4='DATA ENTRY'!CV206),'DATA ENTRY'!I206,"")))</f>
        <v/>
      </c>
      <c r="CF207" s="4" t="str">
        <f>IF('DATA ENTRY'!CV206="","",IF('DATA ENTRY'!CV206="","",IF(AND($CD$4='DATA ENTRY'!CV206),'DATA ENTRY'!CV206,"")))</f>
        <v/>
      </c>
      <c r="CG207" s="3" t="str">
        <f>IF('DATA ENTRY'!CV206="","",IF('DATA ENTRY'!N206="","",IF(AND($CD$4='DATA ENTRY'!CV206),'DATA ENTRY'!N206,"")))</f>
        <v/>
      </c>
      <c r="CH207" s="132" t="str">
        <f>IF('DATA ENTRY'!CV206="","",IF('DATA ENTRY'!O206="","",IF(AND($CD$4='DATA ENTRY'!CV206),'DATA ENTRY'!O206,"")))</f>
        <v/>
      </c>
      <c r="CI207" s="3" t="str">
        <f>IF('DATA ENTRY'!CV206="","",IF('DATA ENTRY'!P206="","",IF(AND($CD$4='DATA ENTRY'!CV206),'DATA ENTRY'!P206,"")))</f>
        <v/>
      </c>
      <c r="CJ207" s="132" t="str">
        <f>IF('DATA ENTRY'!CV206="","",IF('DATA ENTRY'!Q206="","",IF(AND($CD$4='DATA ENTRY'!CV206),'DATA ENTRY'!Q206,"")))</f>
        <v/>
      </c>
      <c r="CK207" s="3" t="str">
        <f>IF('DATA ENTRY'!CV206="","",IF('DATA ENTRY'!R206="","",IF(AND($CD$4='DATA ENTRY'!CV206),'DATA ENTRY'!R206,"")))</f>
        <v/>
      </c>
      <c r="CL207" s="3" t="str">
        <f>IF('DATA ENTRY'!CV206="","",IF('DATA ENTRY'!S206="","",IF(AND($CD$4='DATA ENTRY'!CV206),'DATA ENTRY'!S206,"")))</f>
        <v/>
      </c>
      <c r="CM207" s="3" t="str">
        <f>IF('DATA ENTRY'!CV206="","",IF('DATA ENTRY'!E206="","",IF(AND($CD$4='DATA ENTRY'!CV206),'DATA ENTRY'!E206,"")))</f>
        <v/>
      </c>
      <c r="CN207" s="3" t="str">
        <f>IF('DATA ENTRY'!CV206="","",IF('DATA ENTRY'!W206="","",IF(AND($CD$4='DATA ENTRY'!CV206),'DATA ENTRY'!W206,"")))</f>
        <v/>
      </c>
      <c r="CO207" s="3" t="str">
        <f>IF('DATA ENTRY'!CV206="","",IF('DATA ENTRY'!X206="","",IF(AND($CD$4='DATA ENTRY'!CV206),'DATA ENTRY'!X206,"")))</f>
        <v/>
      </c>
      <c r="CP207" s="133" t="str">
        <f t="shared" si="43"/>
        <v/>
      </c>
      <c r="CQ207" s="133" t="str">
        <f>IF('DATA ENTRY'!CV206="","",IF('DATA ENTRY'!G206="","",IF(AND($CD$4='DATA ENTRY'!CV206),'DATA ENTRY'!G206,"")))</f>
        <v/>
      </c>
      <c r="CR207">
        <f t="shared" si="44"/>
        <v>0</v>
      </c>
      <c r="CS207">
        <f t="shared" si="45"/>
        <v>0</v>
      </c>
      <c r="CW207">
        <f t="shared" si="52"/>
        <v>0</v>
      </c>
      <c r="DA207" t="str">
        <f t="shared" si="46"/>
        <v/>
      </c>
      <c r="DB207" t="str">
        <f>IF(DX207=0,"",1+(MAX($DB$7:DB206)))</f>
        <v/>
      </c>
      <c r="DC207" s="170">
        <v>201</v>
      </c>
      <c r="DD207" s="3" t="str">
        <f>IF('DATA ENTRY'!CV206="","",IF('DATA ENTRY'!B206="","",IF(AND($DE$4='DATA ENTRY'!D206),'DATA ENTRY'!B206,"")))</f>
        <v/>
      </c>
      <c r="DE207" s="3" t="str">
        <f>IF('DATA ENTRY'!CV206="","",IF('DATA ENTRY'!C206="","",IF(AND($DE$4='DATA ENTRY'!D206),'DATA ENTRY'!C206,"")))</f>
        <v/>
      </c>
      <c r="DF207" s="4" t="str">
        <f>IF('DATA ENTRY'!CV206="","",IF('DATA ENTRY'!I206="","",IF(AND($DE$4='DATA ENTRY'!D206),'DATA ENTRY'!I206,"")))</f>
        <v/>
      </c>
      <c r="DG207" s="4" t="str">
        <f>IF('DATA ENTRY'!CV206="","",IF('DATA ENTRY'!CV206="","",IF(AND($DE$4='DATA ENTRY'!D206),'DATA ENTRY'!CV206,"")))</f>
        <v/>
      </c>
      <c r="DH207" s="3" t="str">
        <f>IF('DATA ENTRY'!CV206="","",IF('DATA ENTRY'!N206="","",IF(AND($DE$4='DATA ENTRY'!D206),'DATA ENTRY'!N206,"")))</f>
        <v/>
      </c>
      <c r="DI207" s="132" t="str">
        <f>IF('DATA ENTRY'!CV206="","",IF('DATA ENTRY'!O206="","",IF(AND($DE$4='DATA ENTRY'!D206),'DATA ENTRY'!O206,"")))</f>
        <v/>
      </c>
      <c r="DJ207" s="3" t="str">
        <f>IF('DATA ENTRY'!CV206="","",IF('DATA ENTRY'!P206="","",IF(AND($DE$4='DATA ENTRY'!D206),'DATA ENTRY'!P206,"")))</f>
        <v/>
      </c>
      <c r="DK207" s="132" t="str">
        <f>IF('DATA ENTRY'!CV206="","",IF('DATA ENTRY'!Q206="","",IF(AND($DE$4='DATA ENTRY'!D206),'DATA ENTRY'!Q206,"")))</f>
        <v/>
      </c>
      <c r="DL207" s="3" t="str">
        <f>IF('DATA ENTRY'!CV206="","",IF('DATA ENTRY'!R206="","",IF(AND($DE$4='DATA ENTRY'!D206),'DATA ENTRY'!R206,"")))</f>
        <v/>
      </c>
      <c r="DM207" s="132" t="str">
        <f>IF('DATA ENTRY'!CV206="","",IF('DATA ENTRY'!S206="","",IF(AND($DE$4='DATA ENTRY'!D206),'DATA ENTRY'!S206,"")))</f>
        <v/>
      </c>
      <c r="DN207" s="3" t="str">
        <f>IF('DATA ENTRY'!CV206="","",IF('DATA ENTRY'!E206="","",IF(AND($DE$4='DATA ENTRY'!D206),'DATA ENTRY'!E206,"")))</f>
        <v/>
      </c>
      <c r="DO207" s="3" t="str">
        <f>IF('DATA ENTRY'!CV206="","",IF('DATA ENTRY'!D206="","",IF(AND($DE$4='DATA ENTRY'!D206),'DATA ENTRY'!D206,"")))</f>
        <v/>
      </c>
      <c r="DP207" s="3" t="str">
        <f>IF('DATA ENTRY'!CV206="","",IF('DATA ENTRY'!W206="","",IF(AND($DE$4='DATA ENTRY'!D206),'DATA ENTRY'!W206,"")))</f>
        <v/>
      </c>
      <c r="DQ207" s="3" t="str">
        <f>IF('DATA ENTRY'!CV206="","",IF('DATA ENTRY'!X206="","",IF(AND($DE$4='DATA ENTRY'!D206),'DATA ENTRY'!X206,"")))</f>
        <v/>
      </c>
      <c r="DR207" s="133" t="str">
        <f t="shared" si="47"/>
        <v/>
      </c>
      <c r="DS207" s="133" t="str">
        <f>IF('DATA ENTRY'!CV206="","",IF('DATA ENTRY'!D206="","",IF(AND($DE$4='DATA ENTRY'!D206),'DATA ENTRY'!G206,"")))</f>
        <v/>
      </c>
      <c r="DX207">
        <f t="shared" si="48"/>
        <v>0</v>
      </c>
      <c r="EA207" t="str">
        <f t="shared" si="49"/>
        <v/>
      </c>
      <c r="EB207" t="str">
        <f>IF(EX207=0,"",1+(MAX($EB$7:EB206)))</f>
        <v/>
      </c>
      <c r="EC207" s="192">
        <v>201</v>
      </c>
      <c r="ED207" s="3" t="str">
        <f>IF('DATA ENTRY'!CV206="","",IF('DATA ENTRY'!B206="","",IF(AND($EE$4='DATA ENTRY'!G206,$EG$4='DATA ENTRY'!F206),'DATA ENTRY'!B206,"")))</f>
        <v/>
      </c>
      <c r="EE207" s="3" t="str">
        <f>IF('DATA ENTRY'!CV206="","",IF('DATA ENTRY'!C206="","",IF(AND($EE$4='DATA ENTRY'!G206,$EG$4='DATA ENTRY'!F206),'DATA ENTRY'!C206,"")))</f>
        <v/>
      </c>
      <c r="EF207" s="4" t="str">
        <f>IF('DATA ENTRY'!CV206="","",IF('DATA ENTRY'!I206="","",IF(AND($EE$4='DATA ENTRY'!G206,$EG$4='DATA ENTRY'!F206),'DATA ENTRY'!I206,"")))</f>
        <v/>
      </c>
      <c r="EG207" s="4" t="str">
        <f>IF('DATA ENTRY'!CV206="","",IF('DATA ENTRY'!CV206="","",IF(AND($EE$4='DATA ENTRY'!G206,$EG$4='DATA ENTRY'!F206),'DATA ENTRY'!CV206,"")))</f>
        <v/>
      </c>
      <c r="EH207" s="3" t="str">
        <f>IF('DATA ENTRY'!CV206="","",IF('DATA ENTRY'!N206="","",IF(AND($EE$4='DATA ENTRY'!G206,$EG$4='DATA ENTRY'!F206),'DATA ENTRY'!N206,"")))</f>
        <v/>
      </c>
      <c r="EI207" s="132" t="str">
        <f>IF('DATA ENTRY'!CV206="","",IF('DATA ENTRY'!O206="","",IF(AND($EE$4='DATA ENTRY'!G206,$EG$4='DATA ENTRY'!F206),'DATA ENTRY'!O206,"")))</f>
        <v/>
      </c>
      <c r="EJ207" s="3" t="str">
        <f>IF('DATA ENTRY'!CV206="","",IF('DATA ENTRY'!P206="","",IF(AND($EE$4='DATA ENTRY'!G206,$EG$4='DATA ENTRY'!F206),'DATA ENTRY'!P206,"")))</f>
        <v/>
      </c>
      <c r="EK207" s="132" t="str">
        <f>IF('DATA ENTRY'!CV206="","",IF('DATA ENTRY'!Q206="","",IF(AND($EE$4='DATA ENTRY'!G206,$EG$4='DATA ENTRY'!F206),'DATA ENTRY'!Q206,"")))</f>
        <v/>
      </c>
      <c r="EL207" s="3" t="str">
        <f>IF('DATA ENTRY'!CV206="","",IF('DATA ENTRY'!R206="","",IF(AND($EE$4='DATA ENTRY'!G206,$EG$4='DATA ENTRY'!F206),'DATA ENTRY'!R206,"")))</f>
        <v/>
      </c>
      <c r="EM207" s="132" t="str">
        <f>IF('DATA ENTRY'!CV206="","",IF('DATA ENTRY'!S206="","",IF(AND($EE$4='DATA ENTRY'!G206,$EG$4='DATA ENTRY'!F206),'DATA ENTRY'!S206,"")))</f>
        <v/>
      </c>
      <c r="EN207" s="3" t="str">
        <f>IF('DATA ENTRY'!CV206="","",IF('DATA ENTRY'!E206="","",IF(AND($EE$4='DATA ENTRY'!G206,$EG$4='DATA ENTRY'!F206),'DATA ENTRY'!E206,"")))</f>
        <v/>
      </c>
      <c r="EO207" s="3" t="str">
        <f>IF('DATA ENTRY'!CV206="","",IF('DATA ENTRY'!D6="","",IF(AND($EE$4='DATA ENTRY'!G206,$EG$4='DATA ENTRY'!F206),'DATA ENTRY'!D6,"")))</f>
        <v/>
      </c>
      <c r="EP207" s="3" t="str">
        <f>IF('DATA ENTRY'!CV206="","",IF('DATA ENTRY'!W206="","",IF(AND($EE$4='DATA ENTRY'!G206,$EG$4='DATA ENTRY'!F206),'DATA ENTRY'!W206,"")))</f>
        <v/>
      </c>
      <c r="EQ207" s="3" t="str">
        <f>IF('DATA ENTRY'!CV206="","",IF('DATA ENTRY'!X206="","",IF(AND($EE$4='DATA ENTRY'!G206,$EG$4='DATA ENTRY'!F206),'DATA ENTRY'!X206,"")))</f>
        <v/>
      </c>
      <c r="ER207" s="133" t="str">
        <f t="shared" si="50"/>
        <v/>
      </c>
      <c r="ES207" s="133" t="str">
        <f>IF('DATA ENTRY'!CV206="","",IF('DATA ENTRY'!D6="","",IF(AND($EE$4='DATA ENTRY'!G206,$EG$4='DATA ENTRY'!F206),'DATA ENTRY'!G206,"")))</f>
        <v/>
      </c>
      <c r="EX207">
        <f t="shared" si="51"/>
        <v>0</v>
      </c>
    </row>
    <row r="208" spans="1:154">
      <c r="A208" t="str">
        <f>IF(S208=0,"",1+(MAX($A$7:A207)))</f>
        <v/>
      </c>
      <c r="B208" s="2">
        <v>202</v>
      </c>
      <c r="C208" s="3" t="str">
        <f>IF('DATA ENTRY'!CV207="","",IF('DATA ENTRY'!B207="","",IF($D$4="All Post",'DATA ENTRY'!B207,IF(AND($D$4='DATA ENTRY'!CV207),'DATA ENTRY'!B207,""))))</f>
        <v/>
      </c>
      <c r="D208" s="3" t="str">
        <f>IF('DATA ENTRY'!CV207="","",IF('DATA ENTRY'!C207="","",IF($D$4="All Post",'DATA ENTRY'!C207,IF(AND($D$4='DATA ENTRY'!CV207),'DATA ENTRY'!C207,""))))</f>
        <v/>
      </c>
      <c r="E208" s="4" t="str">
        <f>IF('DATA ENTRY'!CV207="","",IF('DATA ENTRY'!I207="","",IF($D$4="All Post",'DATA ENTRY'!I207,IF(AND($D$4='DATA ENTRY'!CV207),'DATA ENTRY'!I207,""))))</f>
        <v/>
      </c>
      <c r="F208" s="4" t="str">
        <f>IF('DATA ENTRY'!CV207="","",IF('DATA ENTRY'!CV207="","",IF($D$4="All Post",'DATA ENTRY'!CV207,IF(AND($D$4='DATA ENTRY'!CV207),'DATA ENTRY'!CV207,""))))</f>
        <v/>
      </c>
      <c r="G208" s="3" t="str">
        <f>IF('DATA ENTRY'!CV207="","",IF('DATA ENTRY'!N207="","",IF($D$4="All Post",'DATA ENTRY'!N207,IF(AND($D$4='DATA ENTRY'!CV207),'DATA ENTRY'!N207,""))))</f>
        <v/>
      </c>
      <c r="H208" s="132" t="str">
        <f>IF('DATA ENTRY'!CV207="","",IF('DATA ENTRY'!O207="","",IF($D$4="All Post",'DATA ENTRY'!O207,IF(AND($D$4='DATA ENTRY'!CV207),'DATA ENTRY'!O207,""))))</f>
        <v/>
      </c>
      <c r="I208" s="3" t="str">
        <f>IF('DATA ENTRY'!CV207="","",IF('DATA ENTRY'!P207="","",IF($D$4="All Post",'DATA ENTRY'!P207,IF(AND($D$4='DATA ENTRY'!CV207),'DATA ENTRY'!P207,""))))</f>
        <v/>
      </c>
      <c r="J208" s="132" t="str">
        <f>IF('DATA ENTRY'!CV207="","",IF('DATA ENTRY'!Q207="","",IF($D$4="All Post",'DATA ENTRY'!Q207,IF(AND($D$4='DATA ENTRY'!CV207),'DATA ENTRY'!Q207,""))))</f>
        <v/>
      </c>
      <c r="K208" s="3" t="str">
        <f>IF('DATA ENTRY'!CV207="","",IF('DATA ENTRY'!R207="","",IF($D$4="All Post",'DATA ENTRY'!R207,IF(AND($D$4='DATA ENTRY'!CV207),'DATA ENTRY'!R207,""))))</f>
        <v/>
      </c>
      <c r="L208" s="3" t="str">
        <f>IF('DATA ENTRY'!CV207="","",IF('DATA ENTRY'!S207="","",IF($D$4="All Post",'DATA ENTRY'!S207,IF(AND($D$4='DATA ENTRY'!CV207),'DATA ENTRY'!S207,""))))</f>
        <v/>
      </c>
      <c r="M208" s="3" t="str">
        <f>IF('DATA ENTRY'!CV207="","",IF('DATA ENTRY'!E207="","",IF($D$4="All Post",'DATA ENTRY'!E207,IF(AND($D$4='DATA ENTRY'!CV207),'DATA ENTRY'!E207,""))))</f>
        <v/>
      </c>
      <c r="N208" s="3" t="str">
        <f>IF('DATA ENTRY'!CV207="","",IF('DATA ENTRY'!W207="","",IF($D$4="All Post",'DATA ENTRY'!W207,IF(AND($D$4='DATA ENTRY'!CV207),'DATA ENTRY'!W207,""))))</f>
        <v/>
      </c>
      <c r="O208" s="3" t="str">
        <f>IF('DATA ENTRY'!CV207="","",IF('DATA ENTRY'!X207="","",IF($D$4="All Post",'DATA ENTRY'!X207,IF(AND($D$4='DATA ENTRY'!CV207),'DATA ENTRY'!X207,""))))</f>
        <v/>
      </c>
      <c r="P208" s="3" t="str">
        <f>IF('DATA ENTRY'!CV207="","",IF('DATA ENTRY'!G207="","",IF($D$4="All Post",'DATA ENTRY'!G207,IF(AND($D$4='DATA ENTRY'!CV207),'DATA ENTRY'!G207,""))))</f>
        <v/>
      </c>
      <c r="S208">
        <f t="shared" si="40"/>
        <v>0</v>
      </c>
      <c r="T208" t="str">
        <f t="shared" si="41"/>
        <v/>
      </c>
      <c r="BZ208" t="str">
        <f t="shared" si="42"/>
        <v/>
      </c>
      <c r="CA208" t="str">
        <f>IF(CW208=0,"",1+(MAX($CA$7:CA207)))</f>
        <v/>
      </c>
      <c r="CB208" s="141">
        <v>202</v>
      </c>
      <c r="CC208" s="3" t="str">
        <f>IF('DATA ENTRY'!CV207="","",IF('DATA ENTRY'!B207="","",IF(AND($CD$4='DATA ENTRY'!CV207),'DATA ENTRY'!B207,"")))</f>
        <v/>
      </c>
      <c r="CD208" s="3" t="str">
        <f>IF('DATA ENTRY'!CV207="","",IF('DATA ENTRY'!C207="","",IF(AND($CD$4='DATA ENTRY'!CV207),'DATA ENTRY'!C207,"")))</f>
        <v/>
      </c>
      <c r="CE208" s="4" t="str">
        <f>IF('DATA ENTRY'!CV207="","",IF('DATA ENTRY'!I207="","",IF(AND($CD$4='DATA ENTRY'!CV207),'DATA ENTRY'!I207,"")))</f>
        <v/>
      </c>
      <c r="CF208" s="4" t="str">
        <f>IF('DATA ENTRY'!CV207="","",IF('DATA ENTRY'!CV207="","",IF(AND($CD$4='DATA ENTRY'!CV207),'DATA ENTRY'!CV207,"")))</f>
        <v/>
      </c>
      <c r="CG208" s="3" t="str">
        <f>IF('DATA ENTRY'!CV207="","",IF('DATA ENTRY'!N207="","",IF(AND($CD$4='DATA ENTRY'!CV207),'DATA ENTRY'!N207,"")))</f>
        <v/>
      </c>
      <c r="CH208" s="132" t="str">
        <f>IF('DATA ENTRY'!CV207="","",IF('DATA ENTRY'!O207="","",IF(AND($CD$4='DATA ENTRY'!CV207),'DATA ENTRY'!O207,"")))</f>
        <v/>
      </c>
      <c r="CI208" s="3" t="str">
        <f>IF('DATA ENTRY'!CV207="","",IF('DATA ENTRY'!P207="","",IF(AND($CD$4='DATA ENTRY'!CV207),'DATA ENTRY'!P207,"")))</f>
        <v/>
      </c>
      <c r="CJ208" s="132" t="str">
        <f>IF('DATA ENTRY'!CV207="","",IF('DATA ENTRY'!Q207="","",IF(AND($CD$4='DATA ENTRY'!CV207),'DATA ENTRY'!Q207,"")))</f>
        <v/>
      </c>
      <c r="CK208" s="3" t="str">
        <f>IF('DATA ENTRY'!CV207="","",IF('DATA ENTRY'!R207="","",IF(AND($CD$4='DATA ENTRY'!CV207),'DATA ENTRY'!R207,"")))</f>
        <v/>
      </c>
      <c r="CL208" s="3" t="str">
        <f>IF('DATA ENTRY'!CV207="","",IF('DATA ENTRY'!S207="","",IF(AND($CD$4='DATA ENTRY'!CV207),'DATA ENTRY'!S207,"")))</f>
        <v/>
      </c>
      <c r="CM208" s="3" t="str">
        <f>IF('DATA ENTRY'!CV207="","",IF('DATA ENTRY'!E207="","",IF(AND($CD$4='DATA ENTRY'!CV207),'DATA ENTRY'!E207,"")))</f>
        <v/>
      </c>
      <c r="CN208" s="3" t="str">
        <f>IF('DATA ENTRY'!CV207="","",IF('DATA ENTRY'!W207="","",IF(AND($CD$4='DATA ENTRY'!CV207),'DATA ENTRY'!W207,"")))</f>
        <v/>
      </c>
      <c r="CO208" s="3" t="str">
        <f>IF('DATA ENTRY'!CV207="","",IF('DATA ENTRY'!X207="","",IF(AND($CD$4='DATA ENTRY'!CV207),'DATA ENTRY'!X207,"")))</f>
        <v/>
      </c>
      <c r="CP208" s="133" t="str">
        <f t="shared" si="43"/>
        <v/>
      </c>
      <c r="CQ208" s="133" t="str">
        <f>IF('DATA ENTRY'!CV207="","",IF('DATA ENTRY'!G207="","",IF(AND($CD$4='DATA ENTRY'!CV207),'DATA ENTRY'!G207,"")))</f>
        <v/>
      </c>
      <c r="CR208">
        <f t="shared" si="44"/>
        <v>0</v>
      </c>
      <c r="CS208">
        <f t="shared" si="45"/>
        <v>0</v>
      </c>
      <c r="CW208">
        <f t="shared" si="52"/>
        <v>0</v>
      </c>
      <c r="DA208" t="str">
        <f t="shared" si="46"/>
        <v/>
      </c>
      <c r="DB208" t="str">
        <f>IF(DX208=0,"",1+(MAX($DB$7:DB207)))</f>
        <v/>
      </c>
      <c r="DC208" s="170">
        <v>202</v>
      </c>
      <c r="DD208" s="3" t="str">
        <f>IF('DATA ENTRY'!CV207="","",IF('DATA ENTRY'!B207="","",IF(AND($DE$4='DATA ENTRY'!D207),'DATA ENTRY'!B207,"")))</f>
        <v/>
      </c>
      <c r="DE208" s="3" t="str">
        <f>IF('DATA ENTRY'!CV207="","",IF('DATA ENTRY'!C207="","",IF(AND($DE$4='DATA ENTRY'!D207),'DATA ENTRY'!C207,"")))</f>
        <v/>
      </c>
      <c r="DF208" s="4" t="str">
        <f>IF('DATA ENTRY'!CV207="","",IF('DATA ENTRY'!I207="","",IF(AND($DE$4='DATA ENTRY'!D207),'DATA ENTRY'!I207,"")))</f>
        <v/>
      </c>
      <c r="DG208" s="4" t="str">
        <f>IF('DATA ENTRY'!CV207="","",IF('DATA ENTRY'!CV207="","",IF(AND($DE$4='DATA ENTRY'!D207),'DATA ENTRY'!CV207,"")))</f>
        <v/>
      </c>
      <c r="DH208" s="3" t="str">
        <f>IF('DATA ENTRY'!CV207="","",IF('DATA ENTRY'!N207="","",IF(AND($DE$4='DATA ENTRY'!D207),'DATA ENTRY'!N207,"")))</f>
        <v/>
      </c>
      <c r="DI208" s="132" t="str">
        <f>IF('DATA ENTRY'!CV207="","",IF('DATA ENTRY'!O207="","",IF(AND($DE$4='DATA ENTRY'!D207),'DATA ENTRY'!O207,"")))</f>
        <v/>
      </c>
      <c r="DJ208" s="3" t="str">
        <f>IF('DATA ENTRY'!CV207="","",IF('DATA ENTRY'!P207="","",IF(AND($DE$4='DATA ENTRY'!D207),'DATA ENTRY'!P207,"")))</f>
        <v/>
      </c>
      <c r="DK208" s="132" t="str">
        <f>IF('DATA ENTRY'!CV207="","",IF('DATA ENTRY'!Q207="","",IF(AND($DE$4='DATA ENTRY'!D207),'DATA ENTRY'!Q207,"")))</f>
        <v/>
      </c>
      <c r="DL208" s="3" t="str">
        <f>IF('DATA ENTRY'!CV207="","",IF('DATA ENTRY'!R207="","",IF(AND($DE$4='DATA ENTRY'!D207),'DATA ENTRY'!R207,"")))</f>
        <v/>
      </c>
      <c r="DM208" s="132" t="str">
        <f>IF('DATA ENTRY'!CV207="","",IF('DATA ENTRY'!S207="","",IF(AND($DE$4='DATA ENTRY'!D207),'DATA ENTRY'!S207,"")))</f>
        <v/>
      </c>
      <c r="DN208" s="3" t="str">
        <f>IF('DATA ENTRY'!CV207="","",IF('DATA ENTRY'!E207="","",IF(AND($DE$4='DATA ENTRY'!D207),'DATA ENTRY'!E207,"")))</f>
        <v/>
      </c>
      <c r="DO208" s="3" t="str">
        <f>IF('DATA ENTRY'!CV207="","",IF('DATA ENTRY'!D207="","",IF(AND($DE$4='DATA ENTRY'!D207),'DATA ENTRY'!D207,"")))</f>
        <v/>
      </c>
      <c r="DP208" s="3" t="str">
        <f>IF('DATA ENTRY'!CV207="","",IF('DATA ENTRY'!W207="","",IF(AND($DE$4='DATA ENTRY'!D207),'DATA ENTRY'!W207,"")))</f>
        <v/>
      </c>
      <c r="DQ208" s="3" t="str">
        <f>IF('DATA ENTRY'!CV207="","",IF('DATA ENTRY'!X207="","",IF(AND($DE$4='DATA ENTRY'!D207),'DATA ENTRY'!X207,"")))</f>
        <v/>
      </c>
      <c r="DR208" s="133" t="str">
        <f t="shared" si="47"/>
        <v/>
      </c>
      <c r="DS208" s="133" t="str">
        <f>IF('DATA ENTRY'!CV207="","",IF('DATA ENTRY'!D207="","",IF(AND($DE$4='DATA ENTRY'!D207),'DATA ENTRY'!G207,"")))</f>
        <v/>
      </c>
      <c r="DX208">
        <f t="shared" si="48"/>
        <v>0</v>
      </c>
      <c r="EA208" t="str">
        <f t="shared" si="49"/>
        <v/>
      </c>
      <c r="EB208" t="str">
        <f>IF(EX208=0,"",1+(MAX($EB$7:EB207)))</f>
        <v/>
      </c>
      <c r="EC208" s="192">
        <v>202</v>
      </c>
      <c r="ED208" s="3" t="str">
        <f>IF('DATA ENTRY'!CV207="","",IF('DATA ENTRY'!B207="","",IF(AND($EE$4='DATA ENTRY'!G207,$EG$4='DATA ENTRY'!F207),'DATA ENTRY'!B207,"")))</f>
        <v/>
      </c>
      <c r="EE208" s="3" t="str">
        <f>IF('DATA ENTRY'!CV207="","",IF('DATA ENTRY'!C207="","",IF(AND($EE$4='DATA ENTRY'!G207,$EG$4='DATA ENTRY'!F207),'DATA ENTRY'!C207,"")))</f>
        <v/>
      </c>
      <c r="EF208" s="4" t="str">
        <f>IF('DATA ENTRY'!CV207="","",IF('DATA ENTRY'!I207="","",IF(AND($EE$4='DATA ENTRY'!G207,$EG$4='DATA ENTRY'!F207),'DATA ENTRY'!I207,"")))</f>
        <v/>
      </c>
      <c r="EG208" s="4" t="str">
        <f>IF('DATA ENTRY'!CV207="","",IF('DATA ENTRY'!CV207="","",IF(AND($EE$4='DATA ENTRY'!G207,$EG$4='DATA ENTRY'!F207),'DATA ENTRY'!CV207,"")))</f>
        <v/>
      </c>
      <c r="EH208" s="3" t="str">
        <f>IF('DATA ENTRY'!CV207="","",IF('DATA ENTRY'!N207="","",IF(AND($EE$4='DATA ENTRY'!G207,$EG$4='DATA ENTRY'!F207),'DATA ENTRY'!N207,"")))</f>
        <v/>
      </c>
      <c r="EI208" s="132" t="str">
        <f>IF('DATA ENTRY'!CV207="","",IF('DATA ENTRY'!O207="","",IF(AND($EE$4='DATA ENTRY'!G207,$EG$4='DATA ENTRY'!F207),'DATA ENTRY'!O207,"")))</f>
        <v/>
      </c>
      <c r="EJ208" s="3" t="str">
        <f>IF('DATA ENTRY'!CV207="","",IF('DATA ENTRY'!P207="","",IF(AND($EE$4='DATA ENTRY'!G207,$EG$4='DATA ENTRY'!F207),'DATA ENTRY'!P207,"")))</f>
        <v/>
      </c>
      <c r="EK208" s="132" t="str">
        <f>IF('DATA ENTRY'!CV207="","",IF('DATA ENTRY'!Q207="","",IF(AND($EE$4='DATA ENTRY'!G207,$EG$4='DATA ENTRY'!F207),'DATA ENTRY'!Q207,"")))</f>
        <v/>
      </c>
      <c r="EL208" s="3" t="str">
        <f>IF('DATA ENTRY'!CV207="","",IF('DATA ENTRY'!R207="","",IF(AND($EE$4='DATA ENTRY'!G207,$EG$4='DATA ENTRY'!F207),'DATA ENTRY'!R207,"")))</f>
        <v/>
      </c>
      <c r="EM208" s="132" t="str">
        <f>IF('DATA ENTRY'!CV207="","",IF('DATA ENTRY'!S207="","",IF(AND($EE$4='DATA ENTRY'!G207,$EG$4='DATA ENTRY'!F207),'DATA ENTRY'!S207,"")))</f>
        <v/>
      </c>
      <c r="EN208" s="3" t="str">
        <f>IF('DATA ENTRY'!CV207="","",IF('DATA ENTRY'!E207="","",IF(AND($EE$4='DATA ENTRY'!G207,$EG$4='DATA ENTRY'!F207),'DATA ENTRY'!E207,"")))</f>
        <v/>
      </c>
      <c r="EO208" s="3" t="str">
        <f>IF('DATA ENTRY'!CV207="","",IF('DATA ENTRY'!D6="","",IF(AND($EE$4='DATA ENTRY'!G207,$EG$4='DATA ENTRY'!F207),'DATA ENTRY'!D6,"")))</f>
        <v/>
      </c>
      <c r="EP208" s="3" t="str">
        <f>IF('DATA ENTRY'!CV207="","",IF('DATA ENTRY'!W207="","",IF(AND($EE$4='DATA ENTRY'!G207,$EG$4='DATA ENTRY'!F207),'DATA ENTRY'!W207,"")))</f>
        <v/>
      </c>
      <c r="EQ208" s="3" t="str">
        <f>IF('DATA ENTRY'!CV207="","",IF('DATA ENTRY'!X207="","",IF(AND($EE$4='DATA ENTRY'!G207,$EG$4='DATA ENTRY'!F207),'DATA ENTRY'!X207,"")))</f>
        <v/>
      </c>
      <c r="ER208" s="133" t="str">
        <f t="shared" si="50"/>
        <v/>
      </c>
      <c r="ES208" s="133" t="str">
        <f>IF('DATA ENTRY'!CV207="","",IF('DATA ENTRY'!D6="","",IF(AND($EE$4='DATA ENTRY'!G207,$EG$4='DATA ENTRY'!F207),'DATA ENTRY'!G207,"")))</f>
        <v/>
      </c>
      <c r="EX208">
        <f t="shared" si="51"/>
        <v>0</v>
      </c>
    </row>
    <row r="209" spans="1:154">
      <c r="A209" t="str">
        <f>IF(S209=0,"",1+(MAX($A$7:A208)))</f>
        <v/>
      </c>
      <c r="B209" s="2">
        <v>203</v>
      </c>
      <c r="C209" s="3" t="str">
        <f>IF('DATA ENTRY'!CV208="","",IF('DATA ENTRY'!B208="","",IF($D$4="All Post",'DATA ENTRY'!B208,IF(AND($D$4='DATA ENTRY'!CV208),'DATA ENTRY'!B208,""))))</f>
        <v/>
      </c>
      <c r="D209" s="3" t="str">
        <f>IF('DATA ENTRY'!CV208="","",IF('DATA ENTRY'!C208="","",IF($D$4="All Post",'DATA ENTRY'!C208,IF(AND($D$4='DATA ENTRY'!CV208),'DATA ENTRY'!C208,""))))</f>
        <v/>
      </c>
      <c r="E209" s="4" t="str">
        <f>IF('DATA ENTRY'!CV208="","",IF('DATA ENTRY'!I208="","",IF($D$4="All Post",'DATA ENTRY'!I208,IF(AND($D$4='DATA ENTRY'!CV208),'DATA ENTRY'!I208,""))))</f>
        <v/>
      </c>
      <c r="F209" s="4" t="str">
        <f>IF('DATA ENTRY'!CV208="","",IF('DATA ENTRY'!CV208="","",IF($D$4="All Post",'DATA ENTRY'!CV208,IF(AND($D$4='DATA ENTRY'!CV208),'DATA ENTRY'!CV208,""))))</f>
        <v/>
      </c>
      <c r="G209" s="3" t="str">
        <f>IF('DATA ENTRY'!CV208="","",IF('DATA ENTRY'!N208="","",IF($D$4="All Post",'DATA ENTRY'!N208,IF(AND($D$4='DATA ENTRY'!CV208),'DATA ENTRY'!N208,""))))</f>
        <v/>
      </c>
      <c r="H209" s="132" t="str">
        <f>IF('DATA ENTRY'!CV208="","",IF('DATA ENTRY'!O208="","",IF($D$4="All Post",'DATA ENTRY'!O208,IF(AND($D$4='DATA ENTRY'!CV208),'DATA ENTRY'!O208,""))))</f>
        <v/>
      </c>
      <c r="I209" s="3" t="str">
        <f>IF('DATA ENTRY'!CV208="","",IF('DATA ENTRY'!P208="","",IF($D$4="All Post",'DATA ENTRY'!P208,IF(AND($D$4='DATA ENTRY'!CV208),'DATA ENTRY'!P208,""))))</f>
        <v/>
      </c>
      <c r="J209" s="132" t="str">
        <f>IF('DATA ENTRY'!CV208="","",IF('DATA ENTRY'!Q208="","",IF($D$4="All Post",'DATA ENTRY'!Q208,IF(AND($D$4='DATA ENTRY'!CV208),'DATA ENTRY'!Q208,""))))</f>
        <v/>
      </c>
      <c r="K209" s="3" t="str">
        <f>IF('DATA ENTRY'!CV208="","",IF('DATA ENTRY'!R208="","",IF($D$4="All Post",'DATA ENTRY'!R208,IF(AND($D$4='DATA ENTRY'!CV208),'DATA ENTRY'!R208,""))))</f>
        <v/>
      </c>
      <c r="L209" s="3" t="str">
        <f>IF('DATA ENTRY'!CV208="","",IF('DATA ENTRY'!S208="","",IF($D$4="All Post",'DATA ENTRY'!S208,IF(AND($D$4='DATA ENTRY'!CV208),'DATA ENTRY'!S208,""))))</f>
        <v/>
      </c>
      <c r="M209" s="3" t="str">
        <f>IF('DATA ENTRY'!CV208="","",IF('DATA ENTRY'!E208="","",IF($D$4="All Post",'DATA ENTRY'!E208,IF(AND($D$4='DATA ENTRY'!CV208),'DATA ENTRY'!E208,""))))</f>
        <v/>
      </c>
      <c r="N209" s="3" t="str">
        <f>IF('DATA ENTRY'!CV208="","",IF('DATA ENTRY'!W208="","",IF($D$4="All Post",'DATA ENTRY'!W208,IF(AND($D$4='DATA ENTRY'!CV208),'DATA ENTRY'!W208,""))))</f>
        <v/>
      </c>
      <c r="O209" s="3" t="str">
        <f>IF('DATA ENTRY'!CV208="","",IF('DATA ENTRY'!X208="","",IF($D$4="All Post",'DATA ENTRY'!X208,IF(AND($D$4='DATA ENTRY'!CV208),'DATA ENTRY'!X208,""))))</f>
        <v/>
      </c>
      <c r="P209" s="3" t="str">
        <f>IF('DATA ENTRY'!CV208="","",IF('DATA ENTRY'!G208="","",IF($D$4="All Post",'DATA ENTRY'!G208,IF(AND($D$4='DATA ENTRY'!CV208),'DATA ENTRY'!G208,""))))</f>
        <v/>
      </c>
      <c r="S209">
        <f t="shared" si="40"/>
        <v>0</v>
      </c>
      <c r="T209" t="str">
        <f t="shared" si="41"/>
        <v/>
      </c>
      <c r="BZ209" t="str">
        <f t="shared" si="42"/>
        <v/>
      </c>
      <c r="CA209" t="str">
        <f>IF(CW209=0,"",1+(MAX($CA$7:CA208)))</f>
        <v/>
      </c>
      <c r="CB209" s="141">
        <v>203</v>
      </c>
      <c r="CC209" s="3" t="str">
        <f>IF('DATA ENTRY'!CV208="","",IF('DATA ENTRY'!B208="","",IF(AND($CD$4='DATA ENTRY'!CV208),'DATA ENTRY'!B208,"")))</f>
        <v/>
      </c>
      <c r="CD209" s="3" t="str">
        <f>IF('DATA ENTRY'!CV208="","",IF('DATA ENTRY'!C208="","",IF(AND($CD$4='DATA ENTRY'!CV208),'DATA ENTRY'!C208,"")))</f>
        <v/>
      </c>
      <c r="CE209" s="4" t="str">
        <f>IF('DATA ENTRY'!CV208="","",IF('DATA ENTRY'!I208="","",IF(AND($CD$4='DATA ENTRY'!CV208),'DATA ENTRY'!I208,"")))</f>
        <v/>
      </c>
      <c r="CF209" s="4" t="str">
        <f>IF('DATA ENTRY'!CV208="","",IF('DATA ENTRY'!CV208="","",IF(AND($CD$4='DATA ENTRY'!CV208),'DATA ENTRY'!CV208,"")))</f>
        <v/>
      </c>
      <c r="CG209" s="3" t="str">
        <f>IF('DATA ENTRY'!CV208="","",IF('DATA ENTRY'!N208="","",IF(AND($CD$4='DATA ENTRY'!CV208),'DATA ENTRY'!N208,"")))</f>
        <v/>
      </c>
      <c r="CH209" s="132" t="str">
        <f>IF('DATA ENTRY'!CV208="","",IF('DATA ENTRY'!O208="","",IF(AND($CD$4='DATA ENTRY'!CV208),'DATA ENTRY'!O208,"")))</f>
        <v/>
      </c>
      <c r="CI209" s="3" t="str">
        <f>IF('DATA ENTRY'!CV208="","",IF('DATA ENTRY'!P208="","",IF(AND($CD$4='DATA ENTRY'!CV208),'DATA ENTRY'!P208,"")))</f>
        <v/>
      </c>
      <c r="CJ209" s="132" t="str">
        <f>IF('DATA ENTRY'!CV208="","",IF('DATA ENTRY'!Q208="","",IF(AND($CD$4='DATA ENTRY'!CV208),'DATA ENTRY'!Q208,"")))</f>
        <v/>
      </c>
      <c r="CK209" s="3" t="str">
        <f>IF('DATA ENTRY'!CV208="","",IF('DATA ENTRY'!R208="","",IF(AND($CD$4='DATA ENTRY'!CV208),'DATA ENTRY'!R208,"")))</f>
        <v/>
      </c>
      <c r="CL209" s="3" t="str">
        <f>IF('DATA ENTRY'!CV208="","",IF('DATA ENTRY'!S208="","",IF(AND($CD$4='DATA ENTRY'!CV208),'DATA ENTRY'!S208,"")))</f>
        <v/>
      </c>
      <c r="CM209" s="3" t="str">
        <f>IF('DATA ENTRY'!CV208="","",IF('DATA ENTRY'!E208="","",IF(AND($CD$4='DATA ENTRY'!CV208),'DATA ENTRY'!E208,"")))</f>
        <v/>
      </c>
      <c r="CN209" s="3" t="str">
        <f>IF('DATA ENTRY'!CV208="","",IF('DATA ENTRY'!W208="","",IF(AND($CD$4='DATA ENTRY'!CV208),'DATA ENTRY'!W208,"")))</f>
        <v/>
      </c>
      <c r="CO209" s="3" t="str">
        <f>IF('DATA ENTRY'!CV208="","",IF('DATA ENTRY'!X208="","",IF(AND($CD$4='DATA ENTRY'!CV208),'DATA ENTRY'!X208,"")))</f>
        <v/>
      </c>
      <c r="CP209" s="133" t="str">
        <f t="shared" si="43"/>
        <v/>
      </c>
      <c r="CQ209" s="133" t="str">
        <f>IF('DATA ENTRY'!CV208="","",IF('DATA ENTRY'!G208="","",IF(AND($CD$4='DATA ENTRY'!CV208),'DATA ENTRY'!G208,"")))</f>
        <v/>
      </c>
      <c r="CR209">
        <f t="shared" si="44"/>
        <v>0</v>
      </c>
      <c r="CS209">
        <f t="shared" si="45"/>
        <v>0</v>
      </c>
      <c r="CW209">
        <f t="shared" si="52"/>
        <v>0</v>
      </c>
      <c r="DA209" t="str">
        <f t="shared" si="46"/>
        <v/>
      </c>
      <c r="DB209" t="str">
        <f>IF(DX209=0,"",1+(MAX($DB$7:DB208)))</f>
        <v/>
      </c>
      <c r="DC209" s="170">
        <v>203</v>
      </c>
      <c r="DD209" s="3" t="str">
        <f>IF('DATA ENTRY'!CV208="","",IF('DATA ENTRY'!B208="","",IF(AND($DE$4='DATA ENTRY'!D208),'DATA ENTRY'!B208,"")))</f>
        <v/>
      </c>
      <c r="DE209" s="3" t="str">
        <f>IF('DATA ENTRY'!CV208="","",IF('DATA ENTRY'!C208="","",IF(AND($DE$4='DATA ENTRY'!D208),'DATA ENTRY'!C208,"")))</f>
        <v/>
      </c>
      <c r="DF209" s="4" t="str">
        <f>IF('DATA ENTRY'!CV208="","",IF('DATA ENTRY'!I208="","",IF(AND($DE$4='DATA ENTRY'!D208),'DATA ENTRY'!I208,"")))</f>
        <v/>
      </c>
      <c r="DG209" s="4" t="str">
        <f>IF('DATA ENTRY'!CV208="","",IF('DATA ENTRY'!CV208="","",IF(AND($DE$4='DATA ENTRY'!D208),'DATA ENTRY'!CV208,"")))</f>
        <v/>
      </c>
      <c r="DH209" s="3" t="str">
        <f>IF('DATA ENTRY'!CV208="","",IF('DATA ENTRY'!N208="","",IF(AND($DE$4='DATA ENTRY'!D208),'DATA ENTRY'!N208,"")))</f>
        <v/>
      </c>
      <c r="DI209" s="132" t="str">
        <f>IF('DATA ENTRY'!CV208="","",IF('DATA ENTRY'!O208="","",IF(AND($DE$4='DATA ENTRY'!D208),'DATA ENTRY'!O208,"")))</f>
        <v/>
      </c>
      <c r="DJ209" s="3" t="str">
        <f>IF('DATA ENTRY'!CV208="","",IF('DATA ENTRY'!P208="","",IF(AND($DE$4='DATA ENTRY'!D208),'DATA ENTRY'!P208,"")))</f>
        <v/>
      </c>
      <c r="DK209" s="132" t="str">
        <f>IF('DATA ENTRY'!CV208="","",IF('DATA ENTRY'!Q208="","",IF(AND($DE$4='DATA ENTRY'!D208),'DATA ENTRY'!Q208,"")))</f>
        <v/>
      </c>
      <c r="DL209" s="3" t="str">
        <f>IF('DATA ENTRY'!CV208="","",IF('DATA ENTRY'!R208="","",IF(AND($DE$4='DATA ENTRY'!D208),'DATA ENTRY'!R208,"")))</f>
        <v/>
      </c>
      <c r="DM209" s="132" t="str">
        <f>IF('DATA ENTRY'!CV208="","",IF('DATA ENTRY'!S208="","",IF(AND($DE$4='DATA ENTRY'!D208),'DATA ENTRY'!S208,"")))</f>
        <v/>
      </c>
      <c r="DN209" s="3" t="str">
        <f>IF('DATA ENTRY'!CV208="","",IF('DATA ENTRY'!E208="","",IF(AND($DE$4='DATA ENTRY'!D208),'DATA ENTRY'!E208,"")))</f>
        <v/>
      </c>
      <c r="DO209" s="3" t="str">
        <f>IF('DATA ENTRY'!CV208="","",IF('DATA ENTRY'!D208="","",IF(AND($DE$4='DATA ENTRY'!D208),'DATA ENTRY'!D208,"")))</f>
        <v/>
      </c>
      <c r="DP209" s="3" t="str">
        <f>IF('DATA ENTRY'!CV208="","",IF('DATA ENTRY'!W208="","",IF(AND($DE$4='DATA ENTRY'!D208),'DATA ENTRY'!W208,"")))</f>
        <v/>
      </c>
      <c r="DQ209" s="3" t="str">
        <f>IF('DATA ENTRY'!CV208="","",IF('DATA ENTRY'!X208="","",IF(AND($DE$4='DATA ENTRY'!D208),'DATA ENTRY'!X208,"")))</f>
        <v/>
      </c>
      <c r="DR209" s="133" t="str">
        <f t="shared" si="47"/>
        <v/>
      </c>
      <c r="DS209" s="133" t="str">
        <f>IF('DATA ENTRY'!CV208="","",IF('DATA ENTRY'!D208="","",IF(AND($DE$4='DATA ENTRY'!D208),'DATA ENTRY'!G208,"")))</f>
        <v/>
      </c>
      <c r="DX209">
        <f t="shared" si="48"/>
        <v>0</v>
      </c>
      <c r="EA209" t="str">
        <f t="shared" si="49"/>
        <v/>
      </c>
      <c r="EB209" t="str">
        <f>IF(EX209=0,"",1+(MAX($EB$7:EB208)))</f>
        <v/>
      </c>
      <c r="EC209" s="192">
        <v>203</v>
      </c>
      <c r="ED209" s="3" t="str">
        <f>IF('DATA ENTRY'!CV208="","",IF('DATA ENTRY'!B208="","",IF(AND($EE$4='DATA ENTRY'!G208,$EG$4='DATA ENTRY'!F208),'DATA ENTRY'!B208,"")))</f>
        <v/>
      </c>
      <c r="EE209" s="3" t="str">
        <f>IF('DATA ENTRY'!CV208="","",IF('DATA ENTRY'!C208="","",IF(AND($EE$4='DATA ENTRY'!G208,$EG$4='DATA ENTRY'!F208),'DATA ENTRY'!C208,"")))</f>
        <v/>
      </c>
      <c r="EF209" s="4" t="str">
        <f>IF('DATA ENTRY'!CV208="","",IF('DATA ENTRY'!I208="","",IF(AND($EE$4='DATA ENTRY'!G208,$EG$4='DATA ENTRY'!F208),'DATA ENTRY'!I208,"")))</f>
        <v/>
      </c>
      <c r="EG209" s="4" t="str">
        <f>IF('DATA ENTRY'!CV208="","",IF('DATA ENTRY'!CV208="","",IF(AND($EE$4='DATA ENTRY'!G208,$EG$4='DATA ENTRY'!F208),'DATA ENTRY'!CV208,"")))</f>
        <v/>
      </c>
      <c r="EH209" s="3" t="str">
        <f>IF('DATA ENTRY'!CV208="","",IF('DATA ENTRY'!N208="","",IF(AND($EE$4='DATA ENTRY'!G208,$EG$4='DATA ENTRY'!F208),'DATA ENTRY'!N208,"")))</f>
        <v/>
      </c>
      <c r="EI209" s="132" t="str">
        <f>IF('DATA ENTRY'!CV208="","",IF('DATA ENTRY'!O208="","",IF(AND($EE$4='DATA ENTRY'!G208,$EG$4='DATA ENTRY'!F208),'DATA ENTRY'!O208,"")))</f>
        <v/>
      </c>
      <c r="EJ209" s="3" t="str">
        <f>IF('DATA ENTRY'!CV208="","",IF('DATA ENTRY'!P208="","",IF(AND($EE$4='DATA ENTRY'!G208,$EG$4='DATA ENTRY'!F208),'DATA ENTRY'!P208,"")))</f>
        <v/>
      </c>
      <c r="EK209" s="132" t="str">
        <f>IF('DATA ENTRY'!CV208="","",IF('DATA ENTRY'!Q208="","",IF(AND($EE$4='DATA ENTRY'!G208,$EG$4='DATA ENTRY'!F208),'DATA ENTRY'!Q208,"")))</f>
        <v/>
      </c>
      <c r="EL209" s="3" t="str">
        <f>IF('DATA ENTRY'!CV208="","",IF('DATA ENTRY'!R208="","",IF(AND($EE$4='DATA ENTRY'!G208,$EG$4='DATA ENTRY'!F208),'DATA ENTRY'!R208,"")))</f>
        <v/>
      </c>
      <c r="EM209" s="132" t="str">
        <f>IF('DATA ENTRY'!CV208="","",IF('DATA ENTRY'!S208="","",IF(AND($EE$4='DATA ENTRY'!G208,$EG$4='DATA ENTRY'!F208),'DATA ENTRY'!S208,"")))</f>
        <v/>
      </c>
      <c r="EN209" s="3" t="str">
        <f>IF('DATA ENTRY'!CV208="","",IF('DATA ENTRY'!E208="","",IF(AND($EE$4='DATA ENTRY'!G208,$EG$4='DATA ENTRY'!F208),'DATA ENTRY'!E208,"")))</f>
        <v/>
      </c>
      <c r="EO209" s="3" t="str">
        <f>IF('DATA ENTRY'!CV208="","",IF('DATA ENTRY'!D6="","",IF(AND($EE$4='DATA ENTRY'!G208,$EG$4='DATA ENTRY'!F208),'DATA ENTRY'!D6,"")))</f>
        <v/>
      </c>
      <c r="EP209" s="3" t="str">
        <f>IF('DATA ENTRY'!CV208="","",IF('DATA ENTRY'!W208="","",IF(AND($EE$4='DATA ENTRY'!G208,$EG$4='DATA ENTRY'!F208),'DATA ENTRY'!W208,"")))</f>
        <v/>
      </c>
      <c r="EQ209" s="3" t="str">
        <f>IF('DATA ENTRY'!CV208="","",IF('DATA ENTRY'!X208="","",IF(AND($EE$4='DATA ENTRY'!G208,$EG$4='DATA ENTRY'!F208),'DATA ENTRY'!X208,"")))</f>
        <v/>
      </c>
      <c r="ER209" s="133" t="str">
        <f t="shared" si="50"/>
        <v/>
      </c>
      <c r="ES209" s="133" t="str">
        <f>IF('DATA ENTRY'!CV208="","",IF('DATA ENTRY'!D6="","",IF(AND($EE$4='DATA ENTRY'!G208,$EG$4='DATA ENTRY'!F208),'DATA ENTRY'!G208,"")))</f>
        <v/>
      </c>
      <c r="EX209">
        <f t="shared" si="51"/>
        <v>0</v>
      </c>
    </row>
    <row r="210" spans="1:154">
      <c r="A210" t="str">
        <f>IF(S210=0,"",1+(MAX($A$7:A209)))</f>
        <v/>
      </c>
      <c r="B210" s="2">
        <v>204</v>
      </c>
      <c r="C210" s="3" t="str">
        <f>IF('DATA ENTRY'!CV209="","",IF('DATA ENTRY'!B209="","",IF($D$4="All Post",'DATA ENTRY'!B209,IF(AND($D$4='DATA ENTRY'!CV209),'DATA ENTRY'!B209,""))))</f>
        <v/>
      </c>
      <c r="D210" s="3" t="str">
        <f>IF('DATA ENTRY'!CV209="","",IF('DATA ENTRY'!C209="","",IF($D$4="All Post",'DATA ENTRY'!C209,IF(AND($D$4='DATA ENTRY'!CV209),'DATA ENTRY'!C209,""))))</f>
        <v/>
      </c>
      <c r="E210" s="4" t="str">
        <f>IF('DATA ENTRY'!CV209="","",IF('DATA ENTRY'!I209="","",IF($D$4="All Post",'DATA ENTRY'!I209,IF(AND($D$4='DATA ENTRY'!CV209),'DATA ENTRY'!I209,""))))</f>
        <v/>
      </c>
      <c r="F210" s="4" t="str">
        <f>IF('DATA ENTRY'!CV209="","",IF('DATA ENTRY'!CV209="","",IF($D$4="All Post",'DATA ENTRY'!CV209,IF(AND($D$4='DATA ENTRY'!CV209),'DATA ENTRY'!CV209,""))))</f>
        <v/>
      </c>
      <c r="G210" s="3" t="str">
        <f>IF('DATA ENTRY'!CV209="","",IF('DATA ENTRY'!N209="","",IF($D$4="All Post",'DATA ENTRY'!N209,IF(AND($D$4='DATA ENTRY'!CV209),'DATA ENTRY'!N209,""))))</f>
        <v/>
      </c>
      <c r="H210" s="132" t="str">
        <f>IF('DATA ENTRY'!CV209="","",IF('DATA ENTRY'!O209="","",IF($D$4="All Post",'DATA ENTRY'!O209,IF(AND($D$4='DATA ENTRY'!CV209),'DATA ENTRY'!O209,""))))</f>
        <v/>
      </c>
      <c r="I210" s="3" t="str">
        <f>IF('DATA ENTRY'!CV209="","",IF('DATA ENTRY'!P209="","",IF($D$4="All Post",'DATA ENTRY'!P209,IF(AND($D$4='DATA ENTRY'!CV209),'DATA ENTRY'!P209,""))))</f>
        <v/>
      </c>
      <c r="J210" s="132" t="str">
        <f>IF('DATA ENTRY'!CV209="","",IF('DATA ENTRY'!Q209="","",IF($D$4="All Post",'DATA ENTRY'!Q209,IF(AND($D$4='DATA ENTRY'!CV209),'DATA ENTRY'!Q209,""))))</f>
        <v/>
      </c>
      <c r="K210" s="3" t="str">
        <f>IF('DATA ENTRY'!CV209="","",IF('DATA ENTRY'!R209="","",IF($D$4="All Post",'DATA ENTRY'!R209,IF(AND($D$4='DATA ENTRY'!CV209),'DATA ENTRY'!R209,""))))</f>
        <v/>
      </c>
      <c r="L210" s="3" t="str">
        <f>IF('DATA ENTRY'!CV209="","",IF('DATA ENTRY'!S209="","",IF($D$4="All Post",'DATA ENTRY'!S209,IF(AND($D$4='DATA ENTRY'!CV209),'DATA ENTRY'!S209,""))))</f>
        <v/>
      </c>
      <c r="M210" s="3" t="str">
        <f>IF('DATA ENTRY'!CV209="","",IF('DATA ENTRY'!E209="","",IF($D$4="All Post",'DATA ENTRY'!E209,IF(AND($D$4='DATA ENTRY'!CV209),'DATA ENTRY'!E209,""))))</f>
        <v/>
      </c>
      <c r="N210" s="3" t="str">
        <f>IF('DATA ENTRY'!CV209="","",IF('DATA ENTRY'!W209="","",IF($D$4="All Post",'DATA ENTRY'!W209,IF(AND($D$4='DATA ENTRY'!CV209),'DATA ENTRY'!W209,""))))</f>
        <v/>
      </c>
      <c r="O210" s="3" t="str">
        <f>IF('DATA ENTRY'!CV209="","",IF('DATA ENTRY'!X209="","",IF($D$4="All Post",'DATA ENTRY'!X209,IF(AND($D$4='DATA ENTRY'!CV209),'DATA ENTRY'!X209,""))))</f>
        <v/>
      </c>
      <c r="P210" s="3" t="str">
        <f>IF('DATA ENTRY'!CV209="","",IF('DATA ENTRY'!G209="","",IF($D$4="All Post",'DATA ENTRY'!G209,IF(AND($D$4='DATA ENTRY'!CV209),'DATA ENTRY'!G209,""))))</f>
        <v/>
      </c>
      <c r="S210">
        <f t="shared" si="40"/>
        <v>0</v>
      </c>
      <c r="T210" t="str">
        <f t="shared" si="41"/>
        <v/>
      </c>
      <c r="BZ210" t="str">
        <f t="shared" si="42"/>
        <v/>
      </c>
      <c r="CA210" t="str">
        <f>IF(CW210=0,"",1+(MAX($CA$7:CA209)))</f>
        <v/>
      </c>
      <c r="CB210" s="141">
        <v>204</v>
      </c>
      <c r="CC210" s="3" t="str">
        <f>IF('DATA ENTRY'!CV209="","",IF('DATA ENTRY'!B209="","",IF(AND($CD$4='DATA ENTRY'!CV209),'DATA ENTRY'!B209,"")))</f>
        <v/>
      </c>
      <c r="CD210" s="3" t="str">
        <f>IF('DATA ENTRY'!CV209="","",IF('DATA ENTRY'!C209="","",IF(AND($CD$4='DATA ENTRY'!CV209),'DATA ENTRY'!C209,"")))</f>
        <v/>
      </c>
      <c r="CE210" s="4" t="str">
        <f>IF('DATA ENTRY'!CV209="","",IF('DATA ENTRY'!I209="","",IF(AND($CD$4='DATA ENTRY'!CV209),'DATA ENTRY'!I209,"")))</f>
        <v/>
      </c>
      <c r="CF210" s="4" t="str">
        <f>IF('DATA ENTRY'!CV209="","",IF('DATA ENTRY'!CV209="","",IF(AND($CD$4='DATA ENTRY'!CV209),'DATA ENTRY'!CV209,"")))</f>
        <v/>
      </c>
      <c r="CG210" s="3" t="str">
        <f>IF('DATA ENTRY'!CV209="","",IF('DATA ENTRY'!N209="","",IF(AND($CD$4='DATA ENTRY'!CV209),'DATA ENTRY'!N209,"")))</f>
        <v/>
      </c>
      <c r="CH210" s="132" t="str">
        <f>IF('DATA ENTRY'!CV209="","",IF('DATA ENTRY'!O209="","",IF(AND($CD$4='DATA ENTRY'!CV209),'DATA ENTRY'!O209,"")))</f>
        <v/>
      </c>
      <c r="CI210" s="3" t="str">
        <f>IF('DATA ENTRY'!CV209="","",IF('DATA ENTRY'!P209="","",IF(AND($CD$4='DATA ENTRY'!CV209),'DATA ENTRY'!P209,"")))</f>
        <v/>
      </c>
      <c r="CJ210" s="132" t="str">
        <f>IF('DATA ENTRY'!CV209="","",IF('DATA ENTRY'!Q209="","",IF(AND($CD$4='DATA ENTRY'!CV209),'DATA ENTRY'!Q209,"")))</f>
        <v/>
      </c>
      <c r="CK210" s="3" t="str">
        <f>IF('DATA ENTRY'!CV209="","",IF('DATA ENTRY'!R209="","",IF(AND($CD$4='DATA ENTRY'!CV209),'DATA ENTRY'!R209,"")))</f>
        <v/>
      </c>
      <c r="CL210" s="3" t="str">
        <f>IF('DATA ENTRY'!CV209="","",IF('DATA ENTRY'!S209="","",IF(AND($CD$4='DATA ENTRY'!CV209),'DATA ENTRY'!S209,"")))</f>
        <v/>
      </c>
      <c r="CM210" s="3" t="str">
        <f>IF('DATA ENTRY'!CV209="","",IF('DATA ENTRY'!E209="","",IF(AND($CD$4='DATA ENTRY'!CV209),'DATA ENTRY'!E209,"")))</f>
        <v/>
      </c>
      <c r="CN210" s="3" t="str">
        <f>IF('DATA ENTRY'!CV209="","",IF('DATA ENTRY'!W209="","",IF(AND($CD$4='DATA ENTRY'!CV209),'DATA ENTRY'!W209,"")))</f>
        <v/>
      </c>
      <c r="CO210" s="3" t="str">
        <f>IF('DATA ENTRY'!CV209="","",IF('DATA ENTRY'!X209="","",IF(AND($CD$4='DATA ENTRY'!CV209),'DATA ENTRY'!X209,"")))</f>
        <v/>
      </c>
      <c r="CP210" s="133" t="str">
        <f t="shared" si="43"/>
        <v/>
      </c>
      <c r="CQ210" s="133" t="str">
        <f>IF('DATA ENTRY'!CV209="","",IF('DATA ENTRY'!G209="","",IF(AND($CD$4='DATA ENTRY'!CV209),'DATA ENTRY'!G209,"")))</f>
        <v/>
      </c>
      <c r="CR210">
        <f t="shared" si="44"/>
        <v>0</v>
      </c>
      <c r="CS210">
        <f t="shared" si="45"/>
        <v>0</v>
      </c>
      <c r="CW210">
        <f t="shared" si="52"/>
        <v>0</v>
      </c>
      <c r="DA210" t="str">
        <f t="shared" si="46"/>
        <v/>
      </c>
      <c r="DB210" t="str">
        <f>IF(DX210=0,"",1+(MAX($DB$7:DB209)))</f>
        <v/>
      </c>
      <c r="DC210" s="170">
        <v>204</v>
      </c>
      <c r="DD210" s="3" t="str">
        <f>IF('DATA ENTRY'!CV209="","",IF('DATA ENTRY'!B209="","",IF(AND($DE$4='DATA ENTRY'!D209),'DATA ENTRY'!B209,"")))</f>
        <v/>
      </c>
      <c r="DE210" s="3" t="str">
        <f>IF('DATA ENTRY'!CV209="","",IF('DATA ENTRY'!C209="","",IF(AND($DE$4='DATA ENTRY'!D209),'DATA ENTRY'!C209,"")))</f>
        <v/>
      </c>
      <c r="DF210" s="4" t="str">
        <f>IF('DATA ENTRY'!CV209="","",IF('DATA ENTRY'!I209="","",IF(AND($DE$4='DATA ENTRY'!D209),'DATA ENTRY'!I209,"")))</f>
        <v/>
      </c>
      <c r="DG210" s="4" t="str">
        <f>IF('DATA ENTRY'!CV209="","",IF('DATA ENTRY'!CV209="","",IF(AND($DE$4='DATA ENTRY'!D209),'DATA ENTRY'!CV209,"")))</f>
        <v/>
      </c>
      <c r="DH210" s="3" t="str">
        <f>IF('DATA ENTRY'!CV209="","",IF('DATA ENTRY'!N209="","",IF(AND($DE$4='DATA ENTRY'!D209),'DATA ENTRY'!N209,"")))</f>
        <v/>
      </c>
      <c r="DI210" s="132" t="str">
        <f>IF('DATA ENTRY'!CV209="","",IF('DATA ENTRY'!O209="","",IF(AND($DE$4='DATA ENTRY'!D209),'DATA ENTRY'!O209,"")))</f>
        <v/>
      </c>
      <c r="DJ210" s="3" t="str">
        <f>IF('DATA ENTRY'!CV209="","",IF('DATA ENTRY'!P209="","",IF(AND($DE$4='DATA ENTRY'!D209),'DATA ENTRY'!P209,"")))</f>
        <v/>
      </c>
      <c r="DK210" s="132" t="str">
        <f>IF('DATA ENTRY'!CV209="","",IF('DATA ENTRY'!Q209="","",IF(AND($DE$4='DATA ENTRY'!D209),'DATA ENTRY'!Q209,"")))</f>
        <v/>
      </c>
      <c r="DL210" s="3" t="str">
        <f>IF('DATA ENTRY'!CV209="","",IF('DATA ENTRY'!R209="","",IF(AND($DE$4='DATA ENTRY'!D209),'DATA ENTRY'!R209,"")))</f>
        <v/>
      </c>
      <c r="DM210" s="132" t="str">
        <f>IF('DATA ENTRY'!CV209="","",IF('DATA ENTRY'!S209="","",IF(AND($DE$4='DATA ENTRY'!D209),'DATA ENTRY'!S209,"")))</f>
        <v/>
      </c>
      <c r="DN210" s="3" t="str">
        <f>IF('DATA ENTRY'!CV209="","",IF('DATA ENTRY'!E209="","",IF(AND($DE$4='DATA ENTRY'!D209),'DATA ENTRY'!E209,"")))</f>
        <v/>
      </c>
      <c r="DO210" s="3" t="str">
        <f>IF('DATA ENTRY'!CV209="","",IF('DATA ENTRY'!D209="","",IF(AND($DE$4='DATA ENTRY'!D209),'DATA ENTRY'!D209,"")))</f>
        <v/>
      </c>
      <c r="DP210" s="3" t="str">
        <f>IF('DATA ENTRY'!CV209="","",IF('DATA ENTRY'!W209="","",IF(AND($DE$4='DATA ENTRY'!D209),'DATA ENTRY'!W209,"")))</f>
        <v/>
      </c>
      <c r="DQ210" s="3" t="str">
        <f>IF('DATA ENTRY'!CV209="","",IF('DATA ENTRY'!X209="","",IF(AND($DE$4='DATA ENTRY'!D209),'DATA ENTRY'!X209,"")))</f>
        <v/>
      </c>
      <c r="DR210" s="133" t="str">
        <f t="shared" si="47"/>
        <v/>
      </c>
      <c r="DS210" s="133" t="str">
        <f>IF('DATA ENTRY'!CV209="","",IF('DATA ENTRY'!D209="","",IF(AND($DE$4='DATA ENTRY'!D209),'DATA ENTRY'!G209,"")))</f>
        <v/>
      </c>
      <c r="DX210">
        <f t="shared" si="48"/>
        <v>0</v>
      </c>
      <c r="EA210" t="str">
        <f t="shared" si="49"/>
        <v/>
      </c>
      <c r="EB210" t="str">
        <f>IF(EX210=0,"",1+(MAX($EB$7:EB209)))</f>
        <v/>
      </c>
      <c r="EC210" s="192">
        <v>204</v>
      </c>
      <c r="ED210" s="3" t="str">
        <f>IF('DATA ENTRY'!CV209="","",IF('DATA ENTRY'!B209="","",IF(AND($EE$4='DATA ENTRY'!G209,$EG$4='DATA ENTRY'!F209),'DATA ENTRY'!B209,"")))</f>
        <v/>
      </c>
      <c r="EE210" s="3" t="str">
        <f>IF('DATA ENTRY'!CV209="","",IF('DATA ENTRY'!C209="","",IF(AND($EE$4='DATA ENTRY'!G209,$EG$4='DATA ENTRY'!F209),'DATA ENTRY'!C209,"")))</f>
        <v/>
      </c>
      <c r="EF210" s="4" t="str">
        <f>IF('DATA ENTRY'!CV209="","",IF('DATA ENTRY'!I209="","",IF(AND($EE$4='DATA ENTRY'!G209,$EG$4='DATA ENTRY'!F209),'DATA ENTRY'!I209,"")))</f>
        <v/>
      </c>
      <c r="EG210" s="4" t="str">
        <f>IF('DATA ENTRY'!CV209="","",IF('DATA ENTRY'!CV209="","",IF(AND($EE$4='DATA ENTRY'!G209,$EG$4='DATA ENTRY'!F209),'DATA ENTRY'!CV209,"")))</f>
        <v/>
      </c>
      <c r="EH210" s="3" t="str">
        <f>IF('DATA ENTRY'!CV209="","",IF('DATA ENTRY'!N209="","",IF(AND($EE$4='DATA ENTRY'!G209,$EG$4='DATA ENTRY'!F209),'DATA ENTRY'!N209,"")))</f>
        <v/>
      </c>
      <c r="EI210" s="132" t="str">
        <f>IF('DATA ENTRY'!CV209="","",IF('DATA ENTRY'!O209="","",IF(AND($EE$4='DATA ENTRY'!G209,$EG$4='DATA ENTRY'!F209),'DATA ENTRY'!O209,"")))</f>
        <v/>
      </c>
      <c r="EJ210" s="3" t="str">
        <f>IF('DATA ENTRY'!CV209="","",IF('DATA ENTRY'!P209="","",IF(AND($EE$4='DATA ENTRY'!G209,$EG$4='DATA ENTRY'!F209),'DATA ENTRY'!P209,"")))</f>
        <v/>
      </c>
      <c r="EK210" s="132" t="str">
        <f>IF('DATA ENTRY'!CV209="","",IF('DATA ENTRY'!Q209="","",IF(AND($EE$4='DATA ENTRY'!G209,$EG$4='DATA ENTRY'!F209),'DATA ENTRY'!Q209,"")))</f>
        <v/>
      </c>
      <c r="EL210" s="3" t="str">
        <f>IF('DATA ENTRY'!CV209="","",IF('DATA ENTRY'!R209="","",IF(AND($EE$4='DATA ENTRY'!G209,$EG$4='DATA ENTRY'!F209),'DATA ENTRY'!R209,"")))</f>
        <v/>
      </c>
      <c r="EM210" s="132" t="str">
        <f>IF('DATA ENTRY'!CV209="","",IF('DATA ENTRY'!S209="","",IF(AND($EE$4='DATA ENTRY'!G209,$EG$4='DATA ENTRY'!F209),'DATA ENTRY'!S209,"")))</f>
        <v/>
      </c>
      <c r="EN210" s="3" t="str">
        <f>IF('DATA ENTRY'!CV209="","",IF('DATA ENTRY'!E209="","",IF(AND($EE$4='DATA ENTRY'!G209,$EG$4='DATA ENTRY'!F209),'DATA ENTRY'!E209,"")))</f>
        <v/>
      </c>
      <c r="EO210" s="3" t="str">
        <f>IF('DATA ENTRY'!CV209="","",IF('DATA ENTRY'!D6="","",IF(AND($EE$4='DATA ENTRY'!G209,$EG$4='DATA ENTRY'!F209),'DATA ENTRY'!D6,"")))</f>
        <v/>
      </c>
      <c r="EP210" s="3" t="str">
        <f>IF('DATA ENTRY'!CV209="","",IF('DATA ENTRY'!W209="","",IF(AND($EE$4='DATA ENTRY'!G209,$EG$4='DATA ENTRY'!F209),'DATA ENTRY'!W209,"")))</f>
        <v/>
      </c>
      <c r="EQ210" s="3" t="str">
        <f>IF('DATA ENTRY'!CV209="","",IF('DATA ENTRY'!X209="","",IF(AND($EE$4='DATA ENTRY'!G209,$EG$4='DATA ENTRY'!F209),'DATA ENTRY'!X209,"")))</f>
        <v/>
      </c>
      <c r="ER210" s="133" t="str">
        <f t="shared" si="50"/>
        <v/>
      </c>
      <c r="ES210" s="133" t="str">
        <f>IF('DATA ENTRY'!CV209="","",IF('DATA ENTRY'!D6="","",IF(AND($EE$4='DATA ENTRY'!G209,$EG$4='DATA ENTRY'!F209),'DATA ENTRY'!G209,"")))</f>
        <v/>
      </c>
      <c r="EX210">
        <f t="shared" si="51"/>
        <v>0</v>
      </c>
    </row>
    <row r="211" spans="1:154">
      <c r="A211" t="str">
        <f>IF(S211=0,"",1+(MAX($A$7:A210)))</f>
        <v/>
      </c>
      <c r="B211" s="2">
        <v>205</v>
      </c>
      <c r="C211" s="3" t="str">
        <f>IF('DATA ENTRY'!CV210="","",IF('DATA ENTRY'!B210="","",IF($D$4="All Post",'DATA ENTRY'!B210,IF(AND($D$4='DATA ENTRY'!CV210),'DATA ENTRY'!B210,""))))</f>
        <v/>
      </c>
      <c r="D211" s="3" t="str">
        <f>IF('DATA ENTRY'!CV210="","",IF('DATA ENTRY'!C210="","",IF($D$4="All Post",'DATA ENTRY'!C210,IF(AND($D$4='DATA ENTRY'!CV210),'DATA ENTRY'!C210,""))))</f>
        <v/>
      </c>
      <c r="E211" s="4" t="str">
        <f>IF('DATA ENTRY'!CV210="","",IF('DATA ENTRY'!I210="","",IF($D$4="All Post",'DATA ENTRY'!I210,IF(AND($D$4='DATA ENTRY'!CV210),'DATA ENTRY'!I210,""))))</f>
        <v/>
      </c>
      <c r="F211" s="4" t="str">
        <f>IF('DATA ENTRY'!CV210="","",IF('DATA ENTRY'!CV210="","",IF($D$4="All Post",'DATA ENTRY'!CV210,IF(AND($D$4='DATA ENTRY'!CV210),'DATA ENTRY'!CV210,""))))</f>
        <v/>
      </c>
      <c r="G211" s="3" t="str">
        <f>IF('DATA ENTRY'!CV210="","",IF('DATA ENTRY'!N210="","",IF($D$4="All Post",'DATA ENTRY'!N210,IF(AND($D$4='DATA ENTRY'!CV210),'DATA ENTRY'!N210,""))))</f>
        <v/>
      </c>
      <c r="H211" s="132" t="str">
        <f>IF('DATA ENTRY'!CV210="","",IF('DATA ENTRY'!O210="","",IF($D$4="All Post",'DATA ENTRY'!O210,IF(AND($D$4='DATA ENTRY'!CV210),'DATA ENTRY'!O210,""))))</f>
        <v/>
      </c>
      <c r="I211" s="3" t="str">
        <f>IF('DATA ENTRY'!CV210="","",IF('DATA ENTRY'!P210="","",IF($D$4="All Post",'DATA ENTRY'!P210,IF(AND($D$4='DATA ENTRY'!CV210),'DATA ENTRY'!P210,""))))</f>
        <v/>
      </c>
      <c r="J211" s="132" t="str">
        <f>IF('DATA ENTRY'!CV210="","",IF('DATA ENTRY'!Q210="","",IF($D$4="All Post",'DATA ENTRY'!Q210,IF(AND($D$4='DATA ENTRY'!CV210),'DATA ENTRY'!Q210,""))))</f>
        <v/>
      </c>
      <c r="K211" s="3" t="str">
        <f>IF('DATA ENTRY'!CV210="","",IF('DATA ENTRY'!R210="","",IF($D$4="All Post",'DATA ENTRY'!R210,IF(AND($D$4='DATA ENTRY'!CV210),'DATA ENTRY'!R210,""))))</f>
        <v/>
      </c>
      <c r="L211" s="3" t="str">
        <f>IF('DATA ENTRY'!CV210="","",IF('DATA ENTRY'!S210="","",IF($D$4="All Post",'DATA ENTRY'!S210,IF(AND($D$4='DATA ENTRY'!CV210),'DATA ENTRY'!S210,""))))</f>
        <v/>
      </c>
      <c r="M211" s="3" t="str">
        <f>IF('DATA ENTRY'!CV210="","",IF('DATA ENTRY'!E210="","",IF($D$4="All Post",'DATA ENTRY'!E210,IF(AND($D$4='DATA ENTRY'!CV210),'DATA ENTRY'!E210,""))))</f>
        <v/>
      </c>
      <c r="N211" s="3" t="str">
        <f>IF('DATA ENTRY'!CV210="","",IF('DATA ENTRY'!W210="","",IF($D$4="All Post",'DATA ENTRY'!W210,IF(AND($D$4='DATA ENTRY'!CV210),'DATA ENTRY'!W210,""))))</f>
        <v/>
      </c>
      <c r="O211" s="3" t="str">
        <f>IF('DATA ENTRY'!CV210="","",IF('DATA ENTRY'!X210="","",IF($D$4="All Post",'DATA ENTRY'!X210,IF(AND($D$4='DATA ENTRY'!CV210),'DATA ENTRY'!X210,""))))</f>
        <v/>
      </c>
      <c r="P211" s="3" t="str">
        <f>IF('DATA ENTRY'!CV210="","",IF('DATA ENTRY'!G210="","",IF($D$4="All Post",'DATA ENTRY'!G210,IF(AND($D$4='DATA ENTRY'!CV210),'DATA ENTRY'!G210,""))))</f>
        <v/>
      </c>
      <c r="S211">
        <f t="shared" si="40"/>
        <v>0</v>
      </c>
      <c r="T211" t="str">
        <f t="shared" si="41"/>
        <v/>
      </c>
      <c r="BZ211" t="str">
        <f t="shared" si="42"/>
        <v/>
      </c>
      <c r="CA211" t="str">
        <f>IF(CW211=0,"",1+(MAX($CA$7:CA210)))</f>
        <v/>
      </c>
      <c r="CB211" s="141">
        <v>205</v>
      </c>
      <c r="CC211" s="3" t="str">
        <f>IF('DATA ENTRY'!CV210="","",IF('DATA ENTRY'!B210="","",IF(AND($CD$4='DATA ENTRY'!CV210),'DATA ENTRY'!B210,"")))</f>
        <v/>
      </c>
      <c r="CD211" s="3" t="str">
        <f>IF('DATA ENTRY'!CV210="","",IF('DATA ENTRY'!C210="","",IF(AND($CD$4='DATA ENTRY'!CV210),'DATA ENTRY'!C210,"")))</f>
        <v/>
      </c>
      <c r="CE211" s="4" t="str">
        <f>IF('DATA ENTRY'!CV210="","",IF('DATA ENTRY'!I210="","",IF(AND($CD$4='DATA ENTRY'!CV210),'DATA ENTRY'!I210,"")))</f>
        <v/>
      </c>
      <c r="CF211" s="4" t="str">
        <f>IF('DATA ENTRY'!CV210="","",IF('DATA ENTRY'!CV210="","",IF(AND($CD$4='DATA ENTRY'!CV210),'DATA ENTRY'!CV210,"")))</f>
        <v/>
      </c>
      <c r="CG211" s="3" t="str">
        <f>IF('DATA ENTRY'!CV210="","",IF('DATA ENTRY'!N210="","",IF(AND($CD$4='DATA ENTRY'!CV210),'DATA ENTRY'!N210,"")))</f>
        <v/>
      </c>
      <c r="CH211" s="132" t="str">
        <f>IF('DATA ENTRY'!CV210="","",IF('DATA ENTRY'!O210="","",IF(AND($CD$4='DATA ENTRY'!CV210),'DATA ENTRY'!O210,"")))</f>
        <v/>
      </c>
      <c r="CI211" s="3" t="str">
        <f>IF('DATA ENTRY'!CV210="","",IF('DATA ENTRY'!P210="","",IF(AND($CD$4='DATA ENTRY'!CV210),'DATA ENTRY'!P210,"")))</f>
        <v/>
      </c>
      <c r="CJ211" s="132" t="str">
        <f>IF('DATA ENTRY'!CV210="","",IF('DATA ENTRY'!Q210="","",IF(AND($CD$4='DATA ENTRY'!CV210),'DATA ENTRY'!Q210,"")))</f>
        <v/>
      </c>
      <c r="CK211" s="3" t="str">
        <f>IF('DATA ENTRY'!CV210="","",IF('DATA ENTRY'!R210="","",IF(AND($CD$4='DATA ENTRY'!CV210),'DATA ENTRY'!R210,"")))</f>
        <v/>
      </c>
      <c r="CL211" s="3" t="str">
        <f>IF('DATA ENTRY'!CV210="","",IF('DATA ENTRY'!S210="","",IF(AND($CD$4='DATA ENTRY'!CV210),'DATA ENTRY'!S210,"")))</f>
        <v/>
      </c>
      <c r="CM211" s="3" t="str">
        <f>IF('DATA ENTRY'!CV210="","",IF('DATA ENTRY'!E210="","",IF(AND($CD$4='DATA ENTRY'!CV210),'DATA ENTRY'!E210,"")))</f>
        <v/>
      </c>
      <c r="CN211" s="3" t="str">
        <f>IF('DATA ENTRY'!CV210="","",IF('DATA ENTRY'!W210="","",IF(AND($CD$4='DATA ENTRY'!CV210),'DATA ENTRY'!W210,"")))</f>
        <v/>
      </c>
      <c r="CO211" s="3" t="str">
        <f>IF('DATA ENTRY'!CV210="","",IF('DATA ENTRY'!X210="","",IF(AND($CD$4='DATA ENTRY'!CV210),'DATA ENTRY'!X210,"")))</f>
        <v/>
      </c>
      <c r="CP211" s="133" t="str">
        <f t="shared" si="43"/>
        <v/>
      </c>
      <c r="CQ211" s="133" t="str">
        <f>IF('DATA ENTRY'!CV210="","",IF('DATA ENTRY'!G210="","",IF(AND($CD$4='DATA ENTRY'!CV210),'DATA ENTRY'!G210,"")))</f>
        <v/>
      </c>
      <c r="CR211">
        <f t="shared" si="44"/>
        <v>0</v>
      </c>
      <c r="CS211">
        <f t="shared" si="45"/>
        <v>0</v>
      </c>
      <c r="CW211">
        <f t="shared" si="52"/>
        <v>0</v>
      </c>
      <c r="DA211" t="str">
        <f t="shared" si="46"/>
        <v/>
      </c>
      <c r="DB211" t="str">
        <f>IF(DX211=0,"",1+(MAX($DB$7:DB210)))</f>
        <v/>
      </c>
      <c r="DC211" s="170">
        <v>205</v>
      </c>
      <c r="DD211" s="3" t="str">
        <f>IF('DATA ENTRY'!CV210="","",IF('DATA ENTRY'!B210="","",IF(AND($DE$4='DATA ENTRY'!D210),'DATA ENTRY'!B210,"")))</f>
        <v/>
      </c>
      <c r="DE211" s="3" t="str">
        <f>IF('DATA ENTRY'!CV210="","",IF('DATA ENTRY'!C210="","",IF(AND($DE$4='DATA ENTRY'!D210),'DATA ENTRY'!C210,"")))</f>
        <v/>
      </c>
      <c r="DF211" s="4" t="str">
        <f>IF('DATA ENTRY'!CV210="","",IF('DATA ENTRY'!I210="","",IF(AND($DE$4='DATA ENTRY'!D210),'DATA ENTRY'!I210,"")))</f>
        <v/>
      </c>
      <c r="DG211" s="4" t="str">
        <f>IF('DATA ENTRY'!CV210="","",IF('DATA ENTRY'!CV210="","",IF(AND($DE$4='DATA ENTRY'!D210),'DATA ENTRY'!CV210,"")))</f>
        <v/>
      </c>
      <c r="DH211" s="3" t="str">
        <f>IF('DATA ENTRY'!CV210="","",IF('DATA ENTRY'!N210="","",IF(AND($DE$4='DATA ENTRY'!D210),'DATA ENTRY'!N210,"")))</f>
        <v/>
      </c>
      <c r="DI211" s="132" t="str">
        <f>IF('DATA ENTRY'!CV210="","",IF('DATA ENTRY'!O210="","",IF(AND($DE$4='DATA ENTRY'!D210),'DATA ENTRY'!O210,"")))</f>
        <v/>
      </c>
      <c r="DJ211" s="3" t="str">
        <f>IF('DATA ENTRY'!CV210="","",IF('DATA ENTRY'!P210="","",IF(AND($DE$4='DATA ENTRY'!D210),'DATA ENTRY'!P210,"")))</f>
        <v/>
      </c>
      <c r="DK211" s="132" t="str">
        <f>IF('DATA ENTRY'!CV210="","",IF('DATA ENTRY'!Q210="","",IF(AND($DE$4='DATA ENTRY'!D210),'DATA ENTRY'!Q210,"")))</f>
        <v/>
      </c>
      <c r="DL211" s="3" t="str">
        <f>IF('DATA ENTRY'!CV210="","",IF('DATA ENTRY'!R210="","",IF(AND($DE$4='DATA ENTRY'!D210),'DATA ENTRY'!R210,"")))</f>
        <v/>
      </c>
      <c r="DM211" s="132" t="str">
        <f>IF('DATA ENTRY'!CV210="","",IF('DATA ENTRY'!S210="","",IF(AND($DE$4='DATA ENTRY'!D210),'DATA ENTRY'!S210,"")))</f>
        <v/>
      </c>
      <c r="DN211" s="3" t="str">
        <f>IF('DATA ENTRY'!CV210="","",IF('DATA ENTRY'!E210="","",IF(AND($DE$4='DATA ENTRY'!D210),'DATA ENTRY'!E210,"")))</f>
        <v/>
      </c>
      <c r="DO211" s="3" t="str">
        <f>IF('DATA ENTRY'!CV210="","",IF('DATA ENTRY'!D210="","",IF(AND($DE$4='DATA ENTRY'!D210),'DATA ENTRY'!D210,"")))</f>
        <v/>
      </c>
      <c r="DP211" s="3" t="str">
        <f>IF('DATA ENTRY'!CV210="","",IF('DATA ENTRY'!W210="","",IF(AND($DE$4='DATA ENTRY'!D210),'DATA ENTRY'!W210,"")))</f>
        <v/>
      </c>
      <c r="DQ211" s="3" t="str">
        <f>IF('DATA ENTRY'!CV210="","",IF('DATA ENTRY'!X210="","",IF(AND($DE$4='DATA ENTRY'!D210),'DATA ENTRY'!X210,"")))</f>
        <v/>
      </c>
      <c r="DR211" s="133" t="str">
        <f t="shared" si="47"/>
        <v/>
      </c>
      <c r="DS211" s="133" t="str">
        <f>IF('DATA ENTRY'!CV210="","",IF('DATA ENTRY'!D210="","",IF(AND($DE$4='DATA ENTRY'!D210),'DATA ENTRY'!G210,"")))</f>
        <v/>
      </c>
      <c r="DX211">
        <f t="shared" si="48"/>
        <v>0</v>
      </c>
      <c r="EA211" t="str">
        <f t="shared" si="49"/>
        <v/>
      </c>
      <c r="EB211" t="str">
        <f>IF(EX211=0,"",1+(MAX($EB$7:EB210)))</f>
        <v/>
      </c>
      <c r="EC211" s="192">
        <v>205</v>
      </c>
      <c r="ED211" s="3" t="str">
        <f>IF('DATA ENTRY'!CV210="","",IF('DATA ENTRY'!B210="","",IF(AND($EE$4='DATA ENTRY'!G210,$EG$4='DATA ENTRY'!F210),'DATA ENTRY'!B210,"")))</f>
        <v/>
      </c>
      <c r="EE211" s="3" t="str">
        <f>IF('DATA ENTRY'!CV210="","",IF('DATA ENTRY'!C210="","",IF(AND($EE$4='DATA ENTRY'!G210,$EG$4='DATA ENTRY'!F210),'DATA ENTRY'!C210,"")))</f>
        <v/>
      </c>
      <c r="EF211" s="4" t="str">
        <f>IF('DATA ENTRY'!CV210="","",IF('DATA ENTRY'!I210="","",IF(AND($EE$4='DATA ENTRY'!G210,$EG$4='DATA ENTRY'!F210),'DATA ENTRY'!I210,"")))</f>
        <v/>
      </c>
      <c r="EG211" s="4" t="str">
        <f>IF('DATA ENTRY'!CV210="","",IF('DATA ENTRY'!CV210="","",IF(AND($EE$4='DATA ENTRY'!G210,$EG$4='DATA ENTRY'!F210),'DATA ENTRY'!CV210,"")))</f>
        <v/>
      </c>
      <c r="EH211" s="3" t="str">
        <f>IF('DATA ENTRY'!CV210="","",IF('DATA ENTRY'!N210="","",IF(AND($EE$4='DATA ENTRY'!G210,$EG$4='DATA ENTRY'!F210),'DATA ENTRY'!N210,"")))</f>
        <v/>
      </c>
      <c r="EI211" s="132" t="str">
        <f>IF('DATA ENTRY'!CV210="","",IF('DATA ENTRY'!O210="","",IF(AND($EE$4='DATA ENTRY'!G210,$EG$4='DATA ENTRY'!F210),'DATA ENTRY'!O210,"")))</f>
        <v/>
      </c>
      <c r="EJ211" s="3" t="str">
        <f>IF('DATA ENTRY'!CV210="","",IF('DATA ENTRY'!P210="","",IF(AND($EE$4='DATA ENTRY'!G210,$EG$4='DATA ENTRY'!F210),'DATA ENTRY'!P210,"")))</f>
        <v/>
      </c>
      <c r="EK211" s="132" t="str">
        <f>IF('DATA ENTRY'!CV210="","",IF('DATA ENTRY'!Q210="","",IF(AND($EE$4='DATA ENTRY'!G210,$EG$4='DATA ENTRY'!F210),'DATA ENTRY'!Q210,"")))</f>
        <v/>
      </c>
      <c r="EL211" s="3" t="str">
        <f>IF('DATA ENTRY'!CV210="","",IF('DATA ENTRY'!R210="","",IF(AND($EE$4='DATA ENTRY'!G210,$EG$4='DATA ENTRY'!F210),'DATA ENTRY'!R210,"")))</f>
        <v/>
      </c>
      <c r="EM211" s="132" t="str">
        <f>IF('DATA ENTRY'!CV210="","",IF('DATA ENTRY'!S210="","",IF(AND($EE$4='DATA ENTRY'!G210,$EG$4='DATA ENTRY'!F210),'DATA ENTRY'!S210,"")))</f>
        <v/>
      </c>
      <c r="EN211" s="3" t="str">
        <f>IF('DATA ENTRY'!CV210="","",IF('DATA ENTRY'!E210="","",IF(AND($EE$4='DATA ENTRY'!G210,$EG$4='DATA ENTRY'!F210),'DATA ENTRY'!E210,"")))</f>
        <v/>
      </c>
      <c r="EO211" s="3" t="str">
        <f>IF('DATA ENTRY'!CV210="","",IF('DATA ENTRY'!D6="","",IF(AND($EE$4='DATA ENTRY'!G210,$EG$4='DATA ENTRY'!F210),'DATA ENTRY'!D6,"")))</f>
        <v/>
      </c>
      <c r="EP211" s="3" t="str">
        <f>IF('DATA ENTRY'!CV210="","",IF('DATA ENTRY'!W210="","",IF(AND($EE$4='DATA ENTRY'!G210,$EG$4='DATA ENTRY'!F210),'DATA ENTRY'!W210,"")))</f>
        <v/>
      </c>
      <c r="EQ211" s="3" t="str">
        <f>IF('DATA ENTRY'!CV210="","",IF('DATA ENTRY'!X210="","",IF(AND($EE$4='DATA ENTRY'!G210,$EG$4='DATA ENTRY'!F210),'DATA ENTRY'!X210,"")))</f>
        <v/>
      </c>
      <c r="ER211" s="133" t="str">
        <f t="shared" si="50"/>
        <v/>
      </c>
      <c r="ES211" s="133" t="str">
        <f>IF('DATA ENTRY'!CV210="","",IF('DATA ENTRY'!D6="","",IF(AND($EE$4='DATA ENTRY'!G210,$EG$4='DATA ENTRY'!F210),'DATA ENTRY'!G210,"")))</f>
        <v/>
      </c>
      <c r="EX211">
        <f t="shared" si="51"/>
        <v>0</v>
      </c>
    </row>
    <row r="212" spans="1:154">
      <c r="S212">
        <f t="shared" si="40"/>
        <v>0</v>
      </c>
      <c r="T212" t="str">
        <f t="shared" si="41"/>
        <v/>
      </c>
      <c r="CW212">
        <f t="shared" si="52"/>
        <v>0</v>
      </c>
      <c r="DX212">
        <f t="shared" si="48"/>
        <v>0</v>
      </c>
      <c r="EX212">
        <f t="shared" si="51"/>
        <v>0</v>
      </c>
    </row>
  </sheetData>
  <sheetProtection password="C1FB" sheet="1" objects="1" scenarios="1" selectLockedCells="1"/>
  <mergeCells count="9">
    <mergeCell ref="EG4:EH4"/>
    <mergeCell ref="EC1:EG1"/>
    <mergeCell ref="ED2:EE2"/>
    <mergeCell ref="B1:F1"/>
    <mergeCell ref="C2:D2"/>
    <mergeCell ref="CB1:CF1"/>
    <mergeCell ref="CC2:CD2"/>
    <mergeCell ref="DC1:DG1"/>
    <mergeCell ref="DD2:DE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6">
    <tabColor rgb="FF003300"/>
  </sheetPr>
  <dimension ref="A1:S13"/>
  <sheetViews>
    <sheetView showGridLines="0" view="pageBreakPreview" zoomScaleSheetLayoutView="100" workbookViewId="0">
      <selection activeCell="U7" sqref="U7"/>
    </sheetView>
  </sheetViews>
  <sheetFormatPr defaultColWidth="9.125" defaultRowHeight="15"/>
  <cols>
    <col min="1" max="1" width="19" style="11" customWidth="1"/>
    <col min="2" max="19" width="6.125" style="11" customWidth="1"/>
    <col min="20" max="16384" width="9.125" style="11"/>
  </cols>
  <sheetData>
    <row r="1" spans="1:19" ht="21">
      <c r="A1" s="362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B1" s="362"/>
      <c r="C1" s="362"/>
      <c r="D1" s="362"/>
      <c r="E1" s="362"/>
      <c r="F1" s="362"/>
      <c r="G1" s="362"/>
      <c r="H1" s="362"/>
      <c r="I1" s="362"/>
      <c r="J1" s="362"/>
      <c r="K1" s="362"/>
      <c r="L1" s="362"/>
      <c r="M1" s="362"/>
      <c r="N1" s="362"/>
      <c r="O1" s="362"/>
      <c r="P1" s="362"/>
      <c r="Q1" s="362"/>
      <c r="R1" s="362"/>
      <c r="S1" s="362"/>
    </row>
    <row r="2" spans="1:19" ht="28.5" customHeight="1">
      <c r="A2" s="280" t="s">
        <v>504</v>
      </c>
      <c r="B2" s="280"/>
      <c r="C2" s="280"/>
      <c r="D2" s="280"/>
      <c r="E2" s="280"/>
      <c r="F2" s="280"/>
      <c r="G2" s="280"/>
      <c r="H2" s="280"/>
      <c r="I2" s="280"/>
      <c r="J2" s="280"/>
      <c r="K2" s="280"/>
      <c r="L2" s="280"/>
      <c r="M2" s="280"/>
      <c r="N2" s="280"/>
      <c r="O2" s="280"/>
      <c r="P2" s="280"/>
      <c r="Q2" s="280"/>
      <c r="R2" s="280"/>
      <c r="S2" s="280"/>
    </row>
    <row r="3" spans="1:19" ht="14.25" customHeight="1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</row>
    <row r="4" spans="1:19" ht="30" customHeight="1">
      <c r="A4" s="281" t="s">
        <v>503</v>
      </c>
      <c r="B4" s="282" t="s">
        <v>30</v>
      </c>
      <c r="C4" s="283"/>
      <c r="D4" s="284"/>
      <c r="E4" s="282" t="s">
        <v>41</v>
      </c>
      <c r="F4" s="283"/>
      <c r="G4" s="284"/>
      <c r="H4" s="282" t="s">
        <v>35</v>
      </c>
      <c r="I4" s="283"/>
      <c r="J4" s="284"/>
      <c r="K4" s="282" t="s">
        <v>36</v>
      </c>
      <c r="L4" s="283"/>
      <c r="M4" s="284"/>
      <c r="N4" s="282" t="s">
        <v>43</v>
      </c>
      <c r="O4" s="283"/>
      <c r="P4" s="284"/>
      <c r="Q4" s="282" t="s">
        <v>5</v>
      </c>
      <c r="R4" s="283"/>
      <c r="S4" s="284"/>
    </row>
    <row r="5" spans="1:19" ht="19.5" customHeight="1">
      <c r="A5" s="281"/>
      <c r="B5" s="87" t="s">
        <v>2</v>
      </c>
      <c r="C5" s="87" t="s">
        <v>3</v>
      </c>
      <c r="D5" s="87" t="s">
        <v>4</v>
      </c>
      <c r="E5" s="87" t="s">
        <v>2</v>
      </c>
      <c r="F5" s="87" t="s">
        <v>3</v>
      </c>
      <c r="G5" s="87" t="s">
        <v>4</v>
      </c>
      <c r="H5" s="87" t="s">
        <v>2</v>
      </c>
      <c r="I5" s="87" t="s">
        <v>3</v>
      </c>
      <c r="J5" s="87" t="s">
        <v>4</v>
      </c>
      <c r="K5" s="87" t="s">
        <v>2</v>
      </c>
      <c r="L5" s="87" t="s">
        <v>3</v>
      </c>
      <c r="M5" s="87" t="s">
        <v>4</v>
      </c>
      <c r="N5" s="87" t="s">
        <v>2</v>
      </c>
      <c r="O5" s="87" t="s">
        <v>3</v>
      </c>
      <c r="P5" s="87" t="s">
        <v>4</v>
      </c>
      <c r="Q5" s="87" t="s">
        <v>2</v>
      </c>
      <c r="R5" s="87" t="s">
        <v>3</v>
      </c>
      <c r="S5" s="87" t="s">
        <v>4</v>
      </c>
    </row>
    <row r="6" spans="1:19" ht="45" customHeight="1">
      <c r="A6" s="122" t="s">
        <v>501</v>
      </c>
      <c r="B6" s="18">
        <f>COUNTIFS('DATA ENTRY'!$CV$6:$CV$201,"3rd Grade L-1",'DATA ENTRY'!$X$6:$X$201,"MALE",'DATA ENTRY'!$W$6:$W$201,"GEN")</f>
        <v>1</v>
      </c>
      <c r="C6" s="18">
        <f>COUNTIFS('DATA ENTRY'!$CV$6:$CV$201,"3rd Grade L-1",'DATA ENTRY'!$X$6:$X$201,"FEMALE",'DATA ENTRY'!$W$6:$W$201,"GEN")</f>
        <v>0</v>
      </c>
      <c r="D6" s="18">
        <f>SUM(B6:C6)</f>
        <v>1</v>
      </c>
      <c r="E6" s="18">
        <f>COUNTIFS('DATA ENTRY'!$CV$6:$CV$201,"3rd Grade L-1",'DATA ENTRY'!$X$6:$X$201,"MALE",'DATA ENTRY'!$W$6:$W$201,"OBC")</f>
        <v>0</v>
      </c>
      <c r="F6" s="18">
        <f>COUNTIFS('DATA ENTRY'!$CV$6:$CV$201,"3rd Grade L-1",'DATA ENTRY'!$X$6:$X$201,"FEMALE",'DATA ENTRY'!$W$6:$W$201,"OBC")</f>
        <v>0</v>
      </c>
      <c r="G6" s="18">
        <f>SUM(E6:F6)</f>
        <v>0</v>
      </c>
      <c r="H6" s="18">
        <f>COUNTIFS('DATA ENTRY'!$CV$6:$CV$201,"3rd Grade L-1",'DATA ENTRY'!$X$6:$X$201,"MALE",'DATA ENTRY'!$W$6:$W$201,"SC")</f>
        <v>0</v>
      </c>
      <c r="I6" s="18">
        <f>COUNTIFS('DATA ENTRY'!$CV$6:$CV$201,"3rd Grade L-1",'DATA ENTRY'!$X$6:$X$201,"FEMALE",'DATA ENTRY'!$W$6:$W$201,"SC")</f>
        <v>1</v>
      </c>
      <c r="J6" s="18">
        <f>SUM(H6:I6)</f>
        <v>1</v>
      </c>
      <c r="K6" s="18">
        <f>COUNTIFS('DATA ENTRY'!$CV$6:$CV$201,"3rd Grade L-1",'DATA ENTRY'!$X$6:$X$201,"MALE",'DATA ENTRY'!$W$6:$W$201,"ST")</f>
        <v>1</v>
      </c>
      <c r="L6" s="18">
        <f>COUNTIFS('DATA ENTRY'!$CV$6:$CV$201,"3rd Grade L-1",'DATA ENTRY'!$X$6:$X$201,"FEMALE",'DATA ENTRY'!$W$6:$W$201,"ST")</f>
        <v>0</v>
      </c>
      <c r="M6" s="18">
        <f>SUM(K6:L6)</f>
        <v>1</v>
      </c>
      <c r="N6" s="18">
        <f>COUNTIFS('DATA ENTRY'!$CV$6:$CV$201,"3rd Grade L-1",'DATA ENTRY'!$X$6:$X$201,"MALE",'DATA ENTRY'!$W$6:$W$201,"SBC")</f>
        <v>0</v>
      </c>
      <c r="O6" s="18">
        <f>COUNTIFS('DATA ENTRY'!$CV$6:$CV$201,"3rd Grade L-1",'DATA ENTRY'!$X$6:$X$201,"FEMALE",'DATA ENTRY'!$W$6:$W$201,"SBC")</f>
        <v>0</v>
      </c>
      <c r="P6" s="18">
        <f>SUM(N6:O6)</f>
        <v>0</v>
      </c>
      <c r="Q6" s="237">
        <f>SUM(B6,E6,H6,K6,N6)</f>
        <v>2</v>
      </c>
      <c r="R6" s="237">
        <f>SUM(C6,F6,I6,L6,O6)</f>
        <v>1</v>
      </c>
      <c r="S6" s="237">
        <f>SUM(D6,G6,J6,M6,P6)</f>
        <v>3</v>
      </c>
    </row>
    <row r="7" spans="1:19" ht="45" customHeight="1">
      <c r="A7" s="122" t="s">
        <v>490</v>
      </c>
      <c r="B7" s="18">
        <f>COUNTIFS('DATA ENTRY'!$CV$6:$CV$201,"3rd Grade L-2",'DATA ENTRY'!$X$6:$X$201,"MALE",'DATA ENTRY'!$W$6:$W$201,"GEN")</f>
        <v>0</v>
      </c>
      <c r="C7" s="18">
        <f>COUNTIFS('DATA ENTRY'!$CV$6:$CV$201,"3rd Grade L-2",'DATA ENTRY'!$X$6:$X$201,"FEMALE",'DATA ENTRY'!$W$6:$W$201,"GEN")</f>
        <v>0</v>
      </c>
      <c r="D7" s="18">
        <f t="shared" ref="D7:D11" si="0">SUM(B7:C7)</f>
        <v>0</v>
      </c>
      <c r="E7" s="18">
        <f>COUNTIFS('DATA ENTRY'!$CV$6:$CV$201,"3rd Grade L-2",'DATA ENTRY'!$X$6:$X$201,"MALE",'DATA ENTRY'!$W$6:$W$201,"OBC")</f>
        <v>0</v>
      </c>
      <c r="F7" s="18">
        <f>COUNTIFS('DATA ENTRY'!$CV$6:$CV$201,"3rd Grade L-2",'DATA ENTRY'!$X$6:$X$201,"FEMALE",'DATA ENTRY'!$W$6:$W$201,"OBC")</f>
        <v>2</v>
      </c>
      <c r="G7" s="18">
        <f t="shared" ref="G7:G11" si="1">SUM(E7:F7)</f>
        <v>2</v>
      </c>
      <c r="H7" s="18">
        <f>COUNTIFS('DATA ENTRY'!$CV$6:$CV$201,"3rd Grade L-2",'DATA ENTRY'!$X$6:$X$201,"MALE",'DATA ENTRY'!$W$6:$W$201,"SC")</f>
        <v>0</v>
      </c>
      <c r="I7" s="18">
        <f>COUNTIFS('DATA ENTRY'!$CV$6:$CV$201,"3rd Grade L-2",'DATA ENTRY'!$X$6:$X$201,"FEMALE",'DATA ENTRY'!$W$6:$W$201,"SC")</f>
        <v>0</v>
      </c>
      <c r="J7" s="18">
        <f t="shared" ref="J7:J11" si="2">SUM(H7:I7)</f>
        <v>0</v>
      </c>
      <c r="K7" s="18">
        <f>COUNTIFS('DATA ENTRY'!$CV$6:$CV$201,"3rd Grade L-2",'DATA ENTRY'!$X$6:$X$201,"MALE",'DATA ENTRY'!$W$6:$W$201,"ST")</f>
        <v>0</v>
      </c>
      <c r="L7" s="18">
        <f>COUNTIFS('DATA ENTRY'!$CV$6:$CV$201,"3rd Grade L-2",'DATA ENTRY'!$X$6:$X$201,"FEMALE",'DATA ENTRY'!$W$6:$W$201,"ST")</f>
        <v>0</v>
      </c>
      <c r="M7" s="18">
        <f t="shared" ref="M7:M11" si="3">SUM(K7:L7)</f>
        <v>0</v>
      </c>
      <c r="N7" s="18">
        <f>COUNTIFS('DATA ENTRY'!$CV$6:$CV$201,"3rd Grade L-2",'DATA ENTRY'!$X$6:$X$201,"MALE",'DATA ENTRY'!$W$6:$W$201,"SBC")</f>
        <v>0</v>
      </c>
      <c r="O7" s="18">
        <f>COUNTIFS('DATA ENTRY'!$CV$6:$CV$201,"3rd Grade L-2",'DATA ENTRY'!$X$6:$X$201,"FEMALE",'DATA ENTRY'!$W$6:$W$201,"SBC")</f>
        <v>0</v>
      </c>
      <c r="P7" s="18">
        <f t="shared" ref="P7:P11" si="4">SUM(N7:O7)</f>
        <v>0</v>
      </c>
      <c r="Q7" s="237">
        <f t="shared" ref="Q7:Q11" si="5">SUM(B7,E7,H7,K7,N7)</f>
        <v>0</v>
      </c>
      <c r="R7" s="237">
        <f t="shared" ref="R7:R11" si="6">SUM(C7,F7,I7,L7,O7)</f>
        <v>2</v>
      </c>
      <c r="S7" s="237">
        <f t="shared" ref="S7:S11" si="7">SUM(D7,G7,J7,M7,P7)</f>
        <v>2</v>
      </c>
    </row>
    <row r="8" spans="1:19" ht="45" customHeight="1">
      <c r="A8" s="122" t="s">
        <v>498</v>
      </c>
      <c r="B8" s="18">
        <f>COUNTIFS('DATA ENTRY'!$CV$6:$CV$201,"2nd Grade",'DATA ENTRY'!$X$6:$X$201,"MALE",'DATA ENTRY'!$W$6:$W$201,"GEN")</f>
        <v>0</v>
      </c>
      <c r="C8" s="18">
        <f>COUNTIFS('DATA ENTRY'!$CV$6:$CV$201,"2nd Grade",'DATA ENTRY'!$X$6:$X$201,"FEMALE",'DATA ENTRY'!$W$6:$W$201,"GEN")</f>
        <v>0</v>
      </c>
      <c r="D8" s="18">
        <f t="shared" si="0"/>
        <v>0</v>
      </c>
      <c r="E8" s="18">
        <f>COUNTIFS('DATA ENTRY'!$CV$6:$CV$201,"2nd Grade",'DATA ENTRY'!$X$6:$X$201,"MALE",'DATA ENTRY'!$W$6:$W$201,"OBC")</f>
        <v>0</v>
      </c>
      <c r="F8" s="18">
        <f>COUNTIFS('DATA ENTRY'!$CV$6:$CV$201,"2nd Grade",'DATA ENTRY'!$X$6:$X$201,"FEMALE",'DATA ENTRY'!$W$6:$W$201,"OBC")</f>
        <v>0</v>
      </c>
      <c r="G8" s="18">
        <f t="shared" si="1"/>
        <v>0</v>
      </c>
      <c r="H8" s="18">
        <f>COUNTIFS('DATA ENTRY'!$CV$6:$CV$201,"2nd Grade",'DATA ENTRY'!$X$6:$X$201,"MALE",'DATA ENTRY'!$W$6:$W$201,"SC")</f>
        <v>0</v>
      </c>
      <c r="I8" s="18">
        <f>COUNTIFS('DATA ENTRY'!$CV$6:$CV$201,"2nd Grade",'DATA ENTRY'!$X$6:$X$201,"FEMALE",'DATA ENTRY'!$W$6:$W$201,"SC")</f>
        <v>0</v>
      </c>
      <c r="J8" s="18">
        <f t="shared" si="2"/>
        <v>0</v>
      </c>
      <c r="K8" s="18">
        <f>COUNTIFS('DATA ENTRY'!$CV$6:$CV$201,"2nd Grade",'DATA ENTRY'!$X$6:$X$201,"MALE",'DATA ENTRY'!$W$6:$W$201,"ST")</f>
        <v>0</v>
      </c>
      <c r="L8" s="18">
        <f>COUNTIFS('DATA ENTRY'!$CV$6:$CV$201,"2nd Grade",'DATA ENTRY'!$X$6:$X$201,"FEMALE",'DATA ENTRY'!$W$6:$W$201,"ST")</f>
        <v>0</v>
      </c>
      <c r="M8" s="18">
        <f t="shared" si="3"/>
        <v>0</v>
      </c>
      <c r="N8" s="18">
        <f>COUNTIFS('DATA ENTRY'!$CV$6:$CV$201,"2nd Grade",'DATA ENTRY'!$X$6:$X$201,"MALE",'DATA ENTRY'!$W$6:$W$201,"SBC")</f>
        <v>0</v>
      </c>
      <c r="O8" s="18">
        <f>COUNTIFS('DATA ENTRY'!$CV$6:$CV$201,"2nd Grade",'DATA ENTRY'!$X$6:$X$201,"FEMALE",'DATA ENTRY'!$W$6:$W$201,"SBC")</f>
        <v>1</v>
      </c>
      <c r="P8" s="18">
        <f t="shared" si="4"/>
        <v>1</v>
      </c>
      <c r="Q8" s="237">
        <f t="shared" si="5"/>
        <v>0</v>
      </c>
      <c r="R8" s="237">
        <f t="shared" si="6"/>
        <v>1</v>
      </c>
      <c r="S8" s="237">
        <f t="shared" si="7"/>
        <v>1</v>
      </c>
    </row>
    <row r="9" spans="1:19" ht="45" customHeight="1">
      <c r="A9" s="122" t="s">
        <v>499</v>
      </c>
      <c r="B9" s="18">
        <f>COUNTIFS('DATA ENTRY'!$CV$6:$CV$201,"1st Grade (Lecturer)",'DATA ENTRY'!$X$6:$X$201,"MALE",'DATA ENTRY'!$W$6:$W$201,"GEN")</f>
        <v>1</v>
      </c>
      <c r="C9" s="18">
        <f>COUNTIFS('DATA ENTRY'!$CV$6:$CV$201,"1st Grade (Lecturer)",'DATA ENTRY'!$X$6:$X$201,"FEMALE",'DATA ENTRY'!$W$6:$W$201,"GEN")</f>
        <v>0</v>
      </c>
      <c r="D9" s="18">
        <f t="shared" si="0"/>
        <v>1</v>
      </c>
      <c r="E9" s="18">
        <f>COUNTIFS('DATA ENTRY'!$CV$6:$CV$201,"1st Grade (Lecturer)",'DATA ENTRY'!$X$6:$X$201,"MALE",'DATA ENTRY'!$W$6:$W$201,"OBC")</f>
        <v>0</v>
      </c>
      <c r="F9" s="18">
        <f>COUNTIFS('DATA ENTRY'!$CV$6:$CV$201,"1st Grade (Lecturer)",'DATA ENTRY'!$X$6:$X$201,"FEMALE",'DATA ENTRY'!$W$6:$W$201,"OBC")</f>
        <v>0</v>
      </c>
      <c r="G9" s="18">
        <f t="shared" si="1"/>
        <v>0</v>
      </c>
      <c r="H9" s="18">
        <f>COUNTIFS('DATA ENTRY'!$CV$6:$CV$201,"1st Grade (Lecturer)",'DATA ENTRY'!$X$6:$X$201,"MALE",'DATA ENTRY'!$W$6:$W$201,"SC")</f>
        <v>0</v>
      </c>
      <c r="I9" s="18">
        <f>COUNTIFS('DATA ENTRY'!$CV$6:$CV$201,"1st Grade (Lecturer)",'DATA ENTRY'!$X$6:$X$201,"FEMALE",'DATA ENTRY'!$W$6:$W$201,"SC")</f>
        <v>0</v>
      </c>
      <c r="J9" s="18">
        <f t="shared" si="2"/>
        <v>0</v>
      </c>
      <c r="K9" s="18">
        <f>COUNTIFS('DATA ENTRY'!$CV$6:$CV$201,"1st Grade (Lecturer)",'DATA ENTRY'!$X$6:$X$201,"MALE",'DATA ENTRY'!$W$6:$W$201,"ST")</f>
        <v>0</v>
      </c>
      <c r="L9" s="18">
        <f>COUNTIFS('DATA ENTRY'!$CV$6:$CV$201,"1st Grade (Lecturer)",'DATA ENTRY'!$X$6:$X$201,"FEMALE",'DATA ENTRY'!$W$6:$W$201,"ST")</f>
        <v>1</v>
      </c>
      <c r="M9" s="18">
        <f t="shared" si="3"/>
        <v>1</v>
      </c>
      <c r="N9" s="18">
        <f>COUNTIFS('DATA ENTRY'!$CV$6:$CV$201,"1st Grade (Lecturer)",'DATA ENTRY'!$X$6:$X$201,"MALE",'DATA ENTRY'!$W$6:$W$201,"SBC")</f>
        <v>1</v>
      </c>
      <c r="O9" s="18">
        <f>COUNTIFS('DATA ENTRY'!$CV$6:$CV$201,"1st Grade (Lecturer)",'DATA ENTRY'!$X$6:$X$201,"FEMALE",'DATA ENTRY'!$W$6:$W$201,"SBC")</f>
        <v>0</v>
      </c>
      <c r="P9" s="18">
        <f t="shared" si="4"/>
        <v>1</v>
      </c>
      <c r="Q9" s="237">
        <f t="shared" si="5"/>
        <v>2</v>
      </c>
      <c r="R9" s="237">
        <f t="shared" si="6"/>
        <v>1</v>
      </c>
      <c r="S9" s="237">
        <f t="shared" si="7"/>
        <v>3</v>
      </c>
    </row>
    <row r="10" spans="1:19" ht="45" customHeight="1">
      <c r="A10" s="122" t="s">
        <v>500</v>
      </c>
      <c r="B10" s="18">
        <f>COUNTIFS('DATA ENTRY'!$CV$6:$CV$201,"Lab. Ass.",'DATA ENTRY'!$X$6:$X$201,"MALE",'DATA ENTRY'!$W$6:$W$201,"GEN")</f>
        <v>1</v>
      </c>
      <c r="C10" s="18">
        <f>COUNTIFS('DATA ENTRY'!$CV$6:$CV$201,"Lab. Ass.",'DATA ENTRY'!$X$6:$X$201,"FEMALE",'DATA ENTRY'!$W$6:$W$201,"GEN")</f>
        <v>0</v>
      </c>
      <c r="D10" s="18">
        <f t="shared" si="0"/>
        <v>1</v>
      </c>
      <c r="E10" s="18">
        <f>COUNTIFS('DATA ENTRY'!$CV$6:$CV$201,"Lab. Ass.",'DATA ENTRY'!$X$6:$X$201,"MALE",'DATA ENTRY'!$W$6:$W$201,"OBC")</f>
        <v>0</v>
      </c>
      <c r="F10" s="18">
        <f>COUNTIFS('DATA ENTRY'!$CV$6:$CV$201,"Lab. Ass.",'DATA ENTRY'!$X$6:$X$201,"FEMALE",'DATA ENTRY'!$W$6:$W$201,"OBC")</f>
        <v>0</v>
      </c>
      <c r="G10" s="18">
        <f t="shared" si="1"/>
        <v>0</v>
      </c>
      <c r="H10" s="18">
        <f>COUNTIFS('DATA ENTRY'!$CV$6:$CV$201,"Lab. Ass.",'DATA ENTRY'!$X$6:$X$201,"MALE",'DATA ENTRY'!$W$6:$W$201,"SC")</f>
        <v>0</v>
      </c>
      <c r="I10" s="18">
        <f>COUNTIFS('DATA ENTRY'!$CV$6:$CV$201,"Lab. Ass.",'DATA ENTRY'!$X$6:$X$201,"FEMALE",'DATA ENTRY'!$W$6:$W$201,"SC")</f>
        <v>0</v>
      </c>
      <c r="J10" s="18">
        <f t="shared" si="2"/>
        <v>0</v>
      </c>
      <c r="K10" s="18">
        <f>COUNTIFS('DATA ENTRY'!$CV$6:$CV$201,"Lab. Ass.",'DATA ENTRY'!$X$6:$X$201,"MALE",'DATA ENTRY'!$W$6:$W$201,"ST")</f>
        <v>0</v>
      </c>
      <c r="L10" s="18">
        <f>COUNTIFS('DATA ENTRY'!$CV$6:$CV$201,"Lab. Ass.",'DATA ENTRY'!$X$6:$X$201,"FEMALE",'DATA ENTRY'!$W$6:$W$201,"ST")</f>
        <v>0</v>
      </c>
      <c r="M10" s="18">
        <f t="shared" si="3"/>
        <v>0</v>
      </c>
      <c r="N10" s="18">
        <f>COUNTIFS('DATA ENTRY'!$CV$6:$CV$201,"Lab. Ass.",'DATA ENTRY'!$X$6:$X$201,"MALE",'DATA ENTRY'!$W$6:$W$201,"SBC")</f>
        <v>0</v>
      </c>
      <c r="O10" s="18">
        <f>COUNTIFS('DATA ENTRY'!$CV$6:$CV$201,"Lab. Ass.",'DATA ENTRY'!$X$6:$X$201,"FEMALE",'DATA ENTRY'!$W$6:$W$201,"SBC")</f>
        <v>0</v>
      </c>
      <c r="P10" s="18">
        <f t="shared" si="4"/>
        <v>0</v>
      </c>
      <c r="Q10" s="237">
        <f t="shared" si="5"/>
        <v>1</v>
      </c>
      <c r="R10" s="237">
        <f t="shared" si="6"/>
        <v>0</v>
      </c>
      <c r="S10" s="237">
        <f t="shared" si="7"/>
        <v>1</v>
      </c>
    </row>
    <row r="11" spans="1:19" ht="45" customHeight="1">
      <c r="A11" s="122" t="s">
        <v>502</v>
      </c>
      <c r="B11" s="18">
        <f>COUNTIFS('DATA ENTRY'!$CV$6:$CV$201,"3rd Grade P.E.T.",'DATA ENTRY'!$X$6:$X$201,"MALE",'DATA ENTRY'!$W$6:$W$201,"GEN")</f>
        <v>0</v>
      </c>
      <c r="C11" s="18">
        <f>COUNTIFS('DATA ENTRY'!$CV$6:$CV$201,"3rd Grade P.E.T.",'DATA ENTRY'!$X$6:$X$201,"FEMALE",'DATA ENTRY'!$W$6:$W$201,"GEN")</f>
        <v>0</v>
      </c>
      <c r="D11" s="18">
        <f t="shared" si="0"/>
        <v>0</v>
      </c>
      <c r="E11" s="18">
        <f>COUNTIFS('DATA ENTRY'!$CV$6:$CV$201,"3rd Grade P.E.T.",'DATA ENTRY'!$X$6:$X$201,"MALE",'DATA ENTRY'!$W$6:$W$201,"OBC")</f>
        <v>1</v>
      </c>
      <c r="F11" s="18">
        <f>COUNTIFS('DATA ENTRY'!$CV$6:$CV$201,"3rd Grade P.E.T.",'DATA ENTRY'!$X$6:$X$201,"FEMALE",'DATA ENTRY'!$W$6:$W$201,"OBC")</f>
        <v>0</v>
      </c>
      <c r="G11" s="18">
        <f t="shared" si="1"/>
        <v>1</v>
      </c>
      <c r="H11" s="18">
        <f>COUNTIFS('DATA ENTRY'!$CV$6:$CV$201,"3rd Grade P.E.T.",'DATA ENTRY'!$X$6:$X$201,"MALE",'DATA ENTRY'!$W$6:$W$201,"SC")</f>
        <v>0</v>
      </c>
      <c r="I11" s="18">
        <f>COUNTIFS('DATA ENTRY'!$CV$6:$CV$201,"3rd Grade P.E.T.",'DATA ENTRY'!$X$6:$X$201,"FEMALE",'DATA ENTRY'!$W$6:$W$201,"SC")</f>
        <v>0</v>
      </c>
      <c r="J11" s="18">
        <f t="shared" si="2"/>
        <v>0</v>
      </c>
      <c r="K11" s="18">
        <f>COUNTIFS('DATA ENTRY'!$CV$6:$CV$201,"3rd Grade P.E.T.",'DATA ENTRY'!$X$6:$X$201,"MALE",'DATA ENTRY'!$W$6:$W$201,"ST")</f>
        <v>0</v>
      </c>
      <c r="L11" s="18">
        <f>COUNTIFS('DATA ENTRY'!$CV$6:$CV$201,"3rd Grade P.E.T.",'DATA ENTRY'!$X$6:$X$201,"FEMALE",'DATA ENTRY'!$W$6:$W$201,"ST")</f>
        <v>0</v>
      </c>
      <c r="M11" s="18">
        <f t="shared" si="3"/>
        <v>0</v>
      </c>
      <c r="N11" s="18">
        <f>COUNTIFS('DATA ENTRY'!$CV$6:$CV$201,"3rd Grade P.E.T.",'DATA ENTRY'!$X$6:$X$201,"MALE",'DATA ENTRY'!$W$6:$W$201,"SBC")</f>
        <v>0</v>
      </c>
      <c r="O11" s="18">
        <f>COUNTIFS('DATA ENTRY'!$CV$6:$CV$201,"3rd Grade P.E.T.",'DATA ENTRY'!$X$6:$X$201,"FEMALE",'DATA ENTRY'!$W$6:$W$201,"SBC")</f>
        <v>0</v>
      </c>
      <c r="P11" s="18">
        <f t="shared" si="4"/>
        <v>0</v>
      </c>
      <c r="Q11" s="237">
        <f t="shared" si="5"/>
        <v>1</v>
      </c>
      <c r="R11" s="237">
        <f t="shared" si="6"/>
        <v>0</v>
      </c>
      <c r="S11" s="237">
        <f t="shared" si="7"/>
        <v>1</v>
      </c>
    </row>
    <row r="12" spans="1:19" ht="45" customHeight="1">
      <c r="A12" s="99" t="s">
        <v>5</v>
      </c>
      <c r="B12" s="238">
        <f t="shared" ref="B12:S12" si="8">SUM(B6:B11)</f>
        <v>3</v>
      </c>
      <c r="C12" s="238">
        <f t="shared" si="8"/>
        <v>0</v>
      </c>
      <c r="D12" s="238">
        <f t="shared" si="8"/>
        <v>3</v>
      </c>
      <c r="E12" s="238">
        <f t="shared" si="8"/>
        <v>1</v>
      </c>
      <c r="F12" s="238">
        <f t="shared" si="8"/>
        <v>2</v>
      </c>
      <c r="G12" s="238">
        <f t="shared" si="8"/>
        <v>3</v>
      </c>
      <c r="H12" s="238">
        <f t="shared" si="8"/>
        <v>0</v>
      </c>
      <c r="I12" s="238">
        <f t="shared" si="8"/>
        <v>1</v>
      </c>
      <c r="J12" s="238">
        <f t="shared" si="8"/>
        <v>1</v>
      </c>
      <c r="K12" s="238">
        <f t="shared" si="8"/>
        <v>1</v>
      </c>
      <c r="L12" s="238">
        <f t="shared" si="8"/>
        <v>1</v>
      </c>
      <c r="M12" s="238">
        <f t="shared" si="8"/>
        <v>2</v>
      </c>
      <c r="N12" s="238">
        <f t="shared" si="8"/>
        <v>1</v>
      </c>
      <c r="O12" s="238">
        <f t="shared" si="8"/>
        <v>1</v>
      </c>
      <c r="P12" s="238">
        <f t="shared" si="8"/>
        <v>2</v>
      </c>
      <c r="Q12" s="238">
        <f t="shared" si="8"/>
        <v>6</v>
      </c>
      <c r="R12" s="238">
        <f t="shared" si="8"/>
        <v>5</v>
      </c>
      <c r="S12" s="238">
        <f t="shared" si="8"/>
        <v>11</v>
      </c>
    </row>
    <row r="13" spans="1:19">
      <c r="A13" s="19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</row>
  </sheetData>
  <sheetProtection password="9420" sheet="1" objects="1" scenarios="1" formatColumns="0" formatRows="0" selectLockedCells="1"/>
  <mergeCells count="9">
    <mergeCell ref="A1:S1"/>
    <mergeCell ref="A2:S2"/>
    <mergeCell ref="A4:A5"/>
    <mergeCell ref="B4:D4"/>
    <mergeCell ref="E4:G4"/>
    <mergeCell ref="H4:J4"/>
    <mergeCell ref="K4:M4"/>
    <mergeCell ref="N4:P4"/>
    <mergeCell ref="Q4:S4"/>
  </mergeCells>
  <pageMargins left="0.81" right="0.4" top="0.52" bottom="0.5" header="0.3" footer="0.3"/>
  <pageSetup paperSize="9" orientation="landscape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7">
    <tabColor rgb="FFFFC000"/>
  </sheetPr>
  <dimension ref="A1:M21"/>
  <sheetViews>
    <sheetView showGridLines="0" zoomScaleSheetLayoutView="100" workbookViewId="0">
      <selection activeCell="C5" sqref="C5"/>
    </sheetView>
  </sheetViews>
  <sheetFormatPr defaultColWidth="0" defaultRowHeight="15" zeroHeight="1"/>
  <cols>
    <col min="1" max="1" width="10.875" style="19" customWidth="1"/>
    <col min="2" max="2" width="30" style="19" customWidth="1"/>
    <col min="3" max="3" width="17.375" style="19" customWidth="1"/>
    <col min="4" max="4" width="22.625" style="19" customWidth="1"/>
    <col min="5" max="5" width="18.625" style="19" customWidth="1"/>
    <col min="6" max="6" width="9.125" style="19" customWidth="1"/>
    <col min="7" max="13" width="0" style="19" hidden="1" customWidth="1"/>
    <col min="14" max="16384" width="9.125" style="19" hidden="1"/>
  </cols>
  <sheetData>
    <row r="1" spans="1:6" ht="40.5" customHeight="1">
      <c r="A1" s="287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B1" s="287"/>
      <c r="C1" s="287"/>
      <c r="D1" s="287"/>
      <c r="E1" s="287"/>
    </row>
    <row r="2" spans="1:6" ht="27.75" customHeight="1">
      <c r="A2" s="288" t="s">
        <v>505</v>
      </c>
      <c r="B2" s="288"/>
      <c r="C2" s="288"/>
      <c r="D2" s="288"/>
      <c r="E2" s="288"/>
    </row>
    <row r="3" spans="1:6" ht="9" customHeight="1">
      <c r="A3" s="29"/>
      <c r="B3" s="29"/>
      <c r="C3" s="29"/>
      <c r="D3" s="29"/>
      <c r="E3" s="30"/>
    </row>
    <row r="4" spans="1:6" ht="70.5" customHeight="1">
      <c r="A4" s="92" t="s">
        <v>508</v>
      </c>
      <c r="B4" s="88" t="s">
        <v>506</v>
      </c>
      <c r="C4" s="89" t="s">
        <v>605</v>
      </c>
      <c r="D4" s="90" t="s">
        <v>507</v>
      </c>
      <c r="E4" s="91" t="s">
        <v>606</v>
      </c>
    </row>
    <row r="5" spans="1:6" ht="36" customHeight="1">
      <c r="A5" s="93">
        <v>1</v>
      </c>
      <c r="B5" s="123" t="s">
        <v>501</v>
      </c>
      <c r="C5" s="124">
        <v>3</v>
      </c>
      <c r="D5" s="124">
        <v>2</v>
      </c>
      <c r="E5" s="125">
        <f>IF(C5="","",SUM(C5-D5))</f>
        <v>1</v>
      </c>
      <c r="F5" s="31"/>
    </row>
    <row r="6" spans="1:6" ht="36" customHeight="1">
      <c r="A6" s="93">
        <v>2</v>
      </c>
      <c r="B6" s="123" t="s">
        <v>490</v>
      </c>
      <c r="C6" s="124">
        <v>2</v>
      </c>
      <c r="D6" s="124">
        <v>1</v>
      </c>
      <c r="E6" s="125">
        <f t="shared" ref="E6:E10" si="0">IF(C6="","",SUM(C6-D6))</f>
        <v>1</v>
      </c>
      <c r="F6" s="23"/>
    </row>
    <row r="7" spans="1:6" ht="36" customHeight="1">
      <c r="A7" s="93">
        <v>3</v>
      </c>
      <c r="B7" s="123" t="s">
        <v>498</v>
      </c>
      <c r="C7" s="124">
        <v>5</v>
      </c>
      <c r="D7" s="124">
        <v>2</v>
      </c>
      <c r="E7" s="125">
        <f t="shared" si="0"/>
        <v>3</v>
      </c>
    </row>
    <row r="8" spans="1:6" ht="36" customHeight="1">
      <c r="A8" s="93">
        <v>4</v>
      </c>
      <c r="B8" s="123" t="s">
        <v>499</v>
      </c>
      <c r="C8" s="124">
        <v>4</v>
      </c>
      <c r="D8" s="124">
        <v>3</v>
      </c>
      <c r="E8" s="125">
        <f t="shared" si="0"/>
        <v>1</v>
      </c>
    </row>
    <row r="9" spans="1:6" ht="36" customHeight="1">
      <c r="A9" s="93">
        <v>5</v>
      </c>
      <c r="B9" s="123" t="s">
        <v>500</v>
      </c>
      <c r="C9" s="124">
        <v>1</v>
      </c>
      <c r="D9" s="124">
        <v>0</v>
      </c>
      <c r="E9" s="125">
        <f t="shared" si="0"/>
        <v>1</v>
      </c>
    </row>
    <row r="10" spans="1:6" ht="36" customHeight="1">
      <c r="A10" s="93">
        <v>6</v>
      </c>
      <c r="B10" s="123" t="s">
        <v>502</v>
      </c>
      <c r="C10" s="124">
        <v>1</v>
      </c>
      <c r="D10" s="124">
        <v>0</v>
      </c>
      <c r="E10" s="125">
        <f t="shared" si="0"/>
        <v>1</v>
      </c>
    </row>
    <row r="11" spans="1:6" ht="36" customHeight="1">
      <c r="A11" s="289" t="s">
        <v>5</v>
      </c>
      <c r="B11" s="290"/>
      <c r="C11" s="28">
        <f>SUM(C5:C10)</f>
        <v>16</v>
      </c>
      <c r="D11" s="28">
        <f>SUM(D5:D10)</f>
        <v>8</v>
      </c>
      <c r="E11" s="28">
        <f>SUM(E5:E10)</f>
        <v>8</v>
      </c>
    </row>
    <row r="12" spans="1:6">
      <c r="A12" s="24"/>
      <c r="B12" s="24"/>
      <c r="C12" s="24"/>
      <c r="D12" s="24"/>
      <c r="E12" s="24"/>
    </row>
    <row r="13" spans="1:6"/>
    <row r="14" spans="1:6" hidden="1"/>
    <row r="15" spans="1:6" ht="17.25" hidden="1">
      <c r="C15" s="285"/>
      <c r="D15" s="285"/>
      <c r="E15" s="103"/>
    </row>
    <row r="16" spans="1:6" ht="15" hidden="1" customHeight="1">
      <c r="C16" s="286"/>
      <c r="D16" s="286"/>
      <c r="E16" s="104"/>
    </row>
    <row r="17" spans="3:5" hidden="1">
      <c r="C17" s="286"/>
      <c r="D17" s="286"/>
      <c r="E17" s="104"/>
    </row>
    <row r="18" spans="3:5"/>
    <row r="19" spans="3:5"/>
    <row r="20" spans="3:5"/>
    <row r="21" spans="3:5"/>
  </sheetData>
  <sheetProtection password="9420" sheet="1" objects="1" scenarios="1" formatColumns="0" formatRows="0" selectLockedCells="1"/>
  <mergeCells count="5">
    <mergeCell ref="C15:D15"/>
    <mergeCell ref="C16:D17"/>
    <mergeCell ref="A1:E1"/>
    <mergeCell ref="A2:E2"/>
    <mergeCell ref="A11:B11"/>
  </mergeCells>
  <pageMargins left="0.9" right="0.5" top="0.25" bottom="0.25" header="0.3" footer="0.3"/>
  <pageSetup paperSize="9" orientation="landscape" blackAndWhite="1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9">
    <tabColor theme="5" tint="-0.499984740745262"/>
  </sheetPr>
  <dimension ref="A1:AA208"/>
  <sheetViews>
    <sheetView showGridLines="0" view="pageBreakPreview" topLeftCell="B1" zoomScaleSheetLayoutView="100" workbookViewId="0">
      <selection activeCell="I5" sqref="I5"/>
    </sheetView>
  </sheetViews>
  <sheetFormatPr defaultColWidth="9.125" defaultRowHeight="15"/>
  <cols>
    <col min="1" max="1" width="3.375" style="58" hidden="1" customWidth="1"/>
    <col min="2" max="2" width="5.125" style="11" customWidth="1"/>
    <col min="3" max="3" width="20.125" style="11" customWidth="1"/>
    <col min="4" max="4" width="21" style="11" customWidth="1"/>
    <col min="5" max="5" width="13.125" style="11" customWidth="1"/>
    <col min="6" max="6" width="10.375" style="11" customWidth="1"/>
    <col min="7" max="7" width="10.125" style="11" customWidth="1"/>
    <col min="8" max="8" width="18.125" style="11" customWidth="1"/>
    <col min="9" max="9" width="16.25" style="11" customWidth="1"/>
    <col min="10" max="10" width="16.375" style="11" customWidth="1"/>
    <col min="11" max="11" width="12" style="11" customWidth="1"/>
    <col min="12" max="13" width="10.625" style="11" customWidth="1"/>
    <col min="14" max="14" width="13.875" style="11" customWidth="1"/>
    <col min="15" max="16" width="10.625" style="11" customWidth="1"/>
    <col min="17" max="17" width="10.375" style="11" customWidth="1"/>
    <col min="18" max="25" width="9.125" style="11"/>
    <col min="26" max="27" width="0" style="11" hidden="1" customWidth="1"/>
    <col min="28" max="16384" width="9.125" style="11"/>
  </cols>
  <sheetData>
    <row r="1" spans="1:27" ht="24.75" customHeight="1">
      <c r="B1" s="360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C1" s="360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  <c r="O1" s="360"/>
      <c r="P1" s="360"/>
      <c r="Q1" s="360"/>
    </row>
    <row r="2" spans="1:27" ht="22.5" customHeight="1">
      <c r="B2" s="160"/>
      <c r="C2" s="294" t="s">
        <v>510</v>
      </c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160"/>
      <c r="Q2" s="160"/>
    </row>
    <row r="3" spans="1:27" ht="18">
      <c r="B3" s="160"/>
      <c r="C3" s="295" t="s">
        <v>511</v>
      </c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161"/>
    </row>
    <row r="4" spans="1:27" ht="7.5" customHeight="1">
      <c r="B4" s="12"/>
      <c r="C4" s="13"/>
      <c r="D4" s="13"/>
      <c r="E4" s="12"/>
      <c r="F4" s="140"/>
      <c r="G4" s="140"/>
      <c r="H4" s="12"/>
      <c r="I4" s="197"/>
      <c r="J4" s="117"/>
      <c r="K4" s="117"/>
      <c r="L4" s="57"/>
      <c r="M4" s="117"/>
      <c r="N4" s="117"/>
      <c r="O4" s="117"/>
      <c r="P4" s="117"/>
    </row>
    <row r="5" spans="1:27" ht="18">
      <c r="B5" s="12"/>
      <c r="C5" s="126" t="s">
        <v>509</v>
      </c>
      <c r="D5" s="296" t="s">
        <v>748</v>
      </c>
      <c r="E5" s="296"/>
      <c r="F5" s="140"/>
      <c r="G5" s="140"/>
      <c r="H5" s="12"/>
      <c r="I5" s="197"/>
      <c r="J5" s="117"/>
      <c r="K5" s="117"/>
      <c r="L5" s="57"/>
      <c r="M5" s="160" t="s">
        <v>595</v>
      </c>
      <c r="N5" s="172">
        <f ca="1">TODAY()</f>
        <v>44868</v>
      </c>
      <c r="O5" s="117"/>
      <c r="P5" s="117"/>
    </row>
    <row r="6" spans="1:27" ht="10.5" customHeight="1" thickBot="1">
      <c r="B6" s="14"/>
      <c r="C6" s="15"/>
      <c r="D6" s="15"/>
      <c r="E6" s="14"/>
      <c r="F6" s="14"/>
      <c r="G6" s="14"/>
      <c r="H6" s="14"/>
      <c r="I6" s="197"/>
      <c r="J6" s="117"/>
      <c r="K6" s="117"/>
      <c r="L6" s="57"/>
      <c r="M6" s="117"/>
      <c r="N6" s="117"/>
      <c r="O6" s="117"/>
      <c r="P6" s="117"/>
    </row>
    <row r="7" spans="1:27" ht="51.75" customHeight="1" thickBot="1">
      <c r="B7" s="176" t="s">
        <v>600</v>
      </c>
      <c r="C7" s="137" t="s">
        <v>583</v>
      </c>
      <c r="D7" s="137" t="s">
        <v>584</v>
      </c>
      <c r="E7" s="137" t="s">
        <v>582</v>
      </c>
      <c r="F7" s="137" t="s">
        <v>585</v>
      </c>
      <c r="G7" s="137" t="s">
        <v>586</v>
      </c>
      <c r="H7" s="137" t="s">
        <v>579</v>
      </c>
      <c r="I7" s="137" t="s">
        <v>617</v>
      </c>
      <c r="J7" s="137" t="s">
        <v>581</v>
      </c>
      <c r="K7" s="137" t="s">
        <v>580</v>
      </c>
      <c r="L7" s="137" t="s">
        <v>513</v>
      </c>
      <c r="M7" s="129" t="s">
        <v>601</v>
      </c>
      <c r="N7" s="137" t="s">
        <v>492</v>
      </c>
      <c r="O7" s="129" t="s">
        <v>602</v>
      </c>
      <c r="P7" s="129" t="s">
        <v>603</v>
      </c>
      <c r="Q7" s="176" t="s">
        <v>604</v>
      </c>
      <c r="T7" s="291" t="s">
        <v>521</v>
      </c>
      <c r="U7" s="292"/>
      <c r="V7" s="292"/>
      <c r="W7" s="293"/>
    </row>
    <row r="8" spans="1:27" s="21" customFormat="1" ht="30" customHeight="1">
      <c r="A8" s="177">
        <v>1</v>
      </c>
      <c r="B8" s="16">
        <f>IFERROR(IF(LEN(C8)&gt;=2,1,0),"")</f>
        <v>1</v>
      </c>
      <c r="C8" s="155" t="str">
        <f>IFERROR(VLOOKUP(A8,DETAIL!$A$7:$F$211,3,0),"")</f>
        <v>JHHG</v>
      </c>
      <c r="D8" s="155" t="str">
        <f>IFERROR(VLOOKUP(A8,DETAIL!$A$7:$F$211,4,0),"")</f>
        <v>KJJKJ</v>
      </c>
      <c r="E8" s="156">
        <f>IFERROR(VLOOKUP(A8,DETAIL!$A$7:$F$211,5,0),"")</f>
        <v>31179</v>
      </c>
      <c r="F8" s="156" t="str">
        <f>IFERROR(VLOOKUP(A8,DETAIL!$A$7:$O$211,15,0),"")</f>
        <v>MALE</v>
      </c>
      <c r="G8" s="156" t="str">
        <f>IFERROR(VLOOKUP(A8,DETAIL!$A$7:$O$211,14,0),"")</f>
        <v>GEN</v>
      </c>
      <c r="H8" s="16" t="str">
        <f>IFERROR(VLOOKUP(A8,DETAIL!$A$7:$F$211,6,0),"")</f>
        <v>3rd Grade L-1</v>
      </c>
      <c r="I8" s="16" t="str">
        <f>IFERROR(VLOOKUP(A8,DETAIL!$A$7:$P$211,16,0),"")</f>
        <v>NA</v>
      </c>
      <c r="J8" s="16" t="str">
        <f>IFERROR(VLOOKUP(A8,DETAIL!$A$7:$O$211,13,0),"")</f>
        <v xml:space="preserve">GUPS NO. 01 </v>
      </c>
      <c r="K8" s="157" t="str">
        <f>IFERROR(CONCATENATE("वर्ष ",VLOOKUP(A8,DETAIL!$A$7:$O$211,11,0)," / ","प्रतिशत ",VLOOKUP(A8,DETAIL!$A$7:$O$211,12,0)*100),"")</f>
        <v>वर्ष 2016 / प्रतिशत 75</v>
      </c>
      <c r="L8" s="16" t="str">
        <f>IFERROR(VLOOKUP(A8,DETAIL!$A$7:$L$211,7,0),"")</f>
        <v xml:space="preserve">12th </v>
      </c>
      <c r="M8" s="158">
        <f>IFERROR(VLOOKUP(A8,DETAIL!$A$7:$L$211,8,0)*75%,"")</f>
        <v>0.52499999999999991</v>
      </c>
      <c r="N8" s="16" t="str">
        <f>IFERROR(VLOOKUP(A8,DETAIL!$A$7:$L$211,9,0),"")</f>
        <v>B.S.T.C. (D.EI.Ed.)</v>
      </c>
      <c r="O8" s="158">
        <f>IFERROR(VLOOKUP(A8,DETAIL!$A$7:$L$211,10,0)*25%,"")</f>
        <v>0.2</v>
      </c>
      <c r="P8" s="158">
        <f>IFERROR(IF(H8="","",SUM(M8+O8)),"")</f>
        <v>0.72499999999999987</v>
      </c>
      <c r="Q8" s="156"/>
      <c r="T8" s="178"/>
      <c r="Z8" s="21" t="str">
        <f>IFERROR(VLOOKUP(B8,DETAIL!$A$7:$G$201,7,0),"")</f>
        <v xml:space="preserve">12th </v>
      </c>
      <c r="AA8" s="21" t="str">
        <f>IF(Z8=0,"",Z8)</f>
        <v xml:space="preserve">12th </v>
      </c>
    </row>
    <row r="9" spans="1:27" s="21" customFormat="1" ht="30" customHeight="1">
      <c r="A9" s="177">
        <v>2</v>
      </c>
      <c r="B9" s="16">
        <f>IFERROR(IF(LEN(C9)&gt;=2,B8+1,""),"")</f>
        <v>2</v>
      </c>
      <c r="C9" s="155" t="str">
        <f>IFERROR(VLOOKUP(A9,DETAIL!$A$7:$F$211,3,0),"")</f>
        <v>HHJHJH</v>
      </c>
      <c r="D9" s="155" t="str">
        <f>IFERROR(VLOOKUP(A9,DETAIL!$A$7:$F$211,4,0),"")</f>
        <v>KJKJJJ</v>
      </c>
      <c r="E9" s="156">
        <f>IFERROR(VLOOKUP(A9,DETAIL!$A$7:$F$211,5,0),"")</f>
        <v>31331</v>
      </c>
      <c r="F9" s="156" t="str">
        <f>IFERROR(VLOOKUP(A9,DETAIL!$A$7:$O$211,15,0),"")</f>
        <v>MALE</v>
      </c>
      <c r="G9" s="156" t="str">
        <f>IFERROR(VLOOKUP(A9,DETAIL!$A$7:$O$211,14,0),"")</f>
        <v>ST</v>
      </c>
      <c r="H9" s="16" t="str">
        <f>IFERROR(VLOOKUP(A9,DETAIL!$A$7:$F$211,6,0),"")</f>
        <v>3rd Grade L-1</v>
      </c>
      <c r="I9" s="16" t="str">
        <f>IFERROR(VLOOKUP(A9,DETAIL!$A$7:$P$211,16,0),"")</f>
        <v>NA</v>
      </c>
      <c r="J9" s="16" t="str">
        <f>IFERROR(VLOOKUP(A9,DETAIL!$A$7:$O$211,13,0),"")</f>
        <v>GUPS NO. 05</v>
      </c>
      <c r="K9" s="157" t="str">
        <f>IFERROR(CONCATENATE("वर्ष ",VLOOKUP(A9,DETAIL!$A$7:$O$211,11,0)," / ","प्रतिशत ",VLOOKUP(A9,DETAIL!$A$7:$O$211,12,0)*100),"")</f>
        <v>वर्ष 2015 / प्रतिशत 74</v>
      </c>
      <c r="L9" s="16" t="str">
        <f>IFERROR(VLOOKUP(A9,DETAIL!$A$7:$L$211,7,0),"")</f>
        <v xml:space="preserve">12th </v>
      </c>
      <c r="M9" s="158">
        <f>IFERROR(VLOOKUP(A9,DETAIL!$A$7:$L$211,8,0)*75%,"")</f>
        <v>0.55499999999999994</v>
      </c>
      <c r="N9" s="16" t="str">
        <f>IFERROR(VLOOKUP(A9,DETAIL!$A$7:$L$211,9,0),"")</f>
        <v>B.S.T.C. (D.EI.Ed.)</v>
      </c>
      <c r="O9" s="158">
        <f>IFERROR(VLOOKUP(A9,DETAIL!$A$7:$L$211,10,0)*25%,"")</f>
        <v>0.20250000000000001</v>
      </c>
      <c r="P9" s="158">
        <f t="shared" ref="P9:P72" si="0">IFERROR(IF(H9="","",SUM(M9+O9)),"")</f>
        <v>0.75749999999999995</v>
      </c>
      <c r="Q9" s="156"/>
      <c r="Z9" s="21" t="str">
        <f>IFERROR(VLOOKUP(B9,DETAIL!$A$7:$G$201,7,0),"")</f>
        <v xml:space="preserve">12th </v>
      </c>
      <c r="AA9" s="21" t="str">
        <f t="shared" ref="AA9:AA72" si="1">IF(Z9=0,"",Z9)</f>
        <v xml:space="preserve">12th </v>
      </c>
    </row>
    <row r="10" spans="1:27" s="21" customFormat="1" ht="30" customHeight="1">
      <c r="A10" s="177">
        <v>3</v>
      </c>
      <c r="B10" s="16">
        <f t="shared" ref="B10:B73" si="2">IFERROR(IF(LEN(C10)&gt;=2,B9+1,""),"")</f>
        <v>3</v>
      </c>
      <c r="C10" s="155" t="str">
        <f>IFERROR(VLOOKUP(A10,DETAIL!$A$7:$F$211,3,0),"")</f>
        <v>GGHG</v>
      </c>
      <c r="D10" s="155" t="str">
        <f>IFERROR(VLOOKUP(A10,DETAIL!$A$7:$F$211,4,0),"")</f>
        <v>DSGF</v>
      </c>
      <c r="E10" s="156">
        <f>IFERROR(VLOOKUP(A10,DETAIL!$A$7:$F$211,5,0),"")</f>
        <v>29587</v>
      </c>
      <c r="F10" s="156" t="str">
        <f>IFERROR(VLOOKUP(A10,DETAIL!$A$7:$O$211,15,0),"")</f>
        <v>FEMALE</v>
      </c>
      <c r="G10" s="156" t="str">
        <f>IFERROR(VLOOKUP(A10,DETAIL!$A$7:$O$211,14,0),"")</f>
        <v>SC</v>
      </c>
      <c r="H10" s="16" t="str">
        <f>IFERROR(VLOOKUP(A10,DETAIL!$A$7:$F$211,6,0),"")</f>
        <v>3rd Grade L-1</v>
      </c>
      <c r="I10" s="16" t="str">
        <f>IFERROR(VLOOKUP(A10,DETAIL!$A$7:$P$211,16,0),"")</f>
        <v>NA</v>
      </c>
      <c r="J10" s="16" t="str">
        <f>IFERROR(VLOOKUP(A10,DETAIL!$A$7:$O$211,13,0),"")</f>
        <v xml:space="preserve">GUPS NO. 01 </v>
      </c>
      <c r="K10" s="157" t="str">
        <f>IFERROR(CONCATENATE("वर्ष ",VLOOKUP(A10,DETAIL!$A$7:$O$211,11,0)," / ","प्रतिशत ",VLOOKUP(A10,DETAIL!$A$7:$O$211,12,0)*100),"")</f>
        <v/>
      </c>
      <c r="L10" s="16" t="str">
        <f>IFERROR(VLOOKUP(A10,DETAIL!$A$7:$L$211,7,0),"")</f>
        <v xml:space="preserve">12th </v>
      </c>
      <c r="M10" s="158">
        <f>IFERROR(VLOOKUP(A10,DETAIL!$A$7:$L$211,8,0)*75%,"")</f>
        <v>0.55499999999999994</v>
      </c>
      <c r="N10" s="16" t="str">
        <f>IFERROR(VLOOKUP(A10,DETAIL!$A$7:$L$211,9,0),"")</f>
        <v>B.S.T.C. (D.EI.Ed.)</v>
      </c>
      <c r="O10" s="158">
        <f>IFERROR(VLOOKUP(A10,DETAIL!$A$7:$L$211,10,0)*25%,"")</f>
        <v>0.20250000000000001</v>
      </c>
      <c r="P10" s="158">
        <f t="shared" si="0"/>
        <v>0.75749999999999995</v>
      </c>
      <c r="Q10" s="156"/>
      <c r="Z10" s="21" t="str">
        <f>IFERROR(VLOOKUP(B10,DETAIL!$A$7:$G$201,7,0),"")</f>
        <v xml:space="preserve">12th </v>
      </c>
      <c r="AA10" s="21" t="str">
        <f t="shared" si="1"/>
        <v xml:space="preserve">12th </v>
      </c>
    </row>
    <row r="11" spans="1:27" s="21" customFormat="1" ht="30" customHeight="1">
      <c r="A11" s="177">
        <v>4</v>
      </c>
      <c r="B11" s="16">
        <f t="shared" si="2"/>
        <v>4</v>
      </c>
      <c r="C11" s="155" t="str">
        <f>IFERROR(VLOOKUP(A11,DETAIL!$A$7:$F$211,3,0),"")</f>
        <v>BNBNB</v>
      </c>
      <c r="D11" s="155" t="str">
        <f>IFERROR(VLOOKUP(A11,DETAIL!$A$7:$F$211,4,0),"")</f>
        <v>CVXC</v>
      </c>
      <c r="E11" s="156">
        <f>IFERROR(VLOOKUP(A11,DETAIL!$A$7:$F$211,5,0),"")</f>
        <v>28676</v>
      </c>
      <c r="F11" s="156" t="str">
        <f>IFERROR(VLOOKUP(A11,DETAIL!$A$7:$O$211,15,0),"")</f>
        <v>FEMALE</v>
      </c>
      <c r="G11" s="156" t="str">
        <f>IFERROR(VLOOKUP(A11,DETAIL!$A$7:$O$211,14,0),"")</f>
        <v>OBC</v>
      </c>
      <c r="H11" s="16" t="str">
        <f>IFERROR(VLOOKUP(A11,DETAIL!$A$7:$F$211,6,0),"")</f>
        <v>3rd Grade L-2</v>
      </c>
      <c r="I11" s="16" t="str">
        <f>IFERROR(VLOOKUP(A11,DETAIL!$A$7:$P$211,16,0),"")</f>
        <v>English</v>
      </c>
      <c r="J11" s="16" t="str">
        <f>IFERROR(VLOOKUP(A11,DETAIL!$A$7:$O$211,13,0),"")</f>
        <v>GUPS NO. 13</v>
      </c>
      <c r="K11" s="157" t="str">
        <f>IFERROR(CONCATENATE("वर्ष ",VLOOKUP(A11,DETAIL!$A$7:$O$211,11,0)," / ","प्रतिशत ",VLOOKUP(A11,DETAIL!$A$7:$O$211,12,0)*100),"")</f>
        <v/>
      </c>
      <c r="L11" s="16" t="str">
        <f>IFERROR(VLOOKUP(A11,DETAIL!$A$7:$L$211,7,0),"")</f>
        <v xml:space="preserve">12th </v>
      </c>
      <c r="M11" s="158">
        <f>IFERROR(VLOOKUP(A11,DETAIL!$A$7:$L$211,8,0)*75%,"")</f>
        <v>0.55499999999999994</v>
      </c>
      <c r="N11" s="16" t="str">
        <f>IFERROR(VLOOKUP(A11,DETAIL!$A$7:$L$211,9,0),"")</f>
        <v>B.S.T.C. (D.EI.Ed.)</v>
      </c>
      <c r="O11" s="158">
        <f>IFERROR(VLOOKUP(A11,DETAIL!$A$7:$L$211,10,0)*25%,"")</f>
        <v>0.20250000000000001</v>
      </c>
      <c r="P11" s="158">
        <f t="shared" si="0"/>
        <v>0.75749999999999995</v>
      </c>
      <c r="Q11" s="156"/>
      <c r="Z11" s="21" t="str">
        <f>IFERROR(VLOOKUP(B11,DETAIL!$A$7:$G$201,7,0),"")</f>
        <v xml:space="preserve">12th </v>
      </c>
      <c r="AA11" s="21" t="str">
        <f t="shared" si="1"/>
        <v xml:space="preserve">12th </v>
      </c>
    </row>
    <row r="12" spans="1:27" s="21" customFormat="1" ht="30" customHeight="1">
      <c r="A12" s="177">
        <v>5</v>
      </c>
      <c r="B12" s="16">
        <f t="shared" si="2"/>
        <v>5</v>
      </c>
      <c r="C12" s="155" t="str">
        <f>IFERROR(VLOOKUP(A12,DETAIL!$A$7:$F$211,3,0),"")</f>
        <v>hll</v>
      </c>
      <c r="D12" s="155" t="str">
        <f>IFERROR(VLOOKUP(A12,DETAIL!$A$7:$F$211,4,0),"")</f>
        <v>kkk</v>
      </c>
      <c r="E12" s="156">
        <f>IFERROR(VLOOKUP(A12,DETAIL!$A$7:$F$211,5,0),"")</f>
        <v>28675</v>
      </c>
      <c r="F12" s="156" t="str">
        <f>IFERROR(VLOOKUP(A12,DETAIL!$A$7:$O$211,15,0),"")</f>
        <v>FEMALE</v>
      </c>
      <c r="G12" s="156" t="str">
        <f>IFERROR(VLOOKUP(A12,DETAIL!$A$7:$O$211,14,0),"")</f>
        <v>SBC</v>
      </c>
      <c r="H12" s="16" t="str">
        <f>IFERROR(VLOOKUP(A12,DETAIL!$A$7:$F$211,6,0),"")</f>
        <v>2nd Grade</v>
      </c>
      <c r="I12" s="16" t="str">
        <f>IFERROR(VLOOKUP(A12,DETAIL!$A$7:$P$211,16,0),"")</f>
        <v>English</v>
      </c>
      <c r="J12" s="16" t="str">
        <f>IFERROR(VLOOKUP(A12,DETAIL!$A$7:$O$211,13,0),"")</f>
        <v>GUPS NO. 03</v>
      </c>
      <c r="K12" s="157" t="str">
        <f>IFERROR(CONCATENATE("वर्ष ",VLOOKUP(A12,DETAIL!$A$7:$O$211,11,0)," / ","प्रतिशत ",VLOOKUP(A12,DETAIL!$A$7:$O$211,12,0)*100),"")</f>
        <v/>
      </c>
      <c r="L12" s="16" t="str">
        <f>IFERROR(VLOOKUP(A12,DETAIL!$A$7:$L$211,7,0),"")</f>
        <v xml:space="preserve">12th </v>
      </c>
      <c r="M12" s="158">
        <f>IFERROR(VLOOKUP(A12,DETAIL!$A$7:$L$211,8,0)*75%,"")</f>
        <v>0.55499999999999994</v>
      </c>
      <c r="N12" s="16" t="str">
        <f>IFERROR(VLOOKUP(A12,DETAIL!$A$7:$L$211,9,0),"")</f>
        <v>B.S.T.C. (D.EI.Ed.)</v>
      </c>
      <c r="O12" s="158">
        <f>IFERROR(VLOOKUP(A12,DETAIL!$A$7:$L$211,10,0)*25%,"")</f>
        <v>0.19750000000000001</v>
      </c>
      <c r="P12" s="158">
        <f t="shared" si="0"/>
        <v>0.75249999999999995</v>
      </c>
      <c r="Q12" s="156"/>
      <c r="Z12" s="21" t="str">
        <f>IFERROR(VLOOKUP(B12,DETAIL!$A$7:$G$201,7,0),"")</f>
        <v xml:space="preserve">12th </v>
      </c>
      <c r="AA12" s="21" t="str">
        <f t="shared" si="1"/>
        <v xml:space="preserve">12th </v>
      </c>
    </row>
    <row r="13" spans="1:27" s="21" customFormat="1" ht="30" customHeight="1">
      <c r="A13" s="177">
        <v>6</v>
      </c>
      <c r="B13" s="16">
        <f t="shared" si="2"/>
        <v>6</v>
      </c>
      <c r="C13" s="155" t="str">
        <f>IFERROR(VLOOKUP(A13,DETAIL!$A$7:$F$211,3,0),"")</f>
        <v>op</v>
      </c>
      <c r="D13" s="155" t="str">
        <f>IFERROR(VLOOKUP(A13,DETAIL!$A$7:$F$211,4,0),"")</f>
        <v>l;l;</v>
      </c>
      <c r="E13" s="156">
        <f>IFERROR(VLOOKUP(A13,DETAIL!$A$7:$F$211,5,0),"")</f>
        <v>32570</v>
      </c>
      <c r="F13" s="156" t="str">
        <f>IFERROR(VLOOKUP(A13,DETAIL!$A$7:$O$211,15,0),"")</f>
        <v>MALE</v>
      </c>
      <c r="G13" s="156" t="str">
        <f>IFERROR(VLOOKUP(A13,DETAIL!$A$7:$O$211,14,0),"")</f>
        <v>SBC</v>
      </c>
      <c r="H13" s="16" t="str">
        <f>IFERROR(VLOOKUP(A13,DETAIL!$A$7:$F$211,6,0),"")</f>
        <v>1st Grade (Lecturer)</v>
      </c>
      <c r="I13" s="16" t="str">
        <f>IFERROR(VLOOKUP(A13,DETAIL!$A$7:$P$211,16,0),"")</f>
        <v>HINDI LITERATURE</v>
      </c>
      <c r="J13" s="16" t="str">
        <f>IFERROR(VLOOKUP(A13,DETAIL!$A$7:$O$211,13,0),"")</f>
        <v>GUPS NO. 04</v>
      </c>
      <c r="K13" s="157" t="str">
        <f>IFERROR(CONCATENATE("वर्ष ",VLOOKUP(A13,DETAIL!$A$7:$O$211,11,0)," / ","प्रतिशत ",VLOOKUP(A13,DETAIL!$A$7:$O$211,12,0)*100),"")</f>
        <v/>
      </c>
      <c r="L13" s="16" t="str">
        <f>IFERROR(VLOOKUP(A13,DETAIL!$A$7:$L$211,7,0),"")</f>
        <v xml:space="preserve">PG </v>
      </c>
      <c r="M13" s="158">
        <f>IFERROR(VLOOKUP(A13,DETAIL!$A$7:$L$211,8,0)*75%,"")</f>
        <v>0.44999999999999996</v>
      </c>
      <c r="N13" s="16" t="str">
        <f>IFERROR(VLOOKUP(A13,DETAIL!$A$7:$L$211,9,0),"")</f>
        <v xml:space="preserve">B.ed </v>
      </c>
      <c r="O13" s="158">
        <f>IFERROR(VLOOKUP(A13,DETAIL!$A$7:$L$211,10,0)*25%,"")</f>
        <v>0.1875</v>
      </c>
      <c r="P13" s="158">
        <f t="shared" si="0"/>
        <v>0.63749999999999996</v>
      </c>
      <c r="Q13" s="156"/>
      <c r="Z13" s="21" t="str">
        <f>IFERROR(VLOOKUP(B13,DETAIL!$A$7:$G$201,7,0),"")</f>
        <v xml:space="preserve">PG </v>
      </c>
      <c r="AA13" s="21" t="str">
        <f t="shared" si="1"/>
        <v xml:space="preserve">PG </v>
      </c>
    </row>
    <row r="14" spans="1:27" s="21" customFormat="1" ht="30" customHeight="1">
      <c r="A14" s="177">
        <v>7</v>
      </c>
      <c r="B14" s="16">
        <f t="shared" si="2"/>
        <v>7</v>
      </c>
      <c r="C14" s="155" t="str">
        <f>IFERROR(VLOOKUP(A14,DETAIL!$A$7:$F$211,3,0),"")</f>
        <v>poo-</v>
      </c>
      <c r="D14" s="155" t="str">
        <f>IFERROR(VLOOKUP(A14,DETAIL!$A$7:$F$211,4,0),"")</f>
        <v>yyui</v>
      </c>
      <c r="E14" s="156">
        <f>IFERROR(VLOOKUP(A14,DETAIL!$A$7:$F$211,5,0),"")</f>
        <v>33698</v>
      </c>
      <c r="F14" s="156" t="str">
        <f>IFERROR(VLOOKUP(A14,DETAIL!$A$7:$O$211,15,0),"")</f>
        <v>MALE</v>
      </c>
      <c r="G14" s="156" t="str">
        <f>IFERROR(VLOOKUP(A14,DETAIL!$A$7:$O$211,14,0),"")</f>
        <v>GEN</v>
      </c>
      <c r="H14" s="16" t="str">
        <f>IFERROR(VLOOKUP(A14,DETAIL!$A$7:$F$211,6,0),"")</f>
        <v>Lab. Ass.</v>
      </c>
      <c r="I14" s="16" t="str">
        <f>IFERROR(VLOOKUP(A14,DETAIL!$A$7:$P$211,16,0),"")</f>
        <v>NA</v>
      </c>
      <c r="J14" s="16" t="str">
        <f>IFERROR(VLOOKUP(A14,DETAIL!$A$7:$O$211,13,0),"")</f>
        <v>GUPS NO. 05</v>
      </c>
      <c r="K14" s="157" t="str">
        <f>IFERROR(CONCATENATE("वर्ष ",VLOOKUP(A14,DETAIL!$A$7:$O$211,11,0)," / ","प्रतिशत ",VLOOKUP(A14,DETAIL!$A$7:$O$211,12,0)*100),"")</f>
        <v/>
      </c>
      <c r="L14" s="16" t="str">
        <f>IFERROR(VLOOKUP(A14,DETAIL!$A$7:$L$211,7,0),"")</f>
        <v/>
      </c>
      <c r="M14" s="158" t="str">
        <f>IFERROR(VLOOKUP(A14,DETAIL!$A$7:$L$211,8,0)*75%,"")</f>
        <v/>
      </c>
      <c r="N14" s="16" t="str">
        <f>IFERROR(VLOOKUP(A14,DETAIL!$A$7:$L$211,9,0),"")</f>
        <v/>
      </c>
      <c r="O14" s="158" t="str">
        <f>IFERROR(VLOOKUP(A14,DETAIL!$A$7:$L$211,10,0)*25%,"")</f>
        <v/>
      </c>
      <c r="P14" s="158" t="str">
        <f t="shared" si="0"/>
        <v/>
      </c>
      <c r="Q14" s="156"/>
      <c r="Z14" s="21" t="str">
        <f>IFERROR(VLOOKUP(B14,DETAIL!$A$7:$G$201,7,0),"")</f>
        <v/>
      </c>
      <c r="AA14" s="21" t="str">
        <f t="shared" si="1"/>
        <v/>
      </c>
    </row>
    <row r="15" spans="1:27" s="21" customFormat="1" ht="30" customHeight="1">
      <c r="A15" s="177">
        <v>8</v>
      </c>
      <c r="B15" s="16">
        <f t="shared" si="2"/>
        <v>8</v>
      </c>
      <c r="C15" s="155" t="str">
        <f>IFERROR(VLOOKUP(A15,DETAIL!$A$7:$F$211,3,0),"")</f>
        <v>p=</v>
      </c>
      <c r="D15" s="155" t="str">
        <f>IFERROR(VLOOKUP(A15,DETAIL!$A$7:$F$211,4,0),"")</f>
        <v>uio</v>
      </c>
      <c r="E15" s="156">
        <f>IFERROR(VLOOKUP(A15,DETAIL!$A$7:$F$211,5,0),"")</f>
        <v>35292</v>
      </c>
      <c r="F15" s="156" t="str">
        <f>IFERROR(VLOOKUP(A15,DETAIL!$A$7:$O$211,15,0),"")</f>
        <v>FEMALE</v>
      </c>
      <c r="G15" s="156" t="str">
        <f>IFERROR(VLOOKUP(A15,DETAIL!$A$7:$O$211,14,0),"")</f>
        <v>OBC</v>
      </c>
      <c r="H15" s="16" t="str">
        <f>IFERROR(VLOOKUP(A15,DETAIL!$A$7:$F$211,6,0),"")</f>
        <v>3rd Grade L-2</v>
      </c>
      <c r="I15" s="16" t="str">
        <f>IFERROR(VLOOKUP(A15,DETAIL!$A$7:$P$211,16,0),"")</f>
        <v>Maths</v>
      </c>
      <c r="J15" s="16" t="str">
        <f>IFERROR(VLOOKUP(A15,DETAIL!$A$7:$O$211,13,0),"")</f>
        <v>GUPS NO. 06</v>
      </c>
      <c r="K15" s="157" t="str">
        <f>IFERROR(CONCATENATE("वर्ष ",VLOOKUP(A15,DETAIL!$A$7:$O$211,11,0)," / ","प्रतिशत ",VLOOKUP(A15,DETAIL!$A$7:$O$211,12,0)*100),"")</f>
        <v/>
      </c>
      <c r="L15" s="16" t="str">
        <f>IFERROR(VLOOKUP(A15,DETAIL!$A$7:$L$211,7,0),"")</f>
        <v xml:space="preserve">UG </v>
      </c>
      <c r="M15" s="158">
        <f>IFERROR(VLOOKUP(A15,DETAIL!$A$7:$L$211,8,0)*75%,"")</f>
        <v>0.51</v>
      </c>
      <c r="N15" s="16" t="str">
        <f>IFERROR(VLOOKUP(A15,DETAIL!$A$7:$L$211,9,0),"")</f>
        <v xml:space="preserve">B.ed </v>
      </c>
      <c r="O15" s="158">
        <f>IFERROR(VLOOKUP(A15,DETAIL!$A$7:$L$211,10,0)*25%,"")</f>
        <v>0.18</v>
      </c>
      <c r="P15" s="158">
        <f t="shared" si="0"/>
        <v>0.69</v>
      </c>
      <c r="Q15" s="156"/>
      <c r="Z15" s="21" t="str">
        <f>IFERROR(VLOOKUP(B15,DETAIL!$A$7:$G$201,7,0),"")</f>
        <v xml:space="preserve">UG </v>
      </c>
      <c r="AA15" s="21" t="str">
        <f t="shared" si="1"/>
        <v xml:space="preserve">UG </v>
      </c>
    </row>
    <row r="16" spans="1:27" s="21" customFormat="1" ht="30" customHeight="1">
      <c r="A16" s="177">
        <v>9</v>
      </c>
      <c r="B16" s="16">
        <f t="shared" si="2"/>
        <v>9</v>
      </c>
      <c r="C16" s="155" t="str">
        <f>IFERROR(VLOOKUP(A16,DETAIL!$A$7:$F$211,3,0),"")</f>
        <v>jggh</v>
      </c>
      <c r="D16" s="155" t="str">
        <f>IFERROR(VLOOKUP(A16,DETAIL!$A$7:$F$211,4,0),"")</f>
        <v>dfzd</v>
      </c>
      <c r="E16" s="156">
        <f>IFERROR(VLOOKUP(A16,DETAIL!$A$7:$F$211,5,0),"")</f>
        <v>36542</v>
      </c>
      <c r="F16" s="156" t="str">
        <f>IFERROR(VLOOKUP(A16,DETAIL!$A$7:$O$211,15,0),"")</f>
        <v>MALE</v>
      </c>
      <c r="G16" s="156" t="str">
        <f>IFERROR(VLOOKUP(A16,DETAIL!$A$7:$O$211,14,0),"")</f>
        <v>OBC</v>
      </c>
      <c r="H16" s="16" t="str">
        <f>IFERROR(VLOOKUP(A16,DETAIL!$A$7:$F$211,6,0),"")</f>
        <v>3rd Grade P.E.T.</v>
      </c>
      <c r="I16" s="16" t="str">
        <f>IFERROR(VLOOKUP(A16,DETAIL!$A$7:$P$211,16,0),"")</f>
        <v>NA</v>
      </c>
      <c r="J16" s="16" t="str">
        <f>IFERROR(VLOOKUP(A16,DETAIL!$A$7:$O$211,13,0),"")</f>
        <v>GUPS NO. 06</v>
      </c>
      <c r="K16" s="157" t="str">
        <f>IFERROR(CONCATENATE("वर्ष ",VLOOKUP(A16,DETAIL!$A$7:$O$211,11,0)," / ","प्रतिशत ",VLOOKUP(A16,DETAIL!$A$7:$O$211,12,0)*100),"")</f>
        <v/>
      </c>
      <c r="L16" s="16" t="str">
        <f>IFERROR(VLOOKUP(A16,DETAIL!$A$7:$L$211,7,0),"")</f>
        <v xml:space="preserve">UG </v>
      </c>
      <c r="M16" s="158">
        <f>IFERROR(VLOOKUP(A16,DETAIL!$A$7:$L$211,8,0)*75%,"")</f>
        <v>0.41250000000000003</v>
      </c>
      <c r="N16" s="16" t="str">
        <f>IFERROR(VLOOKUP(A16,DETAIL!$A$7:$L$211,9,0),"")</f>
        <v>B.P.Ed.</v>
      </c>
      <c r="O16" s="158">
        <f>IFERROR(VLOOKUP(A16,DETAIL!$A$7:$L$211,10,0)*25%,"")</f>
        <v>0.1875</v>
      </c>
      <c r="P16" s="158">
        <f t="shared" si="0"/>
        <v>0.60000000000000009</v>
      </c>
      <c r="Q16" s="156"/>
      <c r="Z16" s="21" t="str">
        <f>IFERROR(VLOOKUP(B16,DETAIL!$A$7:$G$201,7,0),"")</f>
        <v xml:space="preserve">UG </v>
      </c>
      <c r="AA16" s="21" t="str">
        <f t="shared" si="1"/>
        <v xml:space="preserve">UG </v>
      </c>
    </row>
    <row r="17" spans="1:27" s="21" customFormat="1" ht="30" customHeight="1">
      <c r="A17" s="177">
        <v>10</v>
      </c>
      <c r="B17" s="16">
        <f t="shared" si="2"/>
        <v>10</v>
      </c>
      <c r="C17" s="155" t="str">
        <f>IFERROR(VLOOKUP(A17,DETAIL!$A$7:$F$211,3,0),"")</f>
        <v>fgkl</v>
      </c>
      <c r="D17" s="155" t="str">
        <f>IFERROR(VLOOKUP(A17,DETAIL!$A$7:$F$211,4,0),"")</f>
        <v>po]p\</v>
      </c>
      <c r="E17" s="156">
        <f>IFERROR(VLOOKUP(A17,DETAIL!$A$7:$F$211,5,0),"")</f>
        <v>31332</v>
      </c>
      <c r="F17" s="156" t="str">
        <f>IFERROR(VLOOKUP(A17,DETAIL!$A$7:$O$211,15,0),"")</f>
        <v>MALE</v>
      </c>
      <c r="G17" s="156" t="str">
        <f>IFERROR(VLOOKUP(A17,DETAIL!$A$7:$O$211,14,0),"")</f>
        <v>GEN</v>
      </c>
      <c r="H17" s="16" t="str">
        <f>IFERROR(VLOOKUP(A17,DETAIL!$A$7:$F$211,6,0),"")</f>
        <v>1st Grade (Lecturer)</v>
      </c>
      <c r="I17" s="16" t="str">
        <f>IFERROR(VLOOKUP(A17,DETAIL!$A$7:$P$211,16,0),"")</f>
        <v>HISTORY</v>
      </c>
      <c r="J17" s="16" t="str">
        <f>IFERROR(VLOOKUP(A17,DETAIL!$A$7:$O$211,13,0),"")</f>
        <v>GUPS NO. 06</v>
      </c>
      <c r="K17" s="157" t="str">
        <f>IFERROR(CONCATENATE("वर्ष ",VLOOKUP(A17,DETAIL!$A$7:$O$211,11,0)," / ","प्रतिशत ",VLOOKUP(A17,DETAIL!$A$7:$O$211,12,0)*100),"")</f>
        <v/>
      </c>
      <c r="L17" s="16" t="str">
        <f>IFERROR(VLOOKUP(A17,DETAIL!$A$7:$L$211,7,0),"")</f>
        <v xml:space="preserve">PG </v>
      </c>
      <c r="M17" s="158">
        <f>IFERROR(VLOOKUP(A17,DETAIL!$A$7:$L$211,8,0)*75%,"")</f>
        <v>0.44999999999999996</v>
      </c>
      <c r="N17" s="16" t="str">
        <f>IFERROR(VLOOKUP(A17,DETAIL!$A$7:$L$211,9,0),"")</f>
        <v xml:space="preserve">B.ed </v>
      </c>
      <c r="O17" s="158">
        <f>IFERROR(VLOOKUP(A17,DETAIL!$A$7:$L$211,10,0)*25%,"")</f>
        <v>0.17499999999999999</v>
      </c>
      <c r="P17" s="158">
        <f t="shared" si="0"/>
        <v>0.625</v>
      </c>
      <c r="Q17" s="156"/>
      <c r="Z17" s="21" t="str">
        <f>IFERROR(VLOOKUP(B17,DETAIL!$A$7:$G$201,7,0),"")</f>
        <v xml:space="preserve">PG </v>
      </c>
      <c r="AA17" s="21" t="str">
        <f t="shared" si="1"/>
        <v xml:space="preserve">PG </v>
      </c>
    </row>
    <row r="18" spans="1:27" s="21" customFormat="1" ht="30" customHeight="1">
      <c r="A18" s="177">
        <v>11</v>
      </c>
      <c r="B18" s="16">
        <f t="shared" si="2"/>
        <v>11</v>
      </c>
      <c r="C18" s="155" t="str">
        <f>IFERROR(VLOOKUP(A18,DETAIL!$A$7:$F$211,3,0),"")</f>
        <v>ram</v>
      </c>
      <c r="D18" s="155" t="str">
        <f>IFERROR(VLOOKUP(A18,DETAIL!$A$7:$F$211,4,0),"")</f>
        <v>shyam</v>
      </c>
      <c r="E18" s="156">
        <f>IFERROR(VLOOKUP(A18,DETAIL!$A$7:$F$211,5,0),"")</f>
        <v>29950</v>
      </c>
      <c r="F18" s="156" t="str">
        <f>IFERROR(VLOOKUP(A18,DETAIL!$A$7:$O$211,15,0),"")</f>
        <v>FEMALE</v>
      </c>
      <c r="G18" s="156" t="str">
        <f>IFERROR(VLOOKUP(A18,DETAIL!$A$7:$O$211,14,0),"")</f>
        <v>ST</v>
      </c>
      <c r="H18" s="16" t="str">
        <f>IFERROR(VLOOKUP(A18,DETAIL!$A$7:$F$211,6,0),"")</f>
        <v>1st Grade (Lecturer)</v>
      </c>
      <c r="I18" s="16" t="str">
        <f>IFERROR(VLOOKUP(A18,DETAIL!$A$7:$P$211,16,0),"")</f>
        <v>Compulsory Hindi</v>
      </c>
      <c r="J18" s="16" t="str">
        <f>IFERROR(VLOOKUP(A18,DETAIL!$A$7:$O$211,13,0),"")</f>
        <v xml:space="preserve">GUPS NO. 01 </v>
      </c>
      <c r="K18" s="157" t="str">
        <f>IFERROR(CONCATENATE("वर्ष ",VLOOKUP(A18,DETAIL!$A$7:$O$211,11,0)," / ","प्रतिशत ",VLOOKUP(A18,DETAIL!$A$7:$O$211,12,0)*100),"")</f>
        <v/>
      </c>
      <c r="L18" s="16" t="str">
        <f>IFERROR(VLOOKUP(A18,DETAIL!$A$7:$L$211,7,0),"")</f>
        <v xml:space="preserve">PG </v>
      </c>
      <c r="M18" s="158">
        <f>IFERROR(VLOOKUP(A18,DETAIL!$A$7:$L$211,8,0)*75%,"")</f>
        <v>0.63</v>
      </c>
      <c r="N18" s="16" t="str">
        <f>IFERROR(VLOOKUP(A18,DETAIL!$A$7:$L$211,9,0),"")</f>
        <v xml:space="preserve">B.ed </v>
      </c>
      <c r="O18" s="158">
        <f>IFERROR(VLOOKUP(A18,DETAIL!$A$7:$L$211,10,0)*25%,"")</f>
        <v>0.17499999999999999</v>
      </c>
      <c r="P18" s="158">
        <f t="shared" si="0"/>
        <v>0.80499999999999994</v>
      </c>
      <c r="Q18" s="156"/>
      <c r="Z18" s="21" t="str">
        <f>IFERROR(VLOOKUP(B18,DETAIL!$A$7:$G$201,7,0),"")</f>
        <v xml:space="preserve">PG </v>
      </c>
      <c r="AA18" s="21" t="str">
        <f t="shared" si="1"/>
        <v xml:space="preserve">PG </v>
      </c>
    </row>
    <row r="19" spans="1:27" s="21" customFormat="1" ht="30" customHeight="1">
      <c r="A19" s="177">
        <v>12</v>
      </c>
      <c r="B19" s="16" t="str">
        <f t="shared" si="2"/>
        <v/>
      </c>
      <c r="C19" s="155" t="str">
        <f>IFERROR(VLOOKUP(A19,DETAIL!$A$7:$F$211,3,0),"")</f>
        <v/>
      </c>
      <c r="D19" s="155" t="str">
        <f>IFERROR(VLOOKUP(A19,DETAIL!$A$7:$F$211,4,0),"")</f>
        <v/>
      </c>
      <c r="E19" s="156" t="str">
        <f>IFERROR(VLOOKUP(A19,DETAIL!$A$7:$F$211,5,0),"")</f>
        <v/>
      </c>
      <c r="F19" s="156" t="str">
        <f>IFERROR(VLOOKUP(A19,DETAIL!$A$7:$O$211,15,0),"")</f>
        <v/>
      </c>
      <c r="G19" s="156" t="str">
        <f>IFERROR(VLOOKUP(A19,DETAIL!$A$7:$O$211,14,0),"")</f>
        <v/>
      </c>
      <c r="H19" s="16" t="str">
        <f>IFERROR(VLOOKUP(A19,DETAIL!$A$7:$F$211,6,0),"")</f>
        <v/>
      </c>
      <c r="I19" s="16" t="str">
        <f>IFERROR(VLOOKUP(A19,DETAIL!$A$7:$P$211,16,0),"")</f>
        <v/>
      </c>
      <c r="J19" s="16" t="str">
        <f>IFERROR(VLOOKUP(A19,DETAIL!$A$7:$O$211,13,0),"")</f>
        <v/>
      </c>
      <c r="K19" s="157" t="str">
        <f>IFERROR(CONCATENATE("वर्ष ",VLOOKUP(A19,DETAIL!$A$7:$O$211,11,0)," / ","प्रतिशत ",VLOOKUP(A19,DETAIL!$A$7:$O$211,12,0)*100),"")</f>
        <v/>
      </c>
      <c r="L19" s="16" t="str">
        <f>IFERROR(VLOOKUP(A19,DETAIL!$A$7:$L$211,7,0),"")</f>
        <v/>
      </c>
      <c r="M19" s="158" t="str">
        <f>IFERROR(VLOOKUP(A19,DETAIL!$A$7:$L$211,8,0)*75%,"")</f>
        <v/>
      </c>
      <c r="N19" s="16" t="str">
        <f>IFERROR(VLOOKUP(A19,DETAIL!$A$7:$L$211,9,0),"")</f>
        <v/>
      </c>
      <c r="O19" s="158" t="str">
        <f>IFERROR(VLOOKUP(A19,DETAIL!$A$7:$L$211,10,0)*25%,"")</f>
        <v/>
      </c>
      <c r="P19" s="158" t="str">
        <f t="shared" si="0"/>
        <v/>
      </c>
      <c r="Q19" s="156"/>
      <c r="Z19" s="21" t="str">
        <f>IFERROR(VLOOKUP(B19,DETAIL!$A$7:$G$201,7,0),"")</f>
        <v/>
      </c>
      <c r="AA19" s="21" t="str">
        <f t="shared" si="1"/>
        <v/>
      </c>
    </row>
    <row r="20" spans="1:27" s="21" customFormat="1" ht="30" customHeight="1">
      <c r="A20" s="177">
        <v>13</v>
      </c>
      <c r="B20" s="16" t="str">
        <f t="shared" si="2"/>
        <v/>
      </c>
      <c r="C20" s="155" t="str">
        <f>IFERROR(VLOOKUP(A20,DETAIL!$A$7:$F$211,3,0),"")</f>
        <v/>
      </c>
      <c r="D20" s="155" t="str">
        <f>IFERROR(VLOOKUP(A20,DETAIL!$A$7:$F$211,4,0),"")</f>
        <v/>
      </c>
      <c r="E20" s="156" t="str">
        <f>IFERROR(VLOOKUP(A20,DETAIL!$A$7:$F$211,5,0),"")</f>
        <v/>
      </c>
      <c r="F20" s="156" t="str">
        <f>IFERROR(VLOOKUP(A20,DETAIL!$A$7:$O$211,15,0),"")</f>
        <v/>
      </c>
      <c r="G20" s="156" t="str">
        <f>IFERROR(VLOOKUP(A20,DETAIL!$A$7:$O$211,14,0),"")</f>
        <v/>
      </c>
      <c r="H20" s="16" t="str">
        <f>IFERROR(VLOOKUP(A20,DETAIL!$A$7:$F$211,6,0),"")</f>
        <v/>
      </c>
      <c r="I20" s="16" t="str">
        <f>IFERROR(VLOOKUP(A20,DETAIL!$A$7:$P$211,16,0),"")</f>
        <v/>
      </c>
      <c r="J20" s="16" t="str">
        <f>IFERROR(VLOOKUP(A20,DETAIL!$A$7:$O$211,13,0),"")</f>
        <v/>
      </c>
      <c r="K20" s="157" t="str">
        <f>IFERROR(CONCATENATE("वर्ष ",VLOOKUP(A20,DETAIL!$A$7:$O$211,11,0)," / ","प्रतिशत ",VLOOKUP(A20,DETAIL!$A$7:$O$211,12,0)*100),"")</f>
        <v/>
      </c>
      <c r="L20" s="16" t="str">
        <f>IFERROR(VLOOKUP(A20,DETAIL!$A$7:$L$211,7,0),"")</f>
        <v/>
      </c>
      <c r="M20" s="158" t="str">
        <f>IFERROR(VLOOKUP(A20,DETAIL!$A$7:$L$211,8,0)*75%,"")</f>
        <v/>
      </c>
      <c r="N20" s="16" t="str">
        <f>IFERROR(VLOOKUP(A20,DETAIL!$A$7:$L$211,9,0),"")</f>
        <v/>
      </c>
      <c r="O20" s="158" t="str">
        <f>IFERROR(VLOOKUP(A20,DETAIL!$A$7:$L$211,10,0)*25%,"")</f>
        <v/>
      </c>
      <c r="P20" s="158" t="str">
        <f t="shared" si="0"/>
        <v/>
      </c>
      <c r="Q20" s="156"/>
      <c r="Z20" s="21" t="str">
        <f>IFERROR(VLOOKUP(B20,DETAIL!$A$7:$G$201,7,0),"")</f>
        <v/>
      </c>
      <c r="AA20" s="21" t="str">
        <f t="shared" si="1"/>
        <v/>
      </c>
    </row>
    <row r="21" spans="1:27" s="21" customFormat="1" ht="30" customHeight="1">
      <c r="A21" s="177">
        <v>14</v>
      </c>
      <c r="B21" s="16" t="str">
        <f t="shared" si="2"/>
        <v/>
      </c>
      <c r="C21" s="155" t="str">
        <f>IFERROR(VLOOKUP(A21,DETAIL!$A$7:$F$211,3,0),"")</f>
        <v/>
      </c>
      <c r="D21" s="155" t="str">
        <f>IFERROR(VLOOKUP(A21,DETAIL!$A$7:$F$211,4,0),"")</f>
        <v/>
      </c>
      <c r="E21" s="156" t="str">
        <f>IFERROR(VLOOKUP(A21,DETAIL!$A$7:$F$211,5,0),"")</f>
        <v/>
      </c>
      <c r="F21" s="156" t="str">
        <f>IFERROR(VLOOKUP(A21,DETAIL!$A$7:$O$211,15,0),"")</f>
        <v/>
      </c>
      <c r="G21" s="156" t="str">
        <f>IFERROR(VLOOKUP(A21,DETAIL!$A$7:$O$211,14,0),"")</f>
        <v/>
      </c>
      <c r="H21" s="16" t="str">
        <f>IFERROR(VLOOKUP(A21,DETAIL!$A$7:$F$211,6,0),"")</f>
        <v/>
      </c>
      <c r="I21" s="16" t="str">
        <f>IFERROR(VLOOKUP(A21,DETAIL!$A$7:$P$211,16,0),"")</f>
        <v/>
      </c>
      <c r="J21" s="16" t="str">
        <f>IFERROR(VLOOKUP(A21,DETAIL!$A$7:$O$211,13,0),"")</f>
        <v/>
      </c>
      <c r="K21" s="157" t="str">
        <f>IFERROR(CONCATENATE("वर्ष ",VLOOKUP(A21,DETAIL!$A$7:$O$211,11,0)," / ","प्रतिशत ",VLOOKUP(A21,DETAIL!$A$7:$O$211,12,0)*100),"")</f>
        <v/>
      </c>
      <c r="L21" s="16" t="str">
        <f>IFERROR(VLOOKUP(A21,DETAIL!$A$7:$L$211,7,0),"")</f>
        <v/>
      </c>
      <c r="M21" s="158" t="str">
        <f>IFERROR(VLOOKUP(A21,DETAIL!$A$7:$L$211,8,0)*75%,"")</f>
        <v/>
      </c>
      <c r="N21" s="16" t="str">
        <f>IFERROR(VLOOKUP(A21,DETAIL!$A$7:$L$211,9,0),"")</f>
        <v/>
      </c>
      <c r="O21" s="158" t="str">
        <f>IFERROR(VLOOKUP(A21,DETAIL!$A$7:$L$211,10,0)*25%,"")</f>
        <v/>
      </c>
      <c r="P21" s="158" t="str">
        <f t="shared" si="0"/>
        <v/>
      </c>
      <c r="Q21" s="156"/>
      <c r="Z21" s="21" t="str">
        <f>IFERROR(VLOOKUP(B21,DETAIL!$A$7:$G$201,7,0),"")</f>
        <v/>
      </c>
      <c r="AA21" s="21" t="str">
        <f t="shared" si="1"/>
        <v/>
      </c>
    </row>
    <row r="22" spans="1:27" s="21" customFormat="1" ht="30" customHeight="1">
      <c r="A22" s="177">
        <v>15</v>
      </c>
      <c r="B22" s="16" t="str">
        <f t="shared" si="2"/>
        <v/>
      </c>
      <c r="C22" s="155" t="str">
        <f>IFERROR(VLOOKUP(A22,DETAIL!$A$7:$F$211,3,0),"")</f>
        <v/>
      </c>
      <c r="D22" s="155" t="str">
        <f>IFERROR(VLOOKUP(A22,DETAIL!$A$7:$F$211,4,0),"")</f>
        <v/>
      </c>
      <c r="E22" s="156" t="str">
        <f>IFERROR(VLOOKUP(A22,DETAIL!$A$7:$F$211,5,0),"")</f>
        <v/>
      </c>
      <c r="F22" s="156" t="str">
        <f>IFERROR(VLOOKUP(A22,DETAIL!$A$7:$O$211,15,0),"")</f>
        <v/>
      </c>
      <c r="G22" s="156" t="str">
        <f>IFERROR(VLOOKUP(A22,DETAIL!$A$7:$O$211,14,0),"")</f>
        <v/>
      </c>
      <c r="H22" s="16" t="str">
        <f>IFERROR(VLOOKUP(A22,DETAIL!$A$7:$F$211,6,0),"")</f>
        <v/>
      </c>
      <c r="I22" s="16" t="str">
        <f>IFERROR(VLOOKUP(A22,DETAIL!$A$7:$P$211,16,0),"")</f>
        <v/>
      </c>
      <c r="J22" s="16" t="str">
        <f>IFERROR(VLOOKUP(A22,DETAIL!$A$7:$O$211,13,0),"")</f>
        <v/>
      </c>
      <c r="K22" s="157" t="str">
        <f>IFERROR(CONCATENATE("वर्ष ",VLOOKUP(A22,DETAIL!$A$7:$O$211,11,0)," / ","प्रतिशत ",VLOOKUP(A22,DETAIL!$A$7:$O$211,12,0)*100),"")</f>
        <v/>
      </c>
      <c r="L22" s="16" t="str">
        <f>IFERROR(VLOOKUP(A22,DETAIL!$A$7:$L$211,7,0),"")</f>
        <v/>
      </c>
      <c r="M22" s="158" t="str">
        <f>IFERROR(VLOOKUP(A22,DETAIL!$A$7:$L$211,8,0)*75%,"")</f>
        <v/>
      </c>
      <c r="N22" s="16" t="str">
        <f>IFERROR(VLOOKUP(A22,DETAIL!$A$7:$L$211,9,0),"")</f>
        <v/>
      </c>
      <c r="O22" s="158" t="str">
        <f>IFERROR(VLOOKUP(A22,DETAIL!$A$7:$L$211,10,0)*25%,"")</f>
        <v/>
      </c>
      <c r="P22" s="158" t="str">
        <f t="shared" si="0"/>
        <v/>
      </c>
      <c r="Q22" s="156"/>
      <c r="Z22" s="21" t="str">
        <f>IFERROR(VLOOKUP(B22,DETAIL!$A$7:$G$201,7,0),"")</f>
        <v/>
      </c>
      <c r="AA22" s="21" t="str">
        <f t="shared" si="1"/>
        <v/>
      </c>
    </row>
    <row r="23" spans="1:27" s="21" customFormat="1" ht="30" customHeight="1">
      <c r="A23" s="177">
        <v>16</v>
      </c>
      <c r="B23" s="16" t="str">
        <f t="shared" si="2"/>
        <v/>
      </c>
      <c r="C23" s="155" t="str">
        <f>IFERROR(VLOOKUP(A23,DETAIL!$A$7:$F$211,3,0),"")</f>
        <v/>
      </c>
      <c r="D23" s="155" t="str">
        <f>IFERROR(VLOOKUP(A23,DETAIL!$A$7:$F$211,4,0),"")</f>
        <v/>
      </c>
      <c r="E23" s="156" t="str">
        <f>IFERROR(VLOOKUP(A23,DETAIL!$A$7:$F$211,5,0),"")</f>
        <v/>
      </c>
      <c r="F23" s="156" t="str">
        <f>IFERROR(VLOOKUP(A23,DETAIL!$A$7:$O$211,15,0),"")</f>
        <v/>
      </c>
      <c r="G23" s="156" t="str">
        <f>IFERROR(VLOOKUP(A23,DETAIL!$A$7:$O$211,14,0),"")</f>
        <v/>
      </c>
      <c r="H23" s="16" t="str">
        <f>IFERROR(VLOOKUP(A23,DETAIL!$A$7:$F$211,6,0),"")</f>
        <v/>
      </c>
      <c r="I23" s="16" t="str">
        <f>IFERROR(VLOOKUP(A23,DETAIL!$A$7:$P$211,16,0),"")</f>
        <v/>
      </c>
      <c r="J23" s="16" t="str">
        <f>IFERROR(VLOOKUP(A23,DETAIL!$A$7:$O$211,13,0),"")</f>
        <v/>
      </c>
      <c r="K23" s="157" t="str">
        <f>IFERROR(CONCATENATE("वर्ष ",VLOOKUP(A23,DETAIL!$A$7:$O$211,11,0)," / ","प्रतिशत ",VLOOKUP(A23,DETAIL!$A$7:$O$211,12,0)*100),"")</f>
        <v/>
      </c>
      <c r="L23" s="16" t="str">
        <f>IFERROR(VLOOKUP(A23,DETAIL!$A$7:$L$211,7,0),"")</f>
        <v/>
      </c>
      <c r="M23" s="158" t="str">
        <f>IFERROR(VLOOKUP(A23,DETAIL!$A$7:$L$211,8,0)*75%,"")</f>
        <v/>
      </c>
      <c r="N23" s="16" t="str">
        <f>IFERROR(VLOOKUP(A23,DETAIL!$A$7:$L$211,9,0),"")</f>
        <v/>
      </c>
      <c r="O23" s="158" t="str">
        <f>IFERROR(VLOOKUP(A23,DETAIL!$A$7:$L$211,10,0)*25%,"")</f>
        <v/>
      </c>
      <c r="P23" s="158" t="str">
        <f t="shared" si="0"/>
        <v/>
      </c>
      <c r="Q23" s="156"/>
      <c r="Z23" s="21" t="str">
        <f>IFERROR(VLOOKUP(B23,DETAIL!$A$7:$G$201,7,0),"")</f>
        <v/>
      </c>
      <c r="AA23" s="21" t="str">
        <f t="shared" si="1"/>
        <v/>
      </c>
    </row>
    <row r="24" spans="1:27" s="21" customFormat="1" ht="30" customHeight="1">
      <c r="A24" s="177">
        <v>17</v>
      </c>
      <c r="B24" s="16" t="str">
        <f t="shared" si="2"/>
        <v/>
      </c>
      <c r="C24" s="155" t="str">
        <f>IFERROR(VLOOKUP(A24,DETAIL!$A$7:$F$211,3,0),"")</f>
        <v/>
      </c>
      <c r="D24" s="155" t="str">
        <f>IFERROR(VLOOKUP(A24,DETAIL!$A$7:$F$211,4,0),"")</f>
        <v/>
      </c>
      <c r="E24" s="156" t="str">
        <f>IFERROR(VLOOKUP(A24,DETAIL!$A$7:$F$211,5,0),"")</f>
        <v/>
      </c>
      <c r="F24" s="156" t="str">
        <f>IFERROR(VLOOKUP(A24,DETAIL!$A$7:$O$211,15,0),"")</f>
        <v/>
      </c>
      <c r="G24" s="156" t="str">
        <f>IFERROR(VLOOKUP(A24,DETAIL!$A$7:$O$211,14,0),"")</f>
        <v/>
      </c>
      <c r="H24" s="16" t="str">
        <f>IFERROR(VLOOKUP(A24,DETAIL!$A$7:$F$211,6,0),"")</f>
        <v/>
      </c>
      <c r="I24" s="16" t="str">
        <f>IFERROR(VLOOKUP(A24,DETAIL!$A$7:$P$211,16,0),"")</f>
        <v/>
      </c>
      <c r="J24" s="16" t="str">
        <f>IFERROR(VLOOKUP(A24,DETAIL!$A$7:$O$211,13,0),"")</f>
        <v/>
      </c>
      <c r="K24" s="157" t="str">
        <f>IFERROR(CONCATENATE("वर्ष ",VLOOKUP(A24,DETAIL!$A$7:$O$211,11,0)," / ","प्रतिशत ",VLOOKUP(A24,DETAIL!$A$7:$O$211,12,0)*100),"")</f>
        <v/>
      </c>
      <c r="L24" s="16" t="str">
        <f>IFERROR(VLOOKUP(A24,DETAIL!$A$7:$L$211,7,0),"")</f>
        <v/>
      </c>
      <c r="M24" s="158" t="str">
        <f>IFERROR(VLOOKUP(A24,DETAIL!$A$7:$L$211,8,0)*75%,"")</f>
        <v/>
      </c>
      <c r="N24" s="16" t="str">
        <f>IFERROR(VLOOKUP(A24,DETAIL!$A$7:$L$211,9,0),"")</f>
        <v/>
      </c>
      <c r="O24" s="158" t="str">
        <f>IFERROR(VLOOKUP(A24,DETAIL!$A$7:$L$211,10,0)*25%,"")</f>
        <v/>
      </c>
      <c r="P24" s="158" t="str">
        <f t="shared" si="0"/>
        <v/>
      </c>
      <c r="Q24" s="156"/>
      <c r="Z24" s="21" t="str">
        <f>IFERROR(VLOOKUP(B24,DETAIL!$A$7:$G$201,7,0),"")</f>
        <v/>
      </c>
      <c r="AA24" s="21" t="str">
        <f t="shared" si="1"/>
        <v/>
      </c>
    </row>
    <row r="25" spans="1:27" s="21" customFormat="1" ht="30" customHeight="1">
      <c r="A25" s="177">
        <v>18</v>
      </c>
      <c r="B25" s="16" t="str">
        <f t="shared" si="2"/>
        <v/>
      </c>
      <c r="C25" s="155" t="str">
        <f>IFERROR(VLOOKUP(A25,DETAIL!$A$7:$F$211,3,0),"")</f>
        <v/>
      </c>
      <c r="D25" s="155" t="str">
        <f>IFERROR(VLOOKUP(A25,DETAIL!$A$7:$F$211,4,0),"")</f>
        <v/>
      </c>
      <c r="E25" s="156" t="str">
        <f>IFERROR(VLOOKUP(A25,DETAIL!$A$7:$F$211,5,0),"")</f>
        <v/>
      </c>
      <c r="F25" s="156" t="str">
        <f>IFERROR(VLOOKUP(A25,DETAIL!$A$7:$O$211,15,0),"")</f>
        <v/>
      </c>
      <c r="G25" s="156" t="str">
        <f>IFERROR(VLOOKUP(A25,DETAIL!$A$7:$O$211,14,0),"")</f>
        <v/>
      </c>
      <c r="H25" s="16" t="str">
        <f>IFERROR(VLOOKUP(A25,DETAIL!$A$7:$F$211,6,0),"")</f>
        <v/>
      </c>
      <c r="I25" s="16" t="str">
        <f>IFERROR(VLOOKUP(A25,DETAIL!$A$7:$P$211,16,0),"")</f>
        <v/>
      </c>
      <c r="J25" s="16" t="str">
        <f>IFERROR(VLOOKUP(A25,DETAIL!$A$7:$O$211,13,0),"")</f>
        <v/>
      </c>
      <c r="K25" s="157" t="str">
        <f>IFERROR(CONCATENATE("वर्ष ",VLOOKUP(A25,DETAIL!$A$7:$O$211,11,0)," / ","प्रतिशत ",VLOOKUP(A25,DETAIL!$A$7:$O$211,12,0)*100),"")</f>
        <v/>
      </c>
      <c r="L25" s="16" t="str">
        <f>IFERROR(VLOOKUP(A25,DETAIL!$A$7:$L$211,7,0),"")</f>
        <v/>
      </c>
      <c r="M25" s="158" t="str">
        <f>IFERROR(VLOOKUP(A25,DETAIL!$A$7:$L$211,8,0)*75%,"")</f>
        <v/>
      </c>
      <c r="N25" s="16" t="str">
        <f>IFERROR(VLOOKUP(A25,DETAIL!$A$7:$L$211,9,0),"")</f>
        <v/>
      </c>
      <c r="O25" s="158" t="str">
        <f>IFERROR(VLOOKUP(A25,DETAIL!$A$7:$L$211,10,0)*25%,"")</f>
        <v/>
      </c>
      <c r="P25" s="158" t="str">
        <f t="shared" si="0"/>
        <v/>
      </c>
      <c r="Q25" s="156"/>
      <c r="Z25" s="21" t="str">
        <f>IFERROR(VLOOKUP(B25,DETAIL!$A$7:$G$201,7,0),"")</f>
        <v/>
      </c>
      <c r="AA25" s="21" t="str">
        <f t="shared" si="1"/>
        <v/>
      </c>
    </row>
    <row r="26" spans="1:27" s="21" customFormat="1" ht="30" customHeight="1">
      <c r="A26" s="177">
        <v>19</v>
      </c>
      <c r="B26" s="16" t="str">
        <f t="shared" si="2"/>
        <v/>
      </c>
      <c r="C26" s="155" t="str">
        <f>IFERROR(VLOOKUP(A26,DETAIL!$A$7:$F$211,3,0),"")</f>
        <v/>
      </c>
      <c r="D26" s="155" t="str">
        <f>IFERROR(VLOOKUP(A26,DETAIL!$A$7:$F$211,4,0),"")</f>
        <v/>
      </c>
      <c r="E26" s="156" t="str">
        <f>IFERROR(VLOOKUP(A26,DETAIL!$A$7:$F$211,5,0),"")</f>
        <v/>
      </c>
      <c r="F26" s="156" t="str">
        <f>IFERROR(VLOOKUP(A26,DETAIL!$A$7:$O$211,15,0),"")</f>
        <v/>
      </c>
      <c r="G26" s="156" t="str">
        <f>IFERROR(VLOOKUP(A26,DETAIL!$A$7:$O$211,14,0),"")</f>
        <v/>
      </c>
      <c r="H26" s="16" t="str">
        <f>IFERROR(VLOOKUP(A26,DETAIL!$A$7:$F$211,6,0),"")</f>
        <v/>
      </c>
      <c r="I26" s="16" t="str">
        <f>IFERROR(VLOOKUP(A26,DETAIL!$A$7:$P$211,16,0),"")</f>
        <v/>
      </c>
      <c r="J26" s="16" t="str">
        <f>IFERROR(VLOOKUP(A26,DETAIL!$A$7:$O$211,13,0),"")</f>
        <v/>
      </c>
      <c r="K26" s="157" t="str">
        <f>IFERROR(CONCATENATE("वर्ष ",VLOOKUP(A26,DETAIL!$A$7:$O$211,11,0)," / ","प्रतिशत ",VLOOKUP(A26,DETAIL!$A$7:$O$211,12,0)*100),"")</f>
        <v/>
      </c>
      <c r="L26" s="16" t="str">
        <f>IFERROR(VLOOKUP(A26,DETAIL!$A$7:$L$211,7,0),"")</f>
        <v/>
      </c>
      <c r="M26" s="158" t="str">
        <f>IFERROR(VLOOKUP(A26,DETAIL!$A$7:$L$211,8,0)*75%,"")</f>
        <v/>
      </c>
      <c r="N26" s="16" t="str">
        <f>IFERROR(VLOOKUP(A26,DETAIL!$A$7:$L$211,9,0),"")</f>
        <v/>
      </c>
      <c r="O26" s="158" t="str">
        <f>IFERROR(VLOOKUP(A26,DETAIL!$A$7:$L$211,10,0)*25%,"")</f>
        <v/>
      </c>
      <c r="P26" s="158" t="str">
        <f t="shared" si="0"/>
        <v/>
      </c>
      <c r="Q26" s="156"/>
      <c r="Z26" s="21" t="str">
        <f>IFERROR(VLOOKUP(B26,DETAIL!$A$7:$G$201,7,0),"")</f>
        <v/>
      </c>
      <c r="AA26" s="21" t="str">
        <f t="shared" si="1"/>
        <v/>
      </c>
    </row>
    <row r="27" spans="1:27" s="21" customFormat="1" ht="30" customHeight="1">
      <c r="A27" s="177">
        <v>20</v>
      </c>
      <c r="B27" s="16" t="str">
        <f t="shared" si="2"/>
        <v/>
      </c>
      <c r="C27" s="155" t="str">
        <f>IFERROR(VLOOKUP(A27,DETAIL!$A$7:$F$211,3,0),"")</f>
        <v/>
      </c>
      <c r="D27" s="155" t="str">
        <f>IFERROR(VLOOKUP(A27,DETAIL!$A$7:$F$211,4,0),"")</f>
        <v/>
      </c>
      <c r="E27" s="156" t="str">
        <f>IFERROR(VLOOKUP(A27,DETAIL!$A$7:$F$211,5,0),"")</f>
        <v/>
      </c>
      <c r="F27" s="156" t="str">
        <f>IFERROR(VLOOKUP(A27,DETAIL!$A$7:$O$211,15,0),"")</f>
        <v/>
      </c>
      <c r="G27" s="156" t="str">
        <f>IFERROR(VLOOKUP(A27,DETAIL!$A$7:$O$211,14,0),"")</f>
        <v/>
      </c>
      <c r="H27" s="16" t="str">
        <f>IFERROR(VLOOKUP(A27,DETAIL!$A$7:$F$211,6,0),"")</f>
        <v/>
      </c>
      <c r="I27" s="16" t="str">
        <f>IFERROR(VLOOKUP(A27,DETAIL!$A$7:$P$211,16,0),"")</f>
        <v/>
      </c>
      <c r="J27" s="16" t="str">
        <f>IFERROR(VLOOKUP(A27,DETAIL!$A$7:$O$211,13,0),"")</f>
        <v/>
      </c>
      <c r="K27" s="157" t="str">
        <f>IFERROR(CONCATENATE("वर्ष ",VLOOKUP(A27,DETAIL!$A$7:$O$211,11,0)," / ","प्रतिशत ",VLOOKUP(A27,DETAIL!$A$7:$O$211,12,0)*100),"")</f>
        <v/>
      </c>
      <c r="L27" s="16" t="str">
        <f>IFERROR(VLOOKUP(A27,DETAIL!$A$7:$L$211,7,0),"")</f>
        <v/>
      </c>
      <c r="M27" s="158" t="str">
        <f>IFERROR(VLOOKUP(A27,DETAIL!$A$7:$L$211,8,0)*75%,"")</f>
        <v/>
      </c>
      <c r="N27" s="16" t="str">
        <f>IFERROR(VLOOKUP(A27,DETAIL!$A$7:$L$211,9,0),"")</f>
        <v/>
      </c>
      <c r="O27" s="158" t="str">
        <f>IFERROR(VLOOKUP(A27,DETAIL!$A$7:$L$211,10,0)*25%,"")</f>
        <v/>
      </c>
      <c r="P27" s="158" t="str">
        <f t="shared" si="0"/>
        <v/>
      </c>
      <c r="Q27" s="156"/>
      <c r="Z27" s="21" t="str">
        <f>IFERROR(VLOOKUP(B27,DETAIL!$A$7:$G$201,7,0),"")</f>
        <v/>
      </c>
      <c r="AA27" s="21" t="str">
        <f t="shared" si="1"/>
        <v/>
      </c>
    </row>
    <row r="28" spans="1:27" s="21" customFormat="1" ht="30" customHeight="1">
      <c r="A28" s="177">
        <v>21</v>
      </c>
      <c r="B28" s="16" t="str">
        <f t="shared" si="2"/>
        <v/>
      </c>
      <c r="C28" s="155" t="str">
        <f>IFERROR(VLOOKUP(A28,DETAIL!$A$7:$F$211,3,0),"")</f>
        <v/>
      </c>
      <c r="D28" s="155" t="str">
        <f>IFERROR(VLOOKUP(A28,DETAIL!$A$7:$F$211,4,0),"")</f>
        <v/>
      </c>
      <c r="E28" s="156" t="str">
        <f>IFERROR(VLOOKUP(A28,DETAIL!$A$7:$F$211,5,0),"")</f>
        <v/>
      </c>
      <c r="F28" s="156" t="str">
        <f>IFERROR(VLOOKUP(A28,DETAIL!$A$7:$O$211,15,0),"")</f>
        <v/>
      </c>
      <c r="G28" s="156" t="str">
        <f>IFERROR(VLOOKUP(A28,DETAIL!$A$7:$O$211,14,0),"")</f>
        <v/>
      </c>
      <c r="H28" s="16" t="str">
        <f>IFERROR(VLOOKUP(A28,DETAIL!$A$7:$F$211,6,0),"")</f>
        <v/>
      </c>
      <c r="I28" s="16" t="str">
        <f>IFERROR(VLOOKUP(A28,DETAIL!$A$7:$P$211,16,0),"")</f>
        <v/>
      </c>
      <c r="J28" s="16" t="str">
        <f>IFERROR(VLOOKUP(A28,DETAIL!$A$7:$O$211,13,0),"")</f>
        <v/>
      </c>
      <c r="K28" s="157" t="str">
        <f>IFERROR(CONCATENATE("वर्ष ",VLOOKUP(A28,DETAIL!$A$7:$O$211,11,0)," / ","प्रतिशत ",VLOOKUP(A28,DETAIL!$A$7:$O$211,12,0)*100),"")</f>
        <v/>
      </c>
      <c r="L28" s="16" t="str">
        <f>IFERROR(VLOOKUP(A28,DETAIL!$A$7:$L$211,7,0),"")</f>
        <v/>
      </c>
      <c r="M28" s="158" t="str">
        <f>IFERROR(VLOOKUP(A28,DETAIL!$A$7:$L$211,8,0)*75%,"")</f>
        <v/>
      </c>
      <c r="N28" s="16" t="str">
        <f>IFERROR(VLOOKUP(A28,DETAIL!$A$7:$L$211,9,0),"")</f>
        <v/>
      </c>
      <c r="O28" s="158" t="str">
        <f>IFERROR(VLOOKUP(A28,DETAIL!$A$7:$L$211,10,0)*25%,"")</f>
        <v/>
      </c>
      <c r="P28" s="158" t="str">
        <f t="shared" si="0"/>
        <v/>
      </c>
      <c r="Q28" s="156"/>
      <c r="Z28" s="21" t="str">
        <f>IFERROR(VLOOKUP(B28,DETAIL!$A$7:$G$201,7,0),"")</f>
        <v/>
      </c>
      <c r="AA28" s="21" t="str">
        <f t="shared" si="1"/>
        <v/>
      </c>
    </row>
    <row r="29" spans="1:27" s="21" customFormat="1" ht="30" customHeight="1">
      <c r="A29" s="177">
        <v>22</v>
      </c>
      <c r="B29" s="16" t="str">
        <f t="shared" si="2"/>
        <v/>
      </c>
      <c r="C29" s="155" t="str">
        <f>IFERROR(VLOOKUP(A29,DETAIL!$A$7:$F$211,3,0),"")</f>
        <v/>
      </c>
      <c r="D29" s="155" t="str">
        <f>IFERROR(VLOOKUP(A29,DETAIL!$A$7:$F$211,4,0),"")</f>
        <v/>
      </c>
      <c r="E29" s="156" t="str">
        <f>IFERROR(VLOOKUP(A29,DETAIL!$A$7:$F$211,5,0),"")</f>
        <v/>
      </c>
      <c r="F29" s="156" t="str">
        <f>IFERROR(VLOOKUP(A29,DETAIL!$A$7:$O$211,15,0),"")</f>
        <v/>
      </c>
      <c r="G29" s="156" t="str">
        <f>IFERROR(VLOOKUP(A29,DETAIL!$A$7:$O$211,14,0),"")</f>
        <v/>
      </c>
      <c r="H29" s="16" t="str">
        <f>IFERROR(VLOOKUP(A29,DETAIL!$A$7:$F$211,6,0),"")</f>
        <v/>
      </c>
      <c r="I29" s="16" t="str">
        <f>IFERROR(VLOOKUP(A29,DETAIL!$A$7:$P$211,16,0),"")</f>
        <v/>
      </c>
      <c r="J29" s="16" t="str">
        <f>IFERROR(VLOOKUP(A29,DETAIL!$A$7:$O$211,13,0),"")</f>
        <v/>
      </c>
      <c r="K29" s="157" t="str">
        <f>IFERROR(CONCATENATE("वर्ष ",VLOOKUP(A29,DETAIL!$A$7:$O$211,11,0)," / ","प्रतिशत ",VLOOKUP(A29,DETAIL!$A$7:$O$211,12,0)*100),"")</f>
        <v/>
      </c>
      <c r="L29" s="16" t="str">
        <f>IFERROR(VLOOKUP(A29,DETAIL!$A$7:$L$211,7,0),"")</f>
        <v/>
      </c>
      <c r="M29" s="158" t="str">
        <f>IFERROR(VLOOKUP(A29,DETAIL!$A$7:$L$211,8,0)*75%,"")</f>
        <v/>
      </c>
      <c r="N29" s="16" t="str">
        <f>IFERROR(VLOOKUP(A29,DETAIL!$A$7:$L$211,9,0),"")</f>
        <v/>
      </c>
      <c r="O29" s="158" t="str">
        <f>IFERROR(VLOOKUP(A29,DETAIL!$A$7:$L$211,10,0)*25%,"")</f>
        <v/>
      </c>
      <c r="P29" s="158" t="str">
        <f t="shared" si="0"/>
        <v/>
      </c>
      <c r="Q29" s="156"/>
      <c r="Z29" s="21" t="str">
        <f>IFERROR(VLOOKUP(B29,DETAIL!$A$7:$G$201,7,0),"")</f>
        <v/>
      </c>
      <c r="AA29" s="21" t="str">
        <f t="shared" si="1"/>
        <v/>
      </c>
    </row>
    <row r="30" spans="1:27" s="21" customFormat="1" ht="30" customHeight="1">
      <c r="A30" s="177">
        <v>23</v>
      </c>
      <c r="B30" s="16" t="str">
        <f t="shared" si="2"/>
        <v/>
      </c>
      <c r="C30" s="155" t="str">
        <f>IFERROR(VLOOKUP(A30,DETAIL!$A$7:$F$211,3,0),"")</f>
        <v/>
      </c>
      <c r="D30" s="155" t="str">
        <f>IFERROR(VLOOKUP(A30,DETAIL!$A$7:$F$211,4,0),"")</f>
        <v/>
      </c>
      <c r="E30" s="156" t="str">
        <f>IFERROR(VLOOKUP(A30,DETAIL!$A$7:$F$211,5,0),"")</f>
        <v/>
      </c>
      <c r="F30" s="156" t="str">
        <f>IFERROR(VLOOKUP(A30,DETAIL!$A$7:$O$211,15,0),"")</f>
        <v/>
      </c>
      <c r="G30" s="156" t="str">
        <f>IFERROR(VLOOKUP(A30,DETAIL!$A$7:$O$211,14,0),"")</f>
        <v/>
      </c>
      <c r="H30" s="16" t="str">
        <f>IFERROR(VLOOKUP(A30,DETAIL!$A$7:$F$211,6,0),"")</f>
        <v/>
      </c>
      <c r="I30" s="16" t="str">
        <f>IFERROR(VLOOKUP(A30,DETAIL!$A$7:$P$211,16,0),"")</f>
        <v/>
      </c>
      <c r="J30" s="16" t="str">
        <f>IFERROR(VLOOKUP(A30,DETAIL!$A$7:$O$211,13,0),"")</f>
        <v/>
      </c>
      <c r="K30" s="157" t="str">
        <f>IFERROR(CONCATENATE("वर्ष ",VLOOKUP(A30,DETAIL!$A$7:$O$211,11,0)," / ","प्रतिशत ",VLOOKUP(A30,DETAIL!$A$7:$O$211,12,0)*100),"")</f>
        <v/>
      </c>
      <c r="L30" s="16" t="str">
        <f>IFERROR(VLOOKUP(A30,DETAIL!$A$7:$L$211,7,0),"")</f>
        <v/>
      </c>
      <c r="M30" s="158" t="str">
        <f>IFERROR(VLOOKUP(A30,DETAIL!$A$7:$L$211,8,0)*75%,"")</f>
        <v/>
      </c>
      <c r="N30" s="16" t="str">
        <f>IFERROR(VLOOKUP(A30,DETAIL!$A$7:$L$211,9,0),"")</f>
        <v/>
      </c>
      <c r="O30" s="158" t="str">
        <f>IFERROR(VLOOKUP(A30,DETAIL!$A$7:$L$211,10,0)*25%,"")</f>
        <v/>
      </c>
      <c r="P30" s="158" t="str">
        <f t="shared" si="0"/>
        <v/>
      </c>
      <c r="Q30" s="156"/>
      <c r="Z30" s="21" t="str">
        <f>IFERROR(VLOOKUP(B30,DETAIL!$A$7:$G$201,7,0),"")</f>
        <v/>
      </c>
      <c r="AA30" s="21" t="str">
        <f t="shared" si="1"/>
        <v/>
      </c>
    </row>
    <row r="31" spans="1:27" s="21" customFormat="1" ht="30" customHeight="1">
      <c r="A31" s="177">
        <v>24</v>
      </c>
      <c r="B31" s="16" t="str">
        <f t="shared" si="2"/>
        <v/>
      </c>
      <c r="C31" s="155" t="str">
        <f>IFERROR(VLOOKUP(A31,DETAIL!$A$7:$F$211,3,0),"")</f>
        <v/>
      </c>
      <c r="D31" s="155" t="str">
        <f>IFERROR(VLOOKUP(A31,DETAIL!$A$7:$F$211,4,0),"")</f>
        <v/>
      </c>
      <c r="E31" s="156" t="str">
        <f>IFERROR(VLOOKUP(A31,DETAIL!$A$7:$F$211,5,0),"")</f>
        <v/>
      </c>
      <c r="F31" s="156" t="str">
        <f>IFERROR(VLOOKUP(A31,DETAIL!$A$7:$O$211,15,0),"")</f>
        <v/>
      </c>
      <c r="G31" s="156" t="str">
        <f>IFERROR(VLOOKUP(A31,DETAIL!$A$7:$O$211,14,0),"")</f>
        <v/>
      </c>
      <c r="H31" s="16" t="str">
        <f>IFERROR(VLOOKUP(A31,DETAIL!$A$7:$F$211,6,0),"")</f>
        <v/>
      </c>
      <c r="I31" s="16" t="str">
        <f>IFERROR(VLOOKUP(A31,DETAIL!$A$7:$P$211,16,0),"")</f>
        <v/>
      </c>
      <c r="J31" s="16" t="str">
        <f>IFERROR(VLOOKUP(A31,DETAIL!$A$7:$O$211,13,0),"")</f>
        <v/>
      </c>
      <c r="K31" s="157" t="str">
        <f>IFERROR(CONCATENATE("वर्ष ",VLOOKUP(A31,DETAIL!$A$7:$O$211,11,0)," / ","प्रतिशत ",VLOOKUP(A31,DETAIL!$A$7:$O$211,12,0)*100),"")</f>
        <v/>
      </c>
      <c r="L31" s="16" t="str">
        <f>IFERROR(VLOOKUP(A31,DETAIL!$A$7:$L$211,7,0),"")</f>
        <v/>
      </c>
      <c r="M31" s="158" t="str">
        <f>IFERROR(VLOOKUP(A31,DETAIL!$A$7:$L$211,8,0)*75%,"")</f>
        <v/>
      </c>
      <c r="N31" s="16" t="str">
        <f>IFERROR(VLOOKUP(A31,DETAIL!$A$7:$L$211,9,0),"")</f>
        <v/>
      </c>
      <c r="O31" s="158" t="str">
        <f>IFERROR(VLOOKUP(A31,DETAIL!$A$7:$L$211,10,0)*25%,"")</f>
        <v/>
      </c>
      <c r="P31" s="158" t="str">
        <f t="shared" si="0"/>
        <v/>
      </c>
      <c r="Q31" s="156"/>
      <c r="Z31" s="21" t="str">
        <f>IFERROR(VLOOKUP(B31,DETAIL!$A$7:$G$201,7,0),"")</f>
        <v/>
      </c>
      <c r="AA31" s="21" t="str">
        <f t="shared" si="1"/>
        <v/>
      </c>
    </row>
    <row r="32" spans="1:27" s="21" customFormat="1" ht="30" customHeight="1">
      <c r="A32" s="177">
        <v>25</v>
      </c>
      <c r="B32" s="16" t="str">
        <f t="shared" si="2"/>
        <v/>
      </c>
      <c r="C32" s="155" t="str">
        <f>IFERROR(VLOOKUP(A32,DETAIL!$A$7:$F$211,3,0),"")</f>
        <v/>
      </c>
      <c r="D32" s="155" t="str">
        <f>IFERROR(VLOOKUP(A32,DETAIL!$A$7:$F$211,4,0),"")</f>
        <v/>
      </c>
      <c r="E32" s="156" t="str">
        <f>IFERROR(VLOOKUP(A32,DETAIL!$A$7:$F$211,5,0),"")</f>
        <v/>
      </c>
      <c r="F32" s="156" t="str">
        <f>IFERROR(VLOOKUP(A32,DETAIL!$A$7:$O$211,15,0),"")</f>
        <v/>
      </c>
      <c r="G32" s="156" t="str">
        <f>IFERROR(VLOOKUP(A32,DETAIL!$A$7:$O$211,14,0),"")</f>
        <v/>
      </c>
      <c r="H32" s="16" t="str">
        <f>IFERROR(VLOOKUP(A32,DETAIL!$A$7:$F$211,6,0),"")</f>
        <v/>
      </c>
      <c r="I32" s="16" t="str">
        <f>IFERROR(VLOOKUP(A32,DETAIL!$A$7:$P$211,16,0),"")</f>
        <v/>
      </c>
      <c r="J32" s="16" t="str">
        <f>IFERROR(VLOOKUP(A32,DETAIL!$A$7:$O$211,13,0),"")</f>
        <v/>
      </c>
      <c r="K32" s="157" t="str">
        <f>IFERROR(CONCATENATE("वर्ष ",VLOOKUP(A32,DETAIL!$A$7:$O$211,11,0)," / ","प्रतिशत ",VLOOKUP(A32,DETAIL!$A$7:$O$211,12,0)*100),"")</f>
        <v/>
      </c>
      <c r="L32" s="16" t="str">
        <f>IFERROR(VLOOKUP(A32,DETAIL!$A$7:$L$211,7,0),"")</f>
        <v/>
      </c>
      <c r="M32" s="158" t="str">
        <f>IFERROR(VLOOKUP(A32,DETAIL!$A$7:$L$211,8,0)*75%,"")</f>
        <v/>
      </c>
      <c r="N32" s="16" t="str">
        <f>IFERROR(VLOOKUP(A32,DETAIL!$A$7:$L$211,9,0),"")</f>
        <v/>
      </c>
      <c r="O32" s="158" t="str">
        <f>IFERROR(VLOOKUP(A32,DETAIL!$A$7:$L$211,10,0)*25%,"")</f>
        <v/>
      </c>
      <c r="P32" s="158" t="str">
        <f t="shared" si="0"/>
        <v/>
      </c>
      <c r="Q32" s="156"/>
      <c r="Z32" s="21" t="str">
        <f>IFERROR(VLOOKUP(B32,DETAIL!$A$7:$G$201,7,0),"")</f>
        <v/>
      </c>
      <c r="AA32" s="21" t="str">
        <f t="shared" si="1"/>
        <v/>
      </c>
    </row>
    <row r="33" spans="1:27" s="21" customFormat="1" ht="30" customHeight="1">
      <c r="A33" s="177">
        <v>26</v>
      </c>
      <c r="B33" s="16" t="str">
        <f t="shared" si="2"/>
        <v/>
      </c>
      <c r="C33" s="155" t="str">
        <f>IFERROR(VLOOKUP(A33,DETAIL!$A$7:$F$211,3,0),"")</f>
        <v/>
      </c>
      <c r="D33" s="155" t="str">
        <f>IFERROR(VLOOKUP(A33,DETAIL!$A$7:$F$211,4,0),"")</f>
        <v/>
      </c>
      <c r="E33" s="156" t="str">
        <f>IFERROR(VLOOKUP(A33,DETAIL!$A$7:$F$211,5,0),"")</f>
        <v/>
      </c>
      <c r="F33" s="156" t="str">
        <f>IFERROR(VLOOKUP(A33,DETAIL!$A$7:$O$211,15,0),"")</f>
        <v/>
      </c>
      <c r="G33" s="156" t="str">
        <f>IFERROR(VLOOKUP(A33,DETAIL!$A$7:$O$211,14,0),"")</f>
        <v/>
      </c>
      <c r="H33" s="16" t="str">
        <f>IFERROR(VLOOKUP(A33,DETAIL!$A$7:$F$211,6,0),"")</f>
        <v/>
      </c>
      <c r="I33" s="16" t="str">
        <f>IFERROR(VLOOKUP(A33,DETAIL!$A$7:$P$211,16,0),"")</f>
        <v/>
      </c>
      <c r="J33" s="16" t="str">
        <f>IFERROR(VLOOKUP(A33,DETAIL!$A$7:$O$211,13,0),"")</f>
        <v/>
      </c>
      <c r="K33" s="157" t="str">
        <f>IFERROR(CONCATENATE("वर्ष ",VLOOKUP(A33,DETAIL!$A$7:$O$211,11,0)," / ","प्रतिशत ",VLOOKUP(A33,DETAIL!$A$7:$O$211,12,0)*100),"")</f>
        <v/>
      </c>
      <c r="L33" s="16" t="str">
        <f>IFERROR(VLOOKUP(A33,DETAIL!$A$7:$L$211,7,0),"")</f>
        <v/>
      </c>
      <c r="M33" s="158" t="str">
        <f>IFERROR(VLOOKUP(A33,DETAIL!$A$7:$L$211,8,0)*75%,"")</f>
        <v/>
      </c>
      <c r="N33" s="16" t="str">
        <f>IFERROR(VLOOKUP(A33,DETAIL!$A$7:$L$211,9,0),"")</f>
        <v/>
      </c>
      <c r="O33" s="158" t="str">
        <f>IFERROR(VLOOKUP(A33,DETAIL!$A$7:$L$211,10,0)*25%,"")</f>
        <v/>
      </c>
      <c r="P33" s="158" t="str">
        <f t="shared" si="0"/>
        <v/>
      </c>
      <c r="Q33" s="156"/>
      <c r="Z33" s="21" t="str">
        <f>IFERROR(VLOOKUP(B33,DETAIL!$A$7:$G$201,7,0),"")</f>
        <v/>
      </c>
      <c r="AA33" s="21" t="str">
        <f t="shared" si="1"/>
        <v/>
      </c>
    </row>
    <row r="34" spans="1:27" s="21" customFormat="1" ht="30" customHeight="1">
      <c r="A34" s="177">
        <v>27</v>
      </c>
      <c r="B34" s="16" t="str">
        <f t="shared" si="2"/>
        <v/>
      </c>
      <c r="C34" s="155" t="str">
        <f>IFERROR(VLOOKUP(A34,DETAIL!$A$7:$F$211,3,0),"")</f>
        <v/>
      </c>
      <c r="D34" s="155" t="str">
        <f>IFERROR(VLOOKUP(A34,DETAIL!$A$7:$F$211,4,0),"")</f>
        <v/>
      </c>
      <c r="E34" s="156" t="str">
        <f>IFERROR(VLOOKUP(A34,DETAIL!$A$7:$F$211,5,0),"")</f>
        <v/>
      </c>
      <c r="F34" s="156" t="str">
        <f>IFERROR(VLOOKUP(A34,DETAIL!$A$7:$O$211,15,0),"")</f>
        <v/>
      </c>
      <c r="G34" s="156" t="str">
        <f>IFERROR(VLOOKUP(A34,DETAIL!$A$7:$O$211,14,0),"")</f>
        <v/>
      </c>
      <c r="H34" s="16" t="str">
        <f>IFERROR(VLOOKUP(A34,DETAIL!$A$7:$F$211,6,0),"")</f>
        <v/>
      </c>
      <c r="I34" s="16" t="str">
        <f>IFERROR(VLOOKUP(A34,DETAIL!$A$7:$P$211,16,0),"")</f>
        <v/>
      </c>
      <c r="J34" s="16" t="str">
        <f>IFERROR(VLOOKUP(A34,DETAIL!$A$7:$O$211,13,0),"")</f>
        <v/>
      </c>
      <c r="K34" s="157" t="str">
        <f>IFERROR(CONCATENATE("वर्ष ",VLOOKUP(A34,DETAIL!$A$7:$O$211,11,0)," / ","प्रतिशत ",VLOOKUP(A34,DETAIL!$A$7:$O$211,12,0)*100),"")</f>
        <v/>
      </c>
      <c r="L34" s="16" t="str">
        <f>IFERROR(VLOOKUP(A34,DETAIL!$A$7:$L$211,7,0),"")</f>
        <v/>
      </c>
      <c r="M34" s="158" t="str">
        <f>IFERROR(VLOOKUP(A34,DETAIL!$A$7:$L$211,8,0)*75%,"")</f>
        <v/>
      </c>
      <c r="N34" s="16" t="str">
        <f>IFERROR(VLOOKUP(A34,DETAIL!$A$7:$L$211,9,0),"")</f>
        <v/>
      </c>
      <c r="O34" s="158" t="str">
        <f>IFERROR(VLOOKUP(A34,DETAIL!$A$7:$L$211,10,0)*25%,"")</f>
        <v/>
      </c>
      <c r="P34" s="158" t="str">
        <f t="shared" si="0"/>
        <v/>
      </c>
      <c r="Q34" s="156"/>
      <c r="Z34" s="21" t="str">
        <f>IFERROR(VLOOKUP(B34,DETAIL!$A$7:$G$201,7,0),"")</f>
        <v/>
      </c>
      <c r="AA34" s="21" t="str">
        <f t="shared" si="1"/>
        <v/>
      </c>
    </row>
    <row r="35" spans="1:27" s="21" customFormat="1" ht="30" customHeight="1">
      <c r="A35" s="177">
        <v>28</v>
      </c>
      <c r="B35" s="16" t="str">
        <f t="shared" si="2"/>
        <v/>
      </c>
      <c r="C35" s="155" t="str">
        <f>IFERROR(VLOOKUP(A35,DETAIL!$A$7:$F$211,3,0),"")</f>
        <v/>
      </c>
      <c r="D35" s="155" t="str">
        <f>IFERROR(VLOOKUP(A35,DETAIL!$A$7:$F$211,4,0),"")</f>
        <v/>
      </c>
      <c r="E35" s="156" t="str">
        <f>IFERROR(VLOOKUP(A35,DETAIL!$A$7:$F$211,5,0),"")</f>
        <v/>
      </c>
      <c r="F35" s="156" t="str">
        <f>IFERROR(VLOOKUP(A35,DETAIL!$A$7:$O$211,15,0),"")</f>
        <v/>
      </c>
      <c r="G35" s="156" t="str">
        <f>IFERROR(VLOOKUP(A35,DETAIL!$A$7:$O$211,14,0),"")</f>
        <v/>
      </c>
      <c r="H35" s="16" t="str">
        <f>IFERROR(VLOOKUP(A35,DETAIL!$A$7:$F$211,6,0),"")</f>
        <v/>
      </c>
      <c r="I35" s="16" t="str">
        <f>IFERROR(VLOOKUP(A35,DETAIL!$A$7:$P$211,16,0),"")</f>
        <v/>
      </c>
      <c r="J35" s="16" t="str">
        <f>IFERROR(VLOOKUP(A35,DETAIL!$A$7:$O$211,13,0),"")</f>
        <v/>
      </c>
      <c r="K35" s="157" t="str">
        <f>IFERROR(CONCATENATE("वर्ष ",VLOOKUP(A35,DETAIL!$A$7:$O$211,11,0)," / ","प्रतिशत ",VLOOKUP(A35,DETAIL!$A$7:$O$211,12,0)*100),"")</f>
        <v/>
      </c>
      <c r="L35" s="16" t="str">
        <f>IFERROR(VLOOKUP(A35,DETAIL!$A$7:$L$211,7,0),"")</f>
        <v/>
      </c>
      <c r="M35" s="158" t="str">
        <f>IFERROR(VLOOKUP(A35,DETAIL!$A$7:$L$211,8,0)*75%,"")</f>
        <v/>
      </c>
      <c r="N35" s="16" t="str">
        <f>IFERROR(VLOOKUP(A35,DETAIL!$A$7:$L$211,9,0),"")</f>
        <v/>
      </c>
      <c r="O35" s="158" t="str">
        <f>IFERROR(VLOOKUP(A35,DETAIL!$A$7:$L$211,10,0)*25%,"")</f>
        <v/>
      </c>
      <c r="P35" s="158" t="str">
        <f t="shared" si="0"/>
        <v/>
      </c>
      <c r="Q35" s="156"/>
      <c r="Z35" s="21" t="str">
        <f>IFERROR(VLOOKUP(B35,DETAIL!$A$7:$G$201,7,0),"")</f>
        <v/>
      </c>
      <c r="AA35" s="21" t="str">
        <f t="shared" si="1"/>
        <v/>
      </c>
    </row>
    <row r="36" spans="1:27" s="21" customFormat="1" ht="30" customHeight="1">
      <c r="A36" s="177">
        <v>29</v>
      </c>
      <c r="B36" s="16" t="str">
        <f t="shared" si="2"/>
        <v/>
      </c>
      <c r="C36" s="155" t="str">
        <f>IFERROR(VLOOKUP(A36,DETAIL!$A$7:$F$211,3,0),"")</f>
        <v/>
      </c>
      <c r="D36" s="155" t="str">
        <f>IFERROR(VLOOKUP(A36,DETAIL!$A$7:$F$211,4,0),"")</f>
        <v/>
      </c>
      <c r="E36" s="156" t="str">
        <f>IFERROR(VLOOKUP(A36,DETAIL!$A$7:$F$211,5,0),"")</f>
        <v/>
      </c>
      <c r="F36" s="156" t="str">
        <f>IFERROR(VLOOKUP(A36,DETAIL!$A$7:$O$211,15,0),"")</f>
        <v/>
      </c>
      <c r="G36" s="156" t="str">
        <f>IFERROR(VLOOKUP(A36,DETAIL!$A$7:$O$211,14,0),"")</f>
        <v/>
      </c>
      <c r="H36" s="16" t="str">
        <f>IFERROR(VLOOKUP(A36,DETAIL!$A$7:$F$211,6,0),"")</f>
        <v/>
      </c>
      <c r="I36" s="16" t="str">
        <f>IFERROR(VLOOKUP(A36,DETAIL!$A$7:$P$211,16,0),"")</f>
        <v/>
      </c>
      <c r="J36" s="16" t="str">
        <f>IFERROR(VLOOKUP(A36,DETAIL!$A$7:$O$211,13,0),"")</f>
        <v/>
      </c>
      <c r="K36" s="157" t="str">
        <f>IFERROR(CONCATENATE("वर्ष ",VLOOKUP(A36,DETAIL!$A$7:$O$211,11,0)," / ","प्रतिशत ",VLOOKUP(A36,DETAIL!$A$7:$O$211,12,0)*100),"")</f>
        <v/>
      </c>
      <c r="L36" s="16" t="str">
        <f>IFERROR(VLOOKUP(A36,DETAIL!$A$7:$L$211,7,0),"")</f>
        <v/>
      </c>
      <c r="M36" s="158" t="str">
        <f>IFERROR(VLOOKUP(A36,DETAIL!$A$7:$L$211,8,0)*75%,"")</f>
        <v/>
      </c>
      <c r="N36" s="16" t="str">
        <f>IFERROR(VLOOKUP(A36,DETAIL!$A$7:$L$211,9,0),"")</f>
        <v/>
      </c>
      <c r="O36" s="158" t="str">
        <f>IFERROR(VLOOKUP(A36,DETAIL!$A$7:$L$211,10,0)*25%,"")</f>
        <v/>
      </c>
      <c r="P36" s="158" t="str">
        <f t="shared" si="0"/>
        <v/>
      </c>
      <c r="Q36" s="156"/>
      <c r="Z36" s="21" t="str">
        <f>IFERROR(VLOOKUP(B36,DETAIL!$A$7:$G$201,7,0),"")</f>
        <v/>
      </c>
      <c r="AA36" s="21" t="str">
        <f t="shared" si="1"/>
        <v/>
      </c>
    </row>
    <row r="37" spans="1:27" s="21" customFormat="1" ht="30" customHeight="1">
      <c r="A37" s="177">
        <v>30</v>
      </c>
      <c r="B37" s="16" t="str">
        <f t="shared" si="2"/>
        <v/>
      </c>
      <c r="C37" s="155" t="str">
        <f>IFERROR(VLOOKUP(A37,DETAIL!$A$7:$F$211,3,0),"")</f>
        <v/>
      </c>
      <c r="D37" s="155" t="str">
        <f>IFERROR(VLOOKUP(A37,DETAIL!$A$7:$F$211,4,0),"")</f>
        <v/>
      </c>
      <c r="E37" s="156" t="str">
        <f>IFERROR(VLOOKUP(A37,DETAIL!$A$7:$F$211,5,0),"")</f>
        <v/>
      </c>
      <c r="F37" s="156" t="str">
        <f>IFERROR(VLOOKUP(A37,DETAIL!$A$7:$O$211,15,0),"")</f>
        <v/>
      </c>
      <c r="G37" s="156" t="str">
        <f>IFERROR(VLOOKUP(A37,DETAIL!$A$7:$O$211,14,0),"")</f>
        <v/>
      </c>
      <c r="H37" s="16" t="str">
        <f>IFERROR(VLOOKUP(A37,DETAIL!$A$7:$F$211,6,0),"")</f>
        <v/>
      </c>
      <c r="I37" s="16" t="str">
        <f>IFERROR(VLOOKUP(A37,DETAIL!$A$7:$P$211,16,0),"")</f>
        <v/>
      </c>
      <c r="J37" s="16" t="str">
        <f>IFERROR(VLOOKUP(A37,DETAIL!$A$7:$O$211,13,0),"")</f>
        <v/>
      </c>
      <c r="K37" s="157" t="str">
        <f>IFERROR(CONCATENATE("वर्ष ",VLOOKUP(A37,DETAIL!$A$7:$O$211,11,0)," / ","प्रतिशत ",VLOOKUP(A37,DETAIL!$A$7:$O$211,12,0)*100),"")</f>
        <v/>
      </c>
      <c r="L37" s="16" t="str">
        <f>IFERROR(VLOOKUP(A37,DETAIL!$A$7:$L$211,7,0),"")</f>
        <v/>
      </c>
      <c r="M37" s="158" t="str">
        <f>IFERROR(VLOOKUP(A37,DETAIL!$A$7:$L$211,8,0)*75%,"")</f>
        <v/>
      </c>
      <c r="N37" s="16" t="str">
        <f>IFERROR(VLOOKUP(A37,DETAIL!$A$7:$L$211,9,0),"")</f>
        <v/>
      </c>
      <c r="O37" s="158" t="str">
        <f>IFERROR(VLOOKUP(A37,DETAIL!$A$7:$L$211,10,0)*25%,"")</f>
        <v/>
      </c>
      <c r="P37" s="158" t="str">
        <f t="shared" si="0"/>
        <v/>
      </c>
      <c r="Q37" s="156"/>
      <c r="Z37" s="21" t="str">
        <f>IFERROR(VLOOKUP(B37,DETAIL!$A$7:$G$201,7,0),"")</f>
        <v/>
      </c>
      <c r="AA37" s="21" t="str">
        <f t="shared" si="1"/>
        <v/>
      </c>
    </row>
    <row r="38" spans="1:27" s="21" customFormat="1" ht="30" customHeight="1">
      <c r="A38" s="177">
        <v>31</v>
      </c>
      <c r="B38" s="16" t="str">
        <f t="shared" si="2"/>
        <v/>
      </c>
      <c r="C38" s="155" t="str">
        <f>IFERROR(VLOOKUP(A38,DETAIL!$A$7:$F$211,3,0),"")</f>
        <v/>
      </c>
      <c r="D38" s="155" t="str">
        <f>IFERROR(VLOOKUP(A38,DETAIL!$A$7:$F$211,4,0),"")</f>
        <v/>
      </c>
      <c r="E38" s="156" t="str">
        <f>IFERROR(VLOOKUP(A38,DETAIL!$A$7:$F$211,5,0),"")</f>
        <v/>
      </c>
      <c r="F38" s="156" t="str">
        <f>IFERROR(VLOOKUP(A38,DETAIL!$A$7:$O$211,15,0),"")</f>
        <v/>
      </c>
      <c r="G38" s="156" t="str">
        <f>IFERROR(VLOOKUP(A38,DETAIL!$A$7:$O$211,14,0),"")</f>
        <v/>
      </c>
      <c r="H38" s="16" t="str">
        <f>IFERROR(VLOOKUP(A38,DETAIL!$A$7:$F$211,6,0),"")</f>
        <v/>
      </c>
      <c r="I38" s="16" t="str">
        <f>IFERROR(VLOOKUP(A38,DETAIL!$A$7:$P$211,16,0),"")</f>
        <v/>
      </c>
      <c r="J38" s="16" t="str">
        <f>IFERROR(VLOOKUP(A38,DETAIL!$A$7:$O$211,13,0),"")</f>
        <v/>
      </c>
      <c r="K38" s="157" t="str">
        <f>IFERROR(CONCATENATE("वर्ष ",VLOOKUP(A38,DETAIL!$A$7:$O$211,11,0)," / ","प्रतिशत ",VLOOKUP(A38,DETAIL!$A$7:$O$211,12,0)*100),"")</f>
        <v/>
      </c>
      <c r="L38" s="16" t="str">
        <f>IFERROR(VLOOKUP(A38,DETAIL!$A$7:$L$211,7,0),"")</f>
        <v/>
      </c>
      <c r="M38" s="158" t="str">
        <f>IFERROR(VLOOKUP(A38,DETAIL!$A$7:$L$211,8,0)*75%,"")</f>
        <v/>
      </c>
      <c r="N38" s="16" t="str">
        <f>IFERROR(VLOOKUP(A38,DETAIL!$A$7:$L$211,9,0),"")</f>
        <v/>
      </c>
      <c r="O38" s="158" t="str">
        <f>IFERROR(VLOOKUP(A38,DETAIL!$A$7:$L$211,10,0)*25%,"")</f>
        <v/>
      </c>
      <c r="P38" s="158" t="str">
        <f t="shared" si="0"/>
        <v/>
      </c>
      <c r="Q38" s="156"/>
      <c r="Z38" s="21" t="str">
        <f>IFERROR(VLOOKUP(B38,DETAIL!$A$7:$G$201,7,0),"")</f>
        <v/>
      </c>
      <c r="AA38" s="21" t="str">
        <f t="shared" si="1"/>
        <v/>
      </c>
    </row>
    <row r="39" spans="1:27" s="21" customFormat="1" ht="30" customHeight="1">
      <c r="A39" s="177">
        <v>32</v>
      </c>
      <c r="B39" s="16" t="str">
        <f t="shared" si="2"/>
        <v/>
      </c>
      <c r="C39" s="155" t="str">
        <f>IFERROR(VLOOKUP(A39,DETAIL!$A$7:$F$211,3,0),"")</f>
        <v/>
      </c>
      <c r="D39" s="155" t="str">
        <f>IFERROR(VLOOKUP(A39,DETAIL!$A$7:$F$211,4,0),"")</f>
        <v/>
      </c>
      <c r="E39" s="156" t="str">
        <f>IFERROR(VLOOKUP(A39,DETAIL!$A$7:$F$211,5,0),"")</f>
        <v/>
      </c>
      <c r="F39" s="156" t="str">
        <f>IFERROR(VLOOKUP(A39,DETAIL!$A$7:$O$211,15,0),"")</f>
        <v/>
      </c>
      <c r="G39" s="156" t="str">
        <f>IFERROR(VLOOKUP(A39,DETAIL!$A$7:$O$211,14,0),"")</f>
        <v/>
      </c>
      <c r="H39" s="16" t="str">
        <f>IFERROR(VLOOKUP(A39,DETAIL!$A$7:$F$211,6,0),"")</f>
        <v/>
      </c>
      <c r="I39" s="16" t="str">
        <f>IFERROR(VLOOKUP(A39,DETAIL!$A$7:$P$211,16,0),"")</f>
        <v/>
      </c>
      <c r="J39" s="16" t="str">
        <f>IFERROR(VLOOKUP(A39,DETAIL!$A$7:$O$211,13,0),"")</f>
        <v/>
      </c>
      <c r="K39" s="157" t="str">
        <f>IFERROR(CONCATENATE("वर्ष ",VLOOKUP(A39,DETAIL!$A$7:$O$211,11,0)," / ","प्रतिशत ",VLOOKUP(A39,DETAIL!$A$7:$O$211,12,0)*100),"")</f>
        <v/>
      </c>
      <c r="L39" s="16" t="str">
        <f>IFERROR(VLOOKUP(A39,DETAIL!$A$7:$L$211,7,0),"")</f>
        <v/>
      </c>
      <c r="M39" s="158" t="str">
        <f>IFERROR(VLOOKUP(A39,DETAIL!$A$7:$L$211,8,0)*75%,"")</f>
        <v/>
      </c>
      <c r="N39" s="16" t="str">
        <f>IFERROR(VLOOKUP(A39,DETAIL!$A$7:$L$211,9,0),"")</f>
        <v/>
      </c>
      <c r="O39" s="158" t="str">
        <f>IFERROR(VLOOKUP(A39,DETAIL!$A$7:$L$211,10,0)*25%,"")</f>
        <v/>
      </c>
      <c r="P39" s="158" t="str">
        <f t="shared" si="0"/>
        <v/>
      </c>
      <c r="Q39" s="156"/>
      <c r="Z39" s="21" t="str">
        <f>IFERROR(VLOOKUP(B39,DETAIL!$A$7:$G$201,7,0),"")</f>
        <v/>
      </c>
      <c r="AA39" s="21" t="str">
        <f t="shared" si="1"/>
        <v/>
      </c>
    </row>
    <row r="40" spans="1:27" s="21" customFormat="1" ht="30" customHeight="1">
      <c r="A40" s="177">
        <v>33</v>
      </c>
      <c r="B40" s="16" t="str">
        <f t="shared" si="2"/>
        <v/>
      </c>
      <c r="C40" s="155" t="str">
        <f>IFERROR(VLOOKUP(A40,DETAIL!$A$7:$F$211,3,0),"")</f>
        <v/>
      </c>
      <c r="D40" s="155" t="str">
        <f>IFERROR(VLOOKUP(A40,DETAIL!$A$7:$F$211,4,0),"")</f>
        <v/>
      </c>
      <c r="E40" s="156" t="str">
        <f>IFERROR(VLOOKUP(A40,DETAIL!$A$7:$F$211,5,0),"")</f>
        <v/>
      </c>
      <c r="F40" s="156" t="str">
        <f>IFERROR(VLOOKUP(A40,DETAIL!$A$7:$O$211,15,0),"")</f>
        <v/>
      </c>
      <c r="G40" s="156" t="str">
        <f>IFERROR(VLOOKUP(A40,DETAIL!$A$7:$O$211,14,0),"")</f>
        <v/>
      </c>
      <c r="H40" s="16" t="str">
        <f>IFERROR(VLOOKUP(A40,DETAIL!$A$7:$F$211,6,0),"")</f>
        <v/>
      </c>
      <c r="I40" s="16" t="str">
        <f>IFERROR(VLOOKUP(A40,DETAIL!$A$7:$P$211,16,0),"")</f>
        <v/>
      </c>
      <c r="J40" s="16" t="str">
        <f>IFERROR(VLOOKUP(A40,DETAIL!$A$7:$O$211,13,0),"")</f>
        <v/>
      </c>
      <c r="K40" s="157" t="str">
        <f>IFERROR(CONCATENATE("वर्ष ",VLOOKUP(A40,DETAIL!$A$7:$O$211,11,0)," / ","प्रतिशत ",VLOOKUP(A40,DETAIL!$A$7:$O$211,12,0)*100),"")</f>
        <v/>
      </c>
      <c r="L40" s="16" t="str">
        <f>IFERROR(VLOOKUP(A40,DETAIL!$A$7:$L$211,7,0),"")</f>
        <v/>
      </c>
      <c r="M40" s="158" t="str">
        <f>IFERROR(VLOOKUP(A40,DETAIL!$A$7:$L$211,8,0)*75%,"")</f>
        <v/>
      </c>
      <c r="N40" s="16" t="str">
        <f>IFERROR(VLOOKUP(A40,DETAIL!$A$7:$L$211,9,0),"")</f>
        <v/>
      </c>
      <c r="O40" s="158" t="str">
        <f>IFERROR(VLOOKUP(A40,DETAIL!$A$7:$L$211,10,0)*25%,"")</f>
        <v/>
      </c>
      <c r="P40" s="158" t="str">
        <f t="shared" si="0"/>
        <v/>
      </c>
      <c r="Q40" s="156"/>
      <c r="Z40" s="21" t="str">
        <f>IFERROR(VLOOKUP(B40,DETAIL!$A$7:$G$201,7,0),"")</f>
        <v/>
      </c>
      <c r="AA40" s="21" t="str">
        <f t="shared" si="1"/>
        <v/>
      </c>
    </row>
    <row r="41" spans="1:27" s="21" customFormat="1" ht="30" customHeight="1">
      <c r="A41" s="177">
        <v>34</v>
      </c>
      <c r="B41" s="16" t="str">
        <f t="shared" si="2"/>
        <v/>
      </c>
      <c r="C41" s="155" t="str">
        <f>IFERROR(VLOOKUP(A41,DETAIL!$A$7:$F$211,3,0),"")</f>
        <v/>
      </c>
      <c r="D41" s="155" t="str">
        <f>IFERROR(VLOOKUP(A41,DETAIL!$A$7:$F$211,4,0),"")</f>
        <v/>
      </c>
      <c r="E41" s="156" t="str">
        <f>IFERROR(VLOOKUP(A41,DETAIL!$A$7:$F$211,5,0),"")</f>
        <v/>
      </c>
      <c r="F41" s="156" t="str">
        <f>IFERROR(VLOOKUP(A41,DETAIL!$A$7:$O$211,15,0),"")</f>
        <v/>
      </c>
      <c r="G41" s="156" t="str">
        <f>IFERROR(VLOOKUP(A41,DETAIL!$A$7:$O$211,14,0),"")</f>
        <v/>
      </c>
      <c r="H41" s="16" t="str">
        <f>IFERROR(VLOOKUP(A41,DETAIL!$A$7:$F$211,6,0),"")</f>
        <v/>
      </c>
      <c r="I41" s="16" t="str">
        <f>IFERROR(VLOOKUP(A41,DETAIL!$A$7:$P$211,16,0),"")</f>
        <v/>
      </c>
      <c r="J41" s="16" t="str">
        <f>IFERROR(VLOOKUP(A41,DETAIL!$A$7:$O$211,13,0),"")</f>
        <v/>
      </c>
      <c r="K41" s="157" t="str">
        <f>IFERROR(CONCATENATE("वर्ष ",VLOOKUP(A41,DETAIL!$A$7:$O$211,11,0)," / ","प्रतिशत ",VLOOKUP(A41,DETAIL!$A$7:$O$211,12,0)*100),"")</f>
        <v/>
      </c>
      <c r="L41" s="16" t="str">
        <f>IFERROR(VLOOKUP(A41,DETAIL!$A$7:$L$211,7,0),"")</f>
        <v/>
      </c>
      <c r="M41" s="158" t="str">
        <f>IFERROR(VLOOKUP(A41,DETAIL!$A$7:$L$211,8,0)*75%,"")</f>
        <v/>
      </c>
      <c r="N41" s="16" t="str">
        <f>IFERROR(VLOOKUP(A41,DETAIL!$A$7:$L$211,9,0),"")</f>
        <v/>
      </c>
      <c r="O41" s="158" t="str">
        <f>IFERROR(VLOOKUP(A41,DETAIL!$A$7:$L$211,10,0)*25%,"")</f>
        <v/>
      </c>
      <c r="P41" s="158" t="str">
        <f t="shared" si="0"/>
        <v/>
      </c>
      <c r="Q41" s="156"/>
      <c r="Z41" s="21" t="str">
        <f>IFERROR(VLOOKUP(B41,DETAIL!$A$7:$G$201,7,0),"")</f>
        <v/>
      </c>
      <c r="AA41" s="21" t="str">
        <f t="shared" si="1"/>
        <v/>
      </c>
    </row>
    <row r="42" spans="1:27" s="21" customFormat="1" ht="30" customHeight="1">
      <c r="A42" s="177">
        <v>35</v>
      </c>
      <c r="B42" s="16" t="str">
        <f t="shared" si="2"/>
        <v/>
      </c>
      <c r="C42" s="155" t="str">
        <f>IFERROR(VLOOKUP(A42,DETAIL!$A$7:$F$211,3,0),"")</f>
        <v/>
      </c>
      <c r="D42" s="155" t="str">
        <f>IFERROR(VLOOKUP(A42,DETAIL!$A$7:$F$211,4,0),"")</f>
        <v/>
      </c>
      <c r="E42" s="156" t="str">
        <f>IFERROR(VLOOKUP(A42,DETAIL!$A$7:$F$211,5,0),"")</f>
        <v/>
      </c>
      <c r="F42" s="156" t="str">
        <f>IFERROR(VLOOKUP(A42,DETAIL!$A$7:$O$211,15,0),"")</f>
        <v/>
      </c>
      <c r="G42" s="156" t="str">
        <f>IFERROR(VLOOKUP(A42,DETAIL!$A$7:$O$211,14,0),"")</f>
        <v/>
      </c>
      <c r="H42" s="16" t="str">
        <f>IFERROR(VLOOKUP(A42,DETAIL!$A$7:$F$211,6,0),"")</f>
        <v/>
      </c>
      <c r="I42" s="16" t="str">
        <f>IFERROR(VLOOKUP(A42,DETAIL!$A$7:$P$211,16,0),"")</f>
        <v/>
      </c>
      <c r="J42" s="16" t="str">
        <f>IFERROR(VLOOKUP(A42,DETAIL!$A$7:$O$211,13,0),"")</f>
        <v/>
      </c>
      <c r="K42" s="157" t="str">
        <f>IFERROR(CONCATENATE("वर्ष ",VLOOKUP(A42,DETAIL!$A$7:$O$211,11,0)," / ","प्रतिशत ",VLOOKUP(A42,DETAIL!$A$7:$O$211,12,0)*100),"")</f>
        <v/>
      </c>
      <c r="L42" s="16" t="str">
        <f>IFERROR(VLOOKUP(A42,DETAIL!$A$7:$L$211,7,0),"")</f>
        <v/>
      </c>
      <c r="M42" s="158" t="str">
        <f>IFERROR(VLOOKUP(A42,DETAIL!$A$7:$L$211,8,0)*75%,"")</f>
        <v/>
      </c>
      <c r="N42" s="16" t="str">
        <f>IFERROR(VLOOKUP(A42,DETAIL!$A$7:$L$211,9,0),"")</f>
        <v/>
      </c>
      <c r="O42" s="158" t="str">
        <f>IFERROR(VLOOKUP(A42,DETAIL!$A$7:$L$211,10,0)*25%,"")</f>
        <v/>
      </c>
      <c r="P42" s="158" t="str">
        <f t="shared" si="0"/>
        <v/>
      </c>
      <c r="Q42" s="156"/>
      <c r="Z42" s="21" t="str">
        <f>IFERROR(VLOOKUP(B42,DETAIL!$A$7:$G$201,7,0),"")</f>
        <v/>
      </c>
      <c r="AA42" s="21" t="str">
        <f t="shared" si="1"/>
        <v/>
      </c>
    </row>
    <row r="43" spans="1:27" s="21" customFormat="1" ht="30" customHeight="1">
      <c r="A43" s="177">
        <v>36</v>
      </c>
      <c r="B43" s="16" t="str">
        <f t="shared" si="2"/>
        <v/>
      </c>
      <c r="C43" s="155" t="str">
        <f>IFERROR(VLOOKUP(A43,DETAIL!$A$7:$F$211,3,0),"")</f>
        <v/>
      </c>
      <c r="D43" s="155" t="str">
        <f>IFERROR(VLOOKUP(A43,DETAIL!$A$7:$F$211,4,0),"")</f>
        <v/>
      </c>
      <c r="E43" s="156" t="str">
        <f>IFERROR(VLOOKUP(A43,DETAIL!$A$7:$F$211,5,0),"")</f>
        <v/>
      </c>
      <c r="F43" s="156" t="str">
        <f>IFERROR(VLOOKUP(A43,DETAIL!$A$7:$O$211,15,0),"")</f>
        <v/>
      </c>
      <c r="G43" s="156" t="str">
        <f>IFERROR(VLOOKUP(A43,DETAIL!$A$7:$O$211,14,0),"")</f>
        <v/>
      </c>
      <c r="H43" s="16" t="str">
        <f>IFERROR(VLOOKUP(A43,DETAIL!$A$7:$F$211,6,0),"")</f>
        <v/>
      </c>
      <c r="I43" s="16" t="str">
        <f>IFERROR(VLOOKUP(A43,DETAIL!$A$7:$P$211,16,0),"")</f>
        <v/>
      </c>
      <c r="J43" s="16" t="str">
        <f>IFERROR(VLOOKUP(A43,DETAIL!$A$7:$O$211,13,0),"")</f>
        <v/>
      </c>
      <c r="K43" s="157" t="str">
        <f>IFERROR(CONCATENATE("वर्ष ",VLOOKUP(A43,DETAIL!$A$7:$O$211,11,0)," / ","प्रतिशत ",VLOOKUP(A43,DETAIL!$A$7:$O$211,12,0)*100),"")</f>
        <v/>
      </c>
      <c r="L43" s="16" t="str">
        <f>IFERROR(VLOOKUP(A43,DETAIL!$A$7:$L$211,7,0),"")</f>
        <v/>
      </c>
      <c r="M43" s="158" t="str">
        <f>IFERROR(VLOOKUP(A43,DETAIL!$A$7:$L$211,8,0)*75%,"")</f>
        <v/>
      </c>
      <c r="N43" s="16" t="str">
        <f>IFERROR(VLOOKUP(A43,DETAIL!$A$7:$L$211,9,0),"")</f>
        <v/>
      </c>
      <c r="O43" s="158" t="str">
        <f>IFERROR(VLOOKUP(A43,DETAIL!$A$7:$L$211,10,0)*25%,"")</f>
        <v/>
      </c>
      <c r="P43" s="158" t="str">
        <f t="shared" si="0"/>
        <v/>
      </c>
      <c r="Q43" s="156"/>
      <c r="Z43" s="21" t="str">
        <f>IFERROR(VLOOKUP(B43,DETAIL!$A$7:$G$201,7,0),"")</f>
        <v/>
      </c>
      <c r="AA43" s="21" t="str">
        <f t="shared" si="1"/>
        <v/>
      </c>
    </row>
    <row r="44" spans="1:27" s="21" customFormat="1" ht="30" customHeight="1">
      <c r="A44" s="177">
        <v>37</v>
      </c>
      <c r="B44" s="16" t="str">
        <f t="shared" si="2"/>
        <v/>
      </c>
      <c r="C44" s="155" t="str">
        <f>IFERROR(VLOOKUP(A44,DETAIL!$A$7:$F$211,3,0),"")</f>
        <v/>
      </c>
      <c r="D44" s="155" t="str">
        <f>IFERROR(VLOOKUP(A44,DETAIL!$A$7:$F$211,4,0),"")</f>
        <v/>
      </c>
      <c r="E44" s="156" t="str">
        <f>IFERROR(VLOOKUP(A44,DETAIL!$A$7:$F$211,5,0),"")</f>
        <v/>
      </c>
      <c r="F44" s="156" t="str">
        <f>IFERROR(VLOOKUP(A44,DETAIL!$A$7:$O$211,15,0),"")</f>
        <v/>
      </c>
      <c r="G44" s="156" t="str">
        <f>IFERROR(VLOOKUP(A44,DETAIL!$A$7:$O$211,14,0),"")</f>
        <v/>
      </c>
      <c r="H44" s="16" t="str">
        <f>IFERROR(VLOOKUP(A44,DETAIL!$A$7:$F$211,6,0),"")</f>
        <v/>
      </c>
      <c r="I44" s="16" t="str">
        <f>IFERROR(VLOOKUP(A44,DETAIL!$A$7:$P$211,16,0),"")</f>
        <v/>
      </c>
      <c r="J44" s="16" t="str">
        <f>IFERROR(VLOOKUP(A44,DETAIL!$A$7:$O$211,13,0),"")</f>
        <v/>
      </c>
      <c r="K44" s="157" t="str">
        <f>IFERROR(CONCATENATE("वर्ष ",VLOOKUP(A44,DETAIL!$A$7:$O$211,11,0)," / ","प्रतिशत ",VLOOKUP(A44,DETAIL!$A$7:$O$211,12,0)*100),"")</f>
        <v/>
      </c>
      <c r="L44" s="16" t="str">
        <f>IFERROR(VLOOKUP(A44,DETAIL!$A$7:$L$211,7,0),"")</f>
        <v/>
      </c>
      <c r="M44" s="158" t="str">
        <f>IFERROR(VLOOKUP(A44,DETAIL!$A$7:$L$211,8,0)*75%,"")</f>
        <v/>
      </c>
      <c r="N44" s="16" t="str">
        <f>IFERROR(VLOOKUP(A44,DETAIL!$A$7:$L$211,9,0),"")</f>
        <v/>
      </c>
      <c r="O44" s="158" t="str">
        <f>IFERROR(VLOOKUP(A44,DETAIL!$A$7:$L$211,10,0)*25%,"")</f>
        <v/>
      </c>
      <c r="P44" s="158" t="str">
        <f t="shared" si="0"/>
        <v/>
      </c>
      <c r="Q44" s="156"/>
      <c r="Z44" s="21" t="str">
        <f>IFERROR(VLOOKUP(B44,DETAIL!$A$7:$G$201,7,0),"")</f>
        <v/>
      </c>
      <c r="AA44" s="21" t="str">
        <f t="shared" si="1"/>
        <v/>
      </c>
    </row>
    <row r="45" spans="1:27" s="21" customFormat="1" ht="30" customHeight="1">
      <c r="A45" s="177">
        <v>38</v>
      </c>
      <c r="B45" s="16" t="str">
        <f t="shared" si="2"/>
        <v/>
      </c>
      <c r="C45" s="155" t="str">
        <f>IFERROR(VLOOKUP(A45,DETAIL!$A$7:$F$211,3,0),"")</f>
        <v/>
      </c>
      <c r="D45" s="155" t="str">
        <f>IFERROR(VLOOKUP(A45,DETAIL!$A$7:$F$211,4,0),"")</f>
        <v/>
      </c>
      <c r="E45" s="156" t="str">
        <f>IFERROR(VLOOKUP(A45,DETAIL!$A$7:$F$211,5,0),"")</f>
        <v/>
      </c>
      <c r="F45" s="156" t="str">
        <f>IFERROR(VLOOKUP(A45,DETAIL!$A$7:$O$211,15,0),"")</f>
        <v/>
      </c>
      <c r="G45" s="156" t="str">
        <f>IFERROR(VLOOKUP(A45,DETAIL!$A$7:$O$211,14,0),"")</f>
        <v/>
      </c>
      <c r="H45" s="16" t="str">
        <f>IFERROR(VLOOKUP(A45,DETAIL!$A$7:$F$211,6,0),"")</f>
        <v/>
      </c>
      <c r="I45" s="16" t="str">
        <f>IFERROR(VLOOKUP(A45,DETAIL!$A$7:$P$211,16,0),"")</f>
        <v/>
      </c>
      <c r="J45" s="16" t="str">
        <f>IFERROR(VLOOKUP(A45,DETAIL!$A$7:$O$211,13,0),"")</f>
        <v/>
      </c>
      <c r="K45" s="157" t="str">
        <f>IFERROR(CONCATENATE("वर्ष ",VLOOKUP(A45,DETAIL!$A$7:$O$211,11,0)," / ","प्रतिशत ",VLOOKUP(A45,DETAIL!$A$7:$O$211,12,0)*100),"")</f>
        <v/>
      </c>
      <c r="L45" s="16" t="str">
        <f>IFERROR(VLOOKUP(A45,DETAIL!$A$7:$L$211,7,0),"")</f>
        <v/>
      </c>
      <c r="M45" s="158" t="str">
        <f>IFERROR(VLOOKUP(A45,DETAIL!$A$7:$L$211,8,0)*75%,"")</f>
        <v/>
      </c>
      <c r="N45" s="16" t="str">
        <f>IFERROR(VLOOKUP(A45,DETAIL!$A$7:$L$211,9,0),"")</f>
        <v/>
      </c>
      <c r="O45" s="158" t="str">
        <f>IFERROR(VLOOKUP(A45,DETAIL!$A$7:$L$211,10,0)*25%,"")</f>
        <v/>
      </c>
      <c r="P45" s="158" t="str">
        <f t="shared" si="0"/>
        <v/>
      </c>
      <c r="Q45" s="156"/>
      <c r="Z45" s="21" t="str">
        <f>IFERROR(VLOOKUP(B45,DETAIL!$A$7:$G$201,7,0),"")</f>
        <v/>
      </c>
      <c r="AA45" s="21" t="str">
        <f t="shared" si="1"/>
        <v/>
      </c>
    </row>
    <row r="46" spans="1:27" s="21" customFormat="1" ht="30" customHeight="1">
      <c r="A46" s="177">
        <v>39</v>
      </c>
      <c r="B46" s="16" t="str">
        <f t="shared" si="2"/>
        <v/>
      </c>
      <c r="C46" s="155" t="str">
        <f>IFERROR(VLOOKUP(A46,DETAIL!$A$7:$F$211,3,0),"")</f>
        <v/>
      </c>
      <c r="D46" s="155" t="str">
        <f>IFERROR(VLOOKUP(A46,DETAIL!$A$7:$F$211,4,0),"")</f>
        <v/>
      </c>
      <c r="E46" s="156" t="str">
        <f>IFERROR(VLOOKUP(A46,DETAIL!$A$7:$F$211,5,0),"")</f>
        <v/>
      </c>
      <c r="F46" s="156" t="str">
        <f>IFERROR(VLOOKUP(A46,DETAIL!$A$7:$O$211,15,0),"")</f>
        <v/>
      </c>
      <c r="G46" s="156" t="str">
        <f>IFERROR(VLOOKUP(A46,DETAIL!$A$7:$O$211,14,0),"")</f>
        <v/>
      </c>
      <c r="H46" s="16" t="str">
        <f>IFERROR(VLOOKUP(A46,DETAIL!$A$7:$F$211,6,0),"")</f>
        <v/>
      </c>
      <c r="I46" s="16" t="str">
        <f>IFERROR(VLOOKUP(A46,DETAIL!$A$7:$P$211,16,0),"")</f>
        <v/>
      </c>
      <c r="J46" s="16" t="str">
        <f>IFERROR(VLOOKUP(A46,DETAIL!$A$7:$O$211,13,0),"")</f>
        <v/>
      </c>
      <c r="K46" s="157" t="str">
        <f>IFERROR(CONCATENATE("वर्ष ",VLOOKUP(A46,DETAIL!$A$7:$O$211,11,0)," / ","प्रतिशत ",VLOOKUP(A46,DETAIL!$A$7:$O$211,12,0)*100),"")</f>
        <v/>
      </c>
      <c r="L46" s="16" t="str">
        <f>IFERROR(VLOOKUP(A46,DETAIL!$A$7:$L$211,7,0),"")</f>
        <v/>
      </c>
      <c r="M46" s="158" t="str">
        <f>IFERROR(VLOOKUP(A46,DETAIL!$A$7:$L$211,8,0)*75%,"")</f>
        <v/>
      </c>
      <c r="N46" s="16" t="str">
        <f>IFERROR(VLOOKUP(A46,DETAIL!$A$7:$L$211,9,0),"")</f>
        <v/>
      </c>
      <c r="O46" s="158" t="str">
        <f>IFERROR(VLOOKUP(A46,DETAIL!$A$7:$L$211,10,0)*25%,"")</f>
        <v/>
      </c>
      <c r="P46" s="158" t="str">
        <f t="shared" si="0"/>
        <v/>
      </c>
      <c r="Q46" s="156"/>
      <c r="Z46" s="21" t="str">
        <f>IFERROR(VLOOKUP(B46,DETAIL!$A$7:$G$201,7,0),"")</f>
        <v/>
      </c>
      <c r="AA46" s="21" t="str">
        <f t="shared" si="1"/>
        <v/>
      </c>
    </row>
    <row r="47" spans="1:27" s="21" customFormat="1" ht="30" customHeight="1">
      <c r="A47" s="177">
        <v>40</v>
      </c>
      <c r="B47" s="16" t="str">
        <f t="shared" si="2"/>
        <v/>
      </c>
      <c r="C47" s="155" t="str">
        <f>IFERROR(VLOOKUP(A47,DETAIL!$A$7:$F$211,3,0),"")</f>
        <v/>
      </c>
      <c r="D47" s="155" t="str">
        <f>IFERROR(VLOOKUP(A47,DETAIL!$A$7:$F$211,4,0),"")</f>
        <v/>
      </c>
      <c r="E47" s="156" t="str">
        <f>IFERROR(VLOOKUP(A47,DETAIL!$A$7:$F$211,5,0),"")</f>
        <v/>
      </c>
      <c r="F47" s="156" t="str">
        <f>IFERROR(VLOOKUP(A47,DETAIL!$A$7:$O$211,15,0),"")</f>
        <v/>
      </c>
      <c r="G47" s="156" t="str">
        <f>IFERROR(VLOOKUP(A47,DETAIL!$A$7:$O$211,14,0),"")</f>
        <v/>
      </c>
      <c r="H47" s="16" t="str">
        <f>IFERROR(VLOOKUP(A47,DETAIL!$A$7:$F$211,6,0),"")</f>
        <v/>
      </c>
      <c r="I47" s="16" t="str">
        <f>IFERROR(VLOOKUP(A47,DETAIL!$A$7:$P$211,16,0),"")</f>
        <v/>
      </c>
      <c r="J47" s="16" t="str">
        <f>IFERROR(VLOOKUP(A47,DETAIL!$A$7:$O$211,13,0),"")</f>
        <v/>
      </c>
      <c r="K47" s="157" t="str">
        <f>IFERROR(CONCATENATE("वर्ष ",VLOOKUP(A47,DETAIL!$A$7:$O$211,11,0)," / ","प्रतिशत ",VLOOKUP(A47,DETAIL!$A$7:$O$211,12,0)*100),"")</f>
        <v/>
      </c>
      <c r="L47" s="16" t="str">
        <f>IFERROR(VLOOKUP(A47,DETAIL!$A$7:$L$211,7,0),"")</f>
        <v/>
      </c>
      <c r="M47" s="158" t="str">
        <f>IFERROR(VLOOKUP(A47,DETAIL!$A$7:$L$211,8,0)*75%,"")</f>
        <v/>
      </c>
      <c r="N47" s="16" t="str">
        <f>IFERROR(VLOOKUP(A47,DETAIL!$A$7:$L$211,9,0),"")</f>
        <v/>
      </c>
      <c r="O47" s="158" t="str">
        <f>IFERROR(VLOOKUP(A47,DETAIL!$A$7:$L$211,10,0)*25%,"")</f>
        <v/>
      </c>
      <c r="P47" s="158" t="str">
        <f t="shared" si="0"/>
        <v/>
      </c>
      <c r="Q47" s="156"/>
      <c r="Z47" s="21" t="str">
        <f>IFERROR(VLOOKUP(B47,DETAIL!$A$7:$G$201,7,0),"")</f>
        <v/>
      </c>
      <c r="AA47" s="21" t="str">
        <f t="shared" si="1"/>
        <v/>
      </c>
    </row>
    <row r="48" spans="1:27" s="21" customFormat="1" ht="30" customHeight="1">
      <c r="A48" s="177">
        <v>41</v>
      </c>
      <c r="B48" s="16" t="str">
        <f t="shared" si="2"/>
        <v/>
      </c>
      <c r="C48" s="155" t="str">
        <f>IFERROR(VLOOKUP(A48,DETAIL!$A$7:$F$211,3,0),"")</f>
        <v/>
      </c>
      <c r="D48" s="155" t="str">
        <f>IFERROR(VLOOKUP(A48,DETAIL!$A$7:$F$211,4,0),"")</f>
        <v/>
      </c>
      <c r="E48" s="156" t="str">
        <f>IFERROR(VLOOKUP(A48,DETAIL!$A$7:$F$211,5,0),"")</f>
        <v/>
      </c>
      <c r="F48" s="156" t="str">
        <f>IFERROR(VLOOKUP(A48,DETAIL!$A$7:$O$211,15,0),"")</f>
        <v/>
      </c>
      <c r="G48" s="156" t="str">
        <f>IFERROR(VLOOKUP(A48,DETAIL!$A$7:$O$211,14,0),"")</f>
        <v/>
      </c>
      <c r="H48" s="16" t="str">
        <f>IFERROR(VLOOKUP(A48,DETAIL!$A$7:$F$211,6,0),"")</f>
        <v/>
      </c>
      <c r="I48" s="16" t="str">
        <f>IFERROR(VLOOKUP(A48,DETAIL!$A$7:$P$211,16,0),"")</f>
        <v/>
      </c>
      <c r="J48" s="16" t="str">
        <f>IFERROR(VLOOKUP(A48,DETAIL!$A$7:$O$211,13,0),"")</f>
        <v/>
      </c>
      <c r="K48" s="157" t="str">
        <f>IFERROR(CONCATENATE("वर्ष ",VLOOKUP(A48,DETAIL!$A$7:$O$211,11,0)," / ","प्रतिशत ",VLOOKUP(A48,DETAIL!$A$7:$O$211,12,0)*100),"")</f>
        <v/>
      </c>
      <c r="L48" s="16" t="str">
        <f>IFERROR(VLOOKUP(A48,DETAIL!$A$7:$L$211,7,0),"")</f>
        <v/>
      </c>
      <c r="M48" s="158" t="str">
        <f>IFERROR(VLOOKUP(A48,DETAIL!$A$7:$L$211,8,0)*75%,"")</f>
        <v/>
      </c>
      <c r="N48" s="16" t="str">
        <f>IFERROR(VLOOKUP(A48,DETAIL!$A$7:$L$211,9,0),"")</f>
        <v/>
      </c>
      <c r="O48" s="158" t="str">
        <f>IFERROR(VLOOKUP(A48,DETAIL!$A$7:$L$211,10,0)*25%,"")</f>
        <v/>
      </c>
      <c r="P48" s="158" t="str">
        <f t="shared" si="0"/>
        <v/>
      </c>
      <c r="Q48" s="156"/>
      <c r="Z48" s="21" t="str">
        <f>IFERROR(VLOOKUP(B48,DETAIL!$A$7:$G$201,7,0),"")</f>
        <v/>
      </c>
      <c r="AA48" s="21" t="str">
        <f t="shared" si="1"/>
        <v/>
      </c>
    </row>
    <row r="49" spans="1:27" s="21" customFormat="1" ht="30" customHeight="1">
      <c r="A49" s="177">
        <v>42</v>
      </c>
      <c r="B49" s="16" t="str">
        <f t="shared" si="2"/>
        <v/>
      </c>
      <c r="C49" s="155" t="str">
        <f>IFERROR(VLOOKUP(A49,DETAIL!$A$7:$F$211,3,0),"")</f>
        <v/>
      </c>
      <c r="D49" s="155" t="str">
        <f>IFERROR(VLOOKUP(A49,DETAIL!$A$7:$F$211,4,0),"")</f>
        <v/>
      </c>
      <c r="E49" s="156" t="str">
        <f>IFERROR(VLOOKUP(A49,DETAIL!$A$7:$F$211,5,0),"")</f>
        <v/>
      </c>
      <c r="F49" s="156" t="str">
        <f>IFERROR(VLOOKUP(A49,DETAIL!$A$7:$O$211,15,0),"")</f>
        <v/>
      </c>
      <c r="G49" s="156" t="str">
        <f>IFERROR(VLOOKUP(A49,DETAIL!$A$7:$O$211,14,0),"")</f>
        <v/>
      </c>
      <c r="H49" s="16" t="str">
        <f>IFERROR(VLOOKUP(A49,DETAIL!$A$7:$F$211,6,0),"")</f>
        <v/>
      </c>
      <c r="I49" s="16" t="str">
        <f>IFERROR(VLOOKUP(A49,DETAIL!$A$7:$P$211,16,0),"")</f>
        <v/>
      </c>
      <c r="J49" s="16" t="str">
        <f>IFERROR(VLOOKUP(A49,DETAIL!$A$7:$O$211,13,0),"")</f>
        <v/>
      </c>
      <c r="K49" s="157" t="str">
        <f>IFERROR(CONCATENATE("वर्ष ",VLOOKUP(A49,DETAIL!$A$7:$O$211,11,0)," / ","प्रतिशत ",VLOOKUP(A49,DETAIL!$A$7:$O$211,12,0)*100),"")</f>
        <v/>
      </c>
      <c r="L49" s="16" t="str">
        <f>IFERROR(VLOOKUP(A49,DETAIL!$A$7:$L$211,7,0),"")</f>
        <v/>
      </c>
      <c r="M49" s="158" t="str">
        <f>IFERROR(VLOOKUP(A49,DETAIL!$A$7:$L$211,8,0)*75%,"")</f>
        <v/>
      </c>
      <c r="N49" s="16" t="str">
        <f>IFERROR(VLOOKUP(A49,DETAIL!$A$7:$L$211,9,0),"")</f>
        <v/>
      </c>
      <c r="O49" s="158" t="str">
        <f>IFERROR(VLOOKUP(A49,DETAIL!$A$7:$L$211,10,0)*25%,"")</f>
        <v/>
      </c>
      <c r="P49" s="158" t="str">
        <f t="shared" si="0"/>
        <v/>
      </c>
      <c r="Q49" s="156"/>
      <c r="Z49" s="21" t="str">
        <f>IFERROR(VLOOKUP(B49,DETAIL!$A$7:$G$201,7,0),"")</f>
        <v/>
      </c>
      <c r="AA49" s="21" t="str">
        <f t="shared" si="1"/>
        <v/>
      </c>
    </row>
    <row r="50" spans="1:27" s="21" customFormat="1" ht="30" customHeight="1">
      <c r="A50" s="177">
        <v>43</v>
      </c>
      <c r="B50" s="16" t="str">
        <f t="shared" si="2"/>
        <v/>
      </c>
      <c r="C50" s="155" t="str">
        <f>IFERROR(VLOOKUP(A50,DETAIL!$A$7:$F$211,3,0),"")</f>
        <v/>
      </c>
      <c r="D50" s="155" t="str">
        <f>IFERROR(VLOOKUP(A50,DETAIL!$A$7:$F$211,4,0),"")</f>
        <v/>
      </c>
      <c r="E50" s="156" t="str">
        <f>IFERROR(VLOOKUP(A50,DETAIL!$A$7:$F$211,5,0),"")</f>
        <v/>
      </c>
      <c r="F50" s="156" t="str">
        <f>IFERROR(VLOOKUP(A50,DETAIL!$A$7:$O$211,15,0),"")</f>
        <v/>
      </c>
      <c r="G50" s="156" t="str">
        <f>IFERROR(VLOOKUP(A50,DETAIL!$A$7:$O$211,14,0),"")</f>
        <v/>
      </c>
      <c r="H50" s="16" t="str">
        <f>IFERROR(VLOOKUP(A50,DETAIL!$A$7:$F$211,6,0),"")</f>
        <v/>
      </c>
      <c r="I50" s="16" t="str">
        <f>IFERROR(VLOOKUP(A50,DETAIL!$A$7:$P$211,16,0),"")</f>
        <v/>
      </c>
      <c r="J50" s="16" t="str">
        <f>IFERROR(VLOOKUP(A50,DETAIL!$A$7:$O$211,13,0),"")</f>
        <v/>
      </c>
      <c r="K50" s="157" t="str">
        <f>IFERROR(CONCATENATE("वर्ष ",VLOOKUP(A50,DETAIL!$A$7:$O$211,11,0)," / ","प्रतिशत ",VLOOKUP(A50,DETAIL!$A$7:$O$211,12,0)*100),"")</f>
        <v/>
      </c>
      <c r="L50" s="16" t="str">
        <f>IFERROR(VLOOKUP(A50,DETAIL!$A$7:$L$211,7,0),"")</f>
        <v/>
      </c>
      <c r="M50" s="158" t="str">
        <f>IFERROR(VLOOKUP(A50,DETAIL!$A$7:$L$211,8,0)*75%,"")</f>
        <v/>
      </c>
      <c r="N50" s="16" t="str">
        <f>IFERROR(VLOOKUP(A50,DETAIL!$A$7:$L$211,9,0),"")</f>
        <v/>
      </c>
      <c r="O50" s="158" t="str">
        <f>IFERROR(VLOOKUP(A50,DETAIL!$A$7:$L$211,10,0)*25%,"")</f>
        <v/>
      </c>
      <c r="P50" s="158" t="str">
        <f t="shared" si="0"/>
        <v/>
      </c>
      <c r="Q50" s="156"/>
      <c r="Z50" s="21" t="str">
        <f>IFERROR(VLOOKUP(B50,DETAIL!$A$7:$G$201,7,0),"")</f>
        <v/>
      </c>
      <c r="AA50" s="21" t="str">
        <f t="shared" si="1"/>
        <v/>
      </c>
    </row>
    <row r="51" spans="1:27" s="21" customFormat="1" ht="30" customHeight="1">
      <c r="A51" s="177">
        <v>44</v>
      </c>
      <c r="B51" s="16" t="str">
        <f t="shared" si="2"/>
        <v/>
      </c>
      <c r="C51" s="155" t="str">
        <f>IFERROR(VLOOKUP(A51,DETAIL!$A$7:$F$211,3,0),"")</f>
        <v/>
      </c>
      <c r="D51" s="155" t="str">
        <f>IFERROR(VLOOKUP(A51,DETAIL!$A$7:$F$211,4,0),"")</f>
        <v/>
      </c>
      <c r="E51" s="156" t="str">
        <f>IFERROR(VLOOKUP(A51,DETAIL!$A$7:$F$211,5,0),"")</f>
        <v/>
      </c>
      <c r="F51" s="156" t="str">
        <f>IFERROR(VLOOKUP(A51,DETAIL!$A$7:$O$211,15,0),"")</f>
        <v/>
      </c>
      <c r="G51" s="156" t="str">
        <f>IFERROR(VLOOKUP(A51,DETAIL!$A$7:$O$211,14,0),"")</f>
        <v/>
      </c>
      <c r="H51" s="16" t="str">
        <f>IFERROR(VLOOKUP(A51,DETAIL!$A$7:$F$211,6,0),"")</f>
        <v/>
      </c>
      <c r="I51" s="16" t="str">
        <f>IFERROR(VLOOKUP(A51,DETAIL!$A$7:$P$211,16,0),"")</f>
        <v/>
      </c>
      <c r="J51" s="16" t="str">
        <f>IFERROR(VLOOKUP(A51,DETAIL!$A$7:$O$211,13,0),"")</f>
        <v/>
      </c>
      <c r="K51" s="157" t="str">
        <f>IFERROR(CONCATENATE("वर्ष ",VLOOKUP(A51,DETAIL!$A$7:$O$211,11,0)," / ","प्रतिशत ",VLOOKUP(A51,DETAIL!$A$7:$O$211,12,0)*100),"")</f>
        <v/>
      </c>
      <c r="L51" s="16" t="str">
        <f>IFERROR(VLOOKUP(A51,DETAIL!$A$7:$L$211,7,0),"")</f>
        <v/>
      </c>
      <c r="M51" s="158" t="str">
        <f>IFERROR(VLOOKUP(A51,DETAIL!$A$7:$L$211,8,0)*75%,"")</f>
        <v/>
      </c>
      <c r="N51" s="16" t="str">
        <f>IFERROR(VLOOKUP(A51,DETAIL!$A$7:$L$211,9,0),"")</f>
        <v/>
      </c>
      <c r="O51" s="158" t="str">
        <f>IFERROR(VLOOKUP(A51,DETAIL!$A$7:$L$211,10,0)*25%,"")</f>
        <v/>
      </c>
      <c r="P51" s="158" t="str">
        <f t="shared" si="0"/>
        <v/>
      </c>
      <c r="Q51" s="156"/>
      <c r="Z51" s="21" t="str">
        <f>IFERROR(VLOOKUP(B51,DETAIL!$A$7:$G$201,7,0),"")</f>
        <v/>
      </c>
      <c r="AA51" s="21" t="str">
        <f t="shared" si="1"/>
        <v/>
      </c>
    </row>
    <row r="52" spans="1:27" s="21" customFormat="1" ht="30" customHeight="1">
      <c r="A52" s="177">
        <v>45</v>
      </c>
      <c r="B52" s="16" t="str">
        <f t="shared" si="2"/>
        <v/>
      </c>
      <c r="C52" s="155" t="str">
        <f>IFERROR(VLOOKUP(A52,DETAIL!$A$7:$F$211,3,0),"")</f>
        <v/>
      </c>
      <c r="D52" s="155" t="str">
        <f>IFERROR(VLOOKUP(A52,DETAIL!$A$7:$F$211,4,0),"")</f>
        <v/>
      </c>
      <c r="E52" s="156" t="str">
        <f>IFERROR(VLOOKUP(A52,DETAIL!$A$7:$F$211,5,0),"")</f>
        <v/>
      </c>
      <c r="F52" s="156" t="str">
        <f>IFERROR(VLOOKUP(A52,DETAIL!$A$7:$O$211,15,0),"")</f>
        <v/>
      </c>
      <c r="G52" s="156" t="str">
        <f>IFERROR(VLOOKUP(A52,DETAIL!$A$7:$O$211,14,0),"")</f>
        <v/>
      </c>
      <c r="H52" s="16" t="str">
        <f>IFERROR(VLOOKUP(A52,DETAIL!$A$7:$F$211,6,0),"")</f>
        <v/>
      </c>
      <c r="I52" s="16" t="str">
        <f>IFERROR(VLOOKUP(A52,DETAIL!$A$7:$P$211,16,0),"")</f>
        <v/>
      </c>
      <c r="J52" s="16" t="str">
        <f>IFERROR(VLOOKUP(A52,DETAIL!$A$7:$O$211,13,0),"")</f>
        <v/>
      </c>
      <c r="K52" s="157" t="str">
        <f>IFERROR(CONCATENATE("वर्ष ",VLOOKUP(A52,DETAIL!$A$7:$O$211,11,0)," / ","प्रतिशत ",VLOOKUP(A52,DETAIL!$A$7:$O$211,12,0)*100),"")</f>
        <v/>
      </c>
      <c r="L52" s="16" t="str">
        <f>IFERROR(VLOOKUP(A52,DETAIL!$A$7:$L$211,7,0),"")</f>
        <v/>
      </c>
      <c r="M52" s="158" t="str">
        <f>IFERROR(VLOOKUP(A52,DETAIL!$A$7:$L$211,8,0)*75%,"")</f>
        <v/>
      </c>
      <c r="N52" s="16" t="str">
        <f>IFERROR(VLOOKUP(A52,DETAIL!$A$7:$L$211,9,0),"")</f>
        <v/>
      </c>
      <c r="O52" s="158" t="str">
        <f>IFERROR(VLOOKUP(A52,DETAIL!$A$7:$L$211,10,0)*25%,"")</f>
        <v/>
      </c>
      <c r="P52" s="158" t="str">
        <f t="shared" si="0"/>
        <v/>
      </c>
      <c r="Q52" s="156"/>
      <c r="Z52" s="21" t="str">
        <f>IFERROR(VLOOKUP(B52,DETAIL!$A$7:$G$201,7,0),"")</f>
        <v/>
      </c>
      <c r="AA52" s="21" t="str">
        <f t="shared" si="1"/>
        <v/>
      </c>
    </row>
    <row r="53" spans="1:27" s="21" customFormat="1" ht="30" customHeight="1">
      <c r="A53" s="177">
        <v>46</v>
      </c>
      <c r="B53" s="16" t="str">
        <f t="shared" si="2"/>
        <v/>
      </c>
      <c r="C53" s="155" t="str">
        <f>IFERROR(VLOOKUP(A53,DETAIL!$A$7:$F$211,3,0),"")</f>
        <v/>
      </c>
      <c r="D53" s="155" t="str">
        <f>IFERROR(VLOOKUP(A53,DETAIL!$A$7:$F$211,4,0),"")</f>
        <v/>
      </c>
      <c r="E53" s="156" t="str">
        <f>IFERROR(VLOOKUP(A53,DETAIL!$A$7:$F$211,5,0),"")</f>
        <v/>
      </c>
      <c r="F53" s="156" t="str">
        <f>IFERROR(VLOOKUP(A53,DETAIL!$A$7:$O$211,15,0),"")</f>
        <v/>
      </c>
      <c r="G53" s="156" t="str">
        <f>IFERROR(VLOOKUP(A53,DETAIL!$A$7:$O$211,14,0),"")</f>
        <v/>
      </c>
      <c r="H53" s="16" t="str">
        <f>IFERROR(VLOOKUP(A53,DETAIL!$A$7:$F$211,6,0),"")</f>
        <v/>
      </c>
      <c r="I53" s="16" t="str">
        <f>IFERROR(VLOOKUP(A53,DETAIL!$A$7:$P$211,16,0),"")</f>
        <v/>
      </c>
      <c r="J53" s="16" t="str">
        <f>IFERROR(VLOOKUP(A53,DETAIL!$A$7:$O$211,13,0),"")</f>
        <v/>
      </c>
      <c r="K53" s="157" t="str">
        <f>IFERROR(CONCATENATE("वर्ष ",VLOOKUP(A53,DETAIL!$A$7:$O$211,11,0)," / ","प्रतिशत ",VLOOKUP(A53,DETAIL!$A$7:$O$211,12,0)*100),"")</f>
        <v/>
      </c>
      <c r="L53" s="16" t="str">
        <f>IFERROR(VLOOKUP(A53,DETAIL!$A$7:$L$211,7,0),"")</f>
        <v/>
      </c>
      <c r="M53" s="158" t="str">
        <f>IFERROR(VLOOKUP(A53,DETAIL!$A$7:$L$211,8,0)*75%,"")</f>
        <v/>
      </c>
      <c r="N53" s="16" t="str">
        <f>IFERROR(VLOOKUP(A53,DETAIL!$A$7:$L$211,9,0),"")</f>
        <v/>
      </c>
      <c r="O53" s="158" t="str">
        <f>IFERROR(VLOOKUP(A53,DETAIL!$A$7:$L$211,10,0)*25%,"")</f>
        <v/>
      </c>
      <c r="P53" s="158" t="str">
        <f t="shared" si="0"/>
        <v/>
      </c>
      <c r="Q53" s="156"/>
      <c r="Z53" s="21" t="str">
        <f>IFERROR(VLOOKUP(B53,DETAIL!$A$7:$G$201,7,0),"")</f>
        <v/>
      </c>
      <c r="AA53" s="21" t="str">
        <f t="shared" si="1"/>
        <v/>
      </c>
    </row>
    <row r="54" spans="1:27" s="21" customFormat="1" ht="30" customHeight="1">
      <c r="A54" s="177">
        <v>47</v>
      </c>
      <c r="B54" s="16" t="str">
        <f t="shared" si="2"/>
        <v/>
      </c>
      <c r="C54" s="155" t="str">
        <f>IFERROR(VLOOKUP(A54,DETAIL!$A$7:$F$211,3,0),"")</f>
        <v/>
      </c>
      <c r="D54" s="155" t="str">
        <f>IFERROR(VLOOKUP(A54,DETAIL!$A$7:$F$211,4,0),"")</f>
        <v/>
      </c>
      <c r="E54" s="156" t="str">
        <f>IFERROR(VLOOKUP(A54,DETAIL!$A$7:$F$211,5,0),"")</f>
        <v/>
      </c>
      <c r="F54" s="156" t="str">
        <f>IFERROR(VLOOKUP(A54,DETAIL!$A$7:$O$211,15,0),"")</f>
        <v/>
      </c>
      <c r="G54" s="156" t="str">
        <f>IFERROR(VLOOKUP(A54,DETAIL!$A$7:$O$211,14,0),"")</f>
        <v/>
      </c>
      <c r="H54" s="16" t="str">
        <f>IFERROR(VLOOKUP(A54,DETAIL!$A$7:$F$211,6,0),"")</f>
        <v/>
      </c>
      <c r="I54" s="16" t="str">
        <f>IFERROR(VLOOKUP(A54,DETAIL!$A$7:$P$211,16,0),"")</f>
        <v/>
      </c>
      <c r="J54" s="16" t="str">
        <f>IFERROR(VLOOKUP(A54,DETAIL!$A$7:$O$211,13,0),"")</f>
        <v/>
      </c>
      <c r="K54" s="157" t="str">
        <f>IFERROR(CONCATENATE("वर्ष ",VLOOKUP(A54,DETAIL!$A$7:$O$211,11,0)," / ","प्रतिशत ",VLOOKUP(A54,DETAIL!$A$7:$O$211,12,0)*100),"")</f>
        <v/>
      </c>
      <c r="L54" s="16" t="str">
        <f>IFERROR(VLOOKUP(A54,DETAIL!$A$7:$L$211,7,0),"")</f>
        <v/>
      </c>
      <c r="M54" s="158" t="str">
        <f>IFERROR(VLOOKUP(A54,DETAIL!$A$7:$L$211,8,0)*75%,"")</f>
        <v/>
      </c>
      <c r="N54" s="16" t="str">
        <f>IFERROR(VLOOKUP(A54,DETAIL!$A$7:$L$211,9,0),"")</f>
        <v/>
      </c>
      <c r="O54" s="158" t="str">
        <f>IFERROR(VLOOKUP(A54,DETAIL!$A$7:$L$211,10,0)*25%,"")</f>
        <v/>
      </c>
      <c r="P54" s="158" t="str">
        <f t="shared" si="0"/>
        <v/>
      </c>
      <c r="Q54" s="156"/>
      <c r="Z54" s="21" t="str">
        <f>IFERROR(VLOOKUP(B54,DETAIL!$A$7:$G$201,7,0),"")</f>
        <v/>
      </c>
      <c r="AA54" s="21" t="str">
        <f t="shared" si="1"/>
        <v/>
      </c>
    </row>
    <row r="55" spans="1:27" s="21" customFormat="1" ht="30" customHeight="1">
      <c r="A55" s="177">
        <v>48</v>
      </c>
      <c r="B55" s="16" t="str">
        <f t="shared" si="2"/>
        <v/>
      </c>
      <c r="C55" s="155" t="str">
        <f>IFERROR(VLOOKUP(A55,DETAIL!$A$7:$F$211,3,0),"")</f>
        <v/>
      </c>
      <c r="D55" s="155" t="str">
        <f>IFERROR(VLOOKUP(A55,DETAIL!$A$7:$F$211,4,0),"")</f>
        <v/>
      </c>
      <c r="E55" s="156" t="str">
        <f>IFERROR(VLOOKUP(A55,DETAIL!$A$7:$F$211,5,0),"")</f>
        <v/>
      </c>
      <c r="F55" s="156" t="str">
        <f>IFERROR(VLOOKUP(A55,DETAIL!$A$7:$O$211,15,0),"")</f>
        <v/>
      </c>
      <c r="G55" s="156" t="str">
        <f>IFERROR(VLOOKUP(A55,DETAIL!$A$7:$O$211,14,0),"")</f>
        <v/>
      </c>
      <c r="H55" s="16" t="str">
        <f>IFERROR(VLOOKUP(A55,DETAIL!$A$7:$F$211,6,0),"")</f>
        <v/>
      </c>
      <c r="I55" s="16" t="str">
        <f>IFERROR(VLOOKUP(A55,DETAIL!$A$7:$P$211,16,0),"")</f>
        <v/>
      </c>
      <c r="J55" s="16" t="str">
        <f>IFERROR(VLOOKUP(A55,DETAIL!$A$7:$O$211,13,0),"")</f>
        <v/>
      </c>
      <c r="K55" s="157" t="str">
        <f>IFERROR(CONCATENATE("वर्ष ",VLOOKUP(A55,DETAIL!$A$7:$O$211,11,0)," / ","प्रतिशत ",VLOOKUP(A55,DETAIL!$A$7:$O$211,12,0)*100),"")</f>
        <v/>
      </c>
      <c r="L55" s="16" t="str">
        <f>IFERROR(VLOOKUP(A55,DETAIL!$A$7:$L$211,7,0),"")</f>
        <v/>
      </c>
      <c r="M55" s="158" t="str">
        <f>IFERROR(VLOOKUP(A55,DETAIL!$A$7:$L$211,8,0)*75%,"")</f>
        <v/>
      </c>
      <c r="N55" s="16" t="str">
        <f>IFERROR(VLOOKUP(A55,DETAIL!$A$7:$L$211,9,0),"")</f>
        <v/>
      </c>
      <c r="O55" s="158" t="str">
        <f>IFERROR(VLOOKUP(A55,DETAIL!$A$7:$L$211,10,0)*25%,"")</f>
        <v/>
      </c>
      <c r="P55" s="158" t="str">
        <f t="shared" si="0"/>
        <v/>
      </c>
      <c r="Q55" s="156"/>
      <c r="Z55" s="21" t="str">
        <f>IFERROR(VLOOKUP(B55,DETAIL!$A$7:$G$201,7,0),"")</f>
        <v/>
      </c>
      <c r="AA55" s="21" t="str">
        <f t="shared" si="1"/>
        <v/>
      </c>
    </row>
    <row r="56" spans="1:27" s="21" customFormat="1" ht="30" customHeight="1">
      <c r="A56" s="177">
        <v>49</v>
      </c>
      <c r="B56" s="16" t="str">
        <f t="shared" si="2"/>
        <v/>
      </c>
      <c r="C56" s="155" t="str">
        <f>IFERROR(VLOOKUP(A56,DETAIL!$A$7:$F$211,3,0),"")</f>
        <v/>
      </c>
      <c r="D56" s="155" t="str">
        <f>IFERROR(VLOOKUP(A56,DETAIL!$A$7:$F$211,4,0),"")</f>
        <v/>
      </c>
      <c r="E56" s="156" t="str">
        <f>IFERROR(VLOOKUP(A56,DETAIL!$A$7:$F$211,5,0),"")</f>
        <v/>
      </c>
      <c r="F56" s="156" t="str">
        <f>IFERROR(VLOOKUP(A56,DETAIL!$A$7:$O$211,15,0),"")</f>
        <v/>
      </c>
      <c r="G56" s="156" t="str">
        <f>IFERROR(VLOOKUP(A56,DETAIL!$A$7:$O$211,14,0),"")</f>
        <v/>
      </c>
      <c r="H56" s="16" t="str">
        <f>IFERROR(VLOOKUP(A56,DETAIL!$A$7:$F$211,6,0),"")</f>
        <v/>
      </c>
      <c r="I56" s="16" t="str">
        <f>IFERROR(VLOOKUP(A56,DETAIL!$A$7:$P$211,16,0),"")</f>
        <v/>
      </c>
      <c r="J56" s="16" t="str">
        <f>IFERROR(VLOOKUP(A56,DETAIL!$A$7:$O$211,13,0),"")</f>
        <v/>
      </c>
      <c r="K56" s="157" t="str">
        <f>IFERROR(CONCATENATE("वर्ष ",VLOOKUP(A56,DETAIL!$A$7:$O$211,11,0)," / ","प्रतिशत ",VLOOKUP(A56,DETAIL!$A$7:$O$211,12,0)*100),"")</f>
        <v/>
      </c>
      <c r="L56" s="16" t="str">
        <f>IFERROR(VLOOKUP(A56,DETAIL!$A$7:$L$211,7,0),"")</f>
        <v/>
      </c>
      <c r="M56" s="158" t="str">
        <f>IFERROR(VLOOKUP(A56,DETAIL!$A$7:$L$211,8,0)*75%,"")</f>
        <v/>
      </c>
      <c r="N56" s="16" t="str">
        <f>IFERROR(VLOOKUP(A56,DETAIL!$A$7:$L$211,9,0),"")</f>
        <v/>
      </c>
      <c r="O56" s="158" t="str">
        <f>IFERROR(VLOOKUP(A56,DETAIL!$A$7:$L$211,10,0)*25%,"")</f>
        <v/>
      </c>
      <c r="P56" s="158" t="str">
        <f t="shared" si="0"/>
        <v/>
      </c>
      <c r="Q56" s="156"/>
      <c r="Z56" s="21" t="str">
        <f>IFERROR(VLOOKUP(B56,DETAIL!$A$7:$G$201,7,0),"")</f>
        <v/>
      </c>
      <c r="AA56" s="21" t="str">
        <f t="shared" si="1"/>
        <v/>
      </c>
    </row>
    <row r="57" spans="1:27" s="21" customFormat="1" ht="30" customHeight="1">
      <c r="A57" s="177">
        <v>50</v>
      </c>
      <c r="B57" s="16" t="str">
        <f t="shared" si="2"/>
        <v/>
      </c>
      <c r="C57" s="155" t="str">
        <f>IFERROR(VLOOKUP(A57,DETAIL!$A$7:$F$211,3,0),"")</f>
        <v/>
      </c>
      <c r="D57" s="155" t="str">
        <f>IFERROR(VLOOKUP(A57,DETAIL!$A$7:$F$211,4,0),"")</f>
        <v/>
      </c>
      <c r="E57" s="156" t="str">
        <f>IFERROR(VLOOKUP(A57,DETAIL!$A$7:$F$211,5,0),"")</f>
        <v/>
      </c>
      <c r="F57" s="156" t="str">
        <f>IFERROR(VLOOKUP(A57,DETAIL!$A$7:$O$211,15,0),"")</f>
        <v/>
      </c>
      <c r="G57" s="156" t="str">
        <f>IFERROR(VLOOKUP(A57,DETAIL!$A$7:$O$211,14,0),"")</f>
        <v/>
      </c>
      <c r="H57" s="16" t="str">
        <f>IFERROR(VLOOKUP(A57,DETAIL!$A$7:$F$211,6,0),"")</f>
        <v/>
      </c>
      <c r="I57" s="16" t="str">
        <f>IFERROR(VLOOKUP(A57,DETAIL!$A$7:$P$211,16,0),"")</f>
        <v/>
      </c>
      <c r="J57" s="16" t="str">
        <f>IFERROR(VLOOKUP(A57,DETAIL!$A$7:$O$211,13,0),"")</f>
        <v/>
      </c>
      <c r="K57" s="157" t="str">
        <f>IFERROR(CONCATENATE("वर्ष ",VLOOKUP(A57,DETAIL!$A$7:$O$211,11,0)," / ","प्रतिशत ",VLOOKUP(A57,DETAIL!$A$7:$O$211,12,0)*100),"")</f>
        <v/>
      </c>
      <c r="L57" s="16" t="str">
        <f>IFERROR(VLOOKUP(A57,DETAIL!$A$7:$L$211,7,0),"")</f>
        <v/>
      </c>
      <c r="M57" s="158" t="str">
        <f>IFERROR(VLOOKUP(A57,DETAIL!$A$7:$L$211,8,0)*75%,"")</f>
        <v/>
      </c>
      <c r="N57" s="16" t="str">
        <f>IFERROR(VLOOKUP(A57,DETAIL!$A$7:$L$211,9,0),"")</f>
        <v/>
      </c>
      <c r="O57" s="158" t="str">
        <f>IFERROR(VLOOKUP(A57,DETAIL!$A$7:$L$211,10,0)*25%,"")</f>
        <v/>
      </c>
      <c r="P57" s="158" t="str">
        <f t="shared" si="0"/>
        <v/>
      </c>
      <c r="Q57" s="156"/>
      <c r="Z57" s="21" t="str">
        <f>IFERROR(VLOOKUP(B57,DETAIL!$A$7:$G$201,7,0),"")</f>
        <v/>
      </c>
      <c r="AA57" s="21" t="str">
        <f t="shared" si="1"/>
        <v/>
      </c>
    </row>
    <row r="58" spans="1:27" s="21" customFormat="1" ht="30" customHeight="1">
      <c r="A58" s="177">
        <v>51</v>
      </c>
      <c r="B58" s="16" t="str">
        <f t="shared" si="2"/>
        <v/>
      </c>
      <c r="C58" s="155" t="str">
        <f>IFERROR(VLOOKUP(A58,DETAIL!$A$7:$F$211,3,0),"")</f>
        <v/>
      </c>
      <c r="D58" s="155" t="str">
        <f>IFERROR(VLOOKUP(A58,DETAIL!$A$7:$F$211,4,0),"")</f>
        <v/>
      </c>
      <c r="E58" s="156" t="str">
        <f>IFERROR(VLOOKUP(A58,DETAIL!$A$7:$F$211,5,0),"")</f>
        <v/>
      </c>
      <c r="F58" s="156" t="str">
        <f>IFERROR(VLOOKUP(A58,DETAIL!$A$7:$O$211,15,0),"")</f>
        <v/>
      </c>
      <c r="G58" s="156" t="str">
        <f>IFERROR(VLOOKUP(A58,DETAIL!$A$7:$O$211,14,0),"")</f>
        <v/>
      </c>
      <c r="H58" s="16" t="str">
        <f>IFERROR(VLOOKUP(A58,DETAIL!$A$7:$F$211,6,0),"")</f>
        <v/>
      </c>
      <c r="I58" s="16" t="str">
        <f>IFERROR(VLOOKUP(A58,DETAIL!$A$7:$P$211,16,0),"")</f>
        <v/>
      </c>
      <c r="J58" s="16" t="str">
        <f>IFERROR(VLOOKUP(A58,DETAIL!$A$7:$O$211,13,0),"")</f>
        <v/>
      </c>
      <c r="K58" s="157" t="str">
        <f>IFERROR(CONCATENATE("वर्ष ",VLOOKUP(A58,DETAIL!$A$7:$O$211,11,0)," / ","प्रतिशत ",VLOOKUP(A58,DETAIL!$A$7:$O$211,12,0)*100),"")</f>
        <v/>
      </c>
      <c r="L58" s="16" t="str">
        <f>IFERROR(VLOOKUP(A58,DETAIL!$A$7:$L$211,7,0),"")</f>
        <v/>
      </c>
      <c r="M58" s="158" t="str">
        <f>IFERROR(VLOOKUP(A58,DETAIL!$A$7:$L$211,8,0)*75%,"")</f>
        <v/>
      </c>
      <c r="N58" s="16" t="str">
        <f>IFERROR(VLOOKUP(A58,DETAIL!$A$7:$L$211,9,0),"")</f>
        <v/>
      </c>
      <c r="O58" s="158" t="str">
        <f>IFERROR(VLOOKUP(A58,DETAIL!$A$7:$L$211,10,0)*25%,"")</f>
        <v/>
      </c>
      <c r="P58" s="158" t="str">
        <f t="shared" si="0"/>
        <v/>
      </c>
      <c r="Q58" s="156"/>
      <c r="Z58" s="21" t="str">
        <f>IFERROR(VLOOKUP(B58,DETAIL!$A$7:$G$201,7,0),"")</f>
        <v/>
      </c>
      <c r="AA58" s="21" t="str">
        <f t="shared" si="1"/>
        <v/>
      </c>
    </row>
    <row r="59" spans="1:27" s="21" customFormat="1" ht="30" customHeight="1">
      <c r="A59" s="177">
        <v>52</v>
      </c>
      <c r="B59" s="16" t="str">
        <f t="shared" si="2"/>
        <v/>
      </c>
      <c r="C59" s="155" t="str">
        <f>IFERROR(VLOOKUP(A59,DETAIL!$A$7:$F$211,3,0),"")</f>
        <v/>
      </c>
      <c r="D59" s="155" t="str">
        <f>IFERROR(VLOOKUP(A59,DETAIL!$A$7:$F$211,4,0),"")</f>
        <v/>
      </c>
      <c r="E59" s="156" t="str">
        <f>IFERROR(VLOOKUP(A59,DETAIL!$A$7:$F$211,5,0),"")</f>
        <v/>
      </c>
      <c r="F59" s="156" t="str">
        <f>IFERROR(VLOOKUP(A59,DETAIL!$A$7:$O$211,15,0),"")</f>
        <v/>
      </c>
      <c r="G59" s="156" t="str">
        <f>IFERROR(VLOOKUP(A59,DETAIL!$A$7:$O$211,14,0),"")</f>
        <v/>
      </c>
      <c r="H59" s="16" t="str">
        <f>IFERROR(VLOOKUP(A59,DETAIL!$A$7:$F$211,6,0),"")</f>
        <v/>
      </c>
      <c r="I59" s="16" t="str">
        <f>IFERROR(VLOOKUP(A59,DETAIL!$A$7:$P$211,16,0),"")</f>
        <v/>
      </c>
      <c r="J59" s="16" t="str">
        <f>IFERROR(VLOOKUP(A59,DETAIL!$A$7:$O$211,13,0),"")</f>
        <v/>
      </c>
      <c r="K59" s="157" t="str">
        <f>IFERROR(CONCATENATE("वर्ष ",VLOOKUP(A59,DETAIL!$A$7:$O$211,11,0)," / ","प्रतिशत ",VLOOKUP(A59,DETAIL!$A$7:$O$211,12,0)*100),"")</f>
        <v/>
      </c>
      <c r="L59" s="16" t="str">
        <f>IFERROR(VLOOKUP(A59,DETAIL!$A$7:$L$211,7,0),"")</f>
        <v/>
      </c>
      <c r="M59" s="158" t="str">
        <f>IFERROR(VLOOKUP(A59,DETAIL!$A$7:$L$211,8,0)*75%,"")</f>
        <v/>
      </c>
      <c r="N59" s="16" t="str">
        <f>IFERROR(VLOOKUP(A59,DETAIL!$A$7:$L$211,9,0),"")</f>
        <v/>
      </c>
      <c r="O59" s="158" t="str">
        <f>IFERROR(VLOOKUP(A59,DETAIL!$A$7:$L$211,10,0)*25%,"")</f>
        <v/>
      </c>
      <c r="P59" s="158" t="str">
        <f t="shared" si="0"/>
        <v/>
      </c>
      <c r="Q59" s="156"/>
      <c r="Z59" s="21" t="str">
        <f>IFERROR(VLOOKUP(B59,DETAIL!$A$7:$G$201,7,0),"")</f>
        <v/>
      </c>
      <c r="AA59" s="21" t="str">
        <f t="shared" si="1"/>
        <v/>
      </c>
    </row>
    <row r="60" spans="1:27" s="21" customFormat="1" ht="30" customHeight="1">
      <c r="A60" s="177">
        <v>53</v>
      </c>
      <c r="B60" s="16" t="str">
        <f t="shared" si="2"/>
        <v/>
      </c>
      <c r="C60" s="155" t="str">
        <f>IFERROR(VLOOKUP(A60,DETAIL!$A$7:$F$211,3,0),"")</f>
        <v/>
      </c>
      <c r="D60" s="155" t="str">
        <f>IFERROR(VLOOKUP(A60,DETAIL!$A$7:$F$211,4,0),"")</f>
        <v/>
      </c>
      <c r="E60" s="156" t="str">
        <f>IFERROR(VLOOKUP(A60,DETAIL!$A$7:$F$211,5,0),"")</f>
        <v/>
      </c>
      <c r="F60" s="156" t="str">
        <f>IFERROR(VLOOKUP(A60,DETAIL!$A$7:$O$211,15,0),"")</f>
        <v/>
      </c>
      <c r="G60" s="156" t="str">
        <f>IFERROR(VLOOKUP(A60,DETAIL!$A$7:$O$211,14,0),"")</f>
        <v/>
      </c>
      <c r="H60" s="16" t="str">
        <f>IFERROR(VLOOKUP(A60,DETAIL!$A$7:$F$211,6,0),"")</f>
        <v/>
      </c>
      <c r="I60" s="16" t="str">
        <f>IFERROR(VLOOKUP(A60,DETAIL!$A$7:$P$211,16,0),"")</f>
        <v/>
      </c>
      <c r="J60" s="16" t="str">
        <f>IFERROR(VLOOKUP(A60,DETAIL!$A$7:$O$211,13,0),"")</f>
        <v/>
      </c>
      <c r="K60" s="157" t="str">
        <f>IFERROR(CONCATENATE("वर्ष ",VLOOKUP(A60,DETAIL!$A$7:$O$211,11,0)," / ","प्रतिशत ",VLOOKUP(A60,DETAIL!$A$7:$O$211,12,0)*100),"")</f>
        <v/>
      </c>
      <c r="L60" s="16" t="str">
        <f>IFERROR(VLOOKUP(A60,DETAIL!$A$7:$L$211,7,0),"")</f>
        <v/>
      </c>
      <c r="M60" s="158" t="str">
        <f>IFERROR(VLOOKUP(A60,DETAIL!$A$7:$L$211,8,0)*75%,"")</f>
        <v/>
      </c>
      <c r="N60" s="16" t="str">
        <f>IFERROR(VLOOKUP(A60,DETAIL!$A$7:$L$211,9,0),"")</f>
        <v/>
      </c>
      <c r="O60" s="158" t="str">
        <f>IFERROR(VLOOKUP(A60,DETAIL!$A$7:$L$211,10,0)*25%,"")</f>
        <v/>
      </c>
      <c r="P60" s="158" t="str">
        <f t="shared" si="0"/>
        <v/>
      </c>
      <c r="Q60" s="156"/>
      <c r="Z60" s="21" t="str">
        <f>IFERROR(VLOOKUP(B60,DETAIL!$A$7:$G$201,7,0),"")</f>
        <v/>
      </c>
      <c r="AA60" s="21" t="str">
        <f t="shared" si="1"/>
        <v/>
      </c>
    </row>
    <row r="61" spans="1:27" s="21" customFormat="1" ht="30" customHeight="1">
      <c r="A61" s="177">
        <v>54</v>
      </c>
      <c r="B61" s="16" t="str">
        <f t="shared" si="2"/>
        <v/>
      </c>
      <c r="C61" s="155" t="str">
        <f>IFERROR(VLOOKUP(A61,DETAIL!$A$7:$F$211,3,0),"")</f>
        <v/>
      </c>
      <c r="D61" s="155" t="str">
        <f>IFERROR(VLOOKUP(A61,DETAIL!$A$7:$F$211,4,0),"")</f>
        <v/>
      </c>
      <c r="E61" s="156" t="str">
        <f>IFERROR(VLOOKUP(A61,DETAIL!$A$7:$F$211,5,0),"")</f>
        <v/>
      </c>
      <c r="F61" s="156" t="str">
        <f>IFERROR(VLOOKUP(A61,DETAIL!$A$7:$O$211,15,0),"")</f>
        <v/>
      </c>
      <c r="G61" s="156" t="str">
        <f>IFERROR(VLOOKUP(A61,DETAIL!$A$7:$O$211,14,0),"")</f>
        <v/>
      </c>
      <c r="H61" s="16" t="str">
        <f>IFERROR(VLOOKUP(A61,DETAIL!$A$7:$F$211,6,0),"")</f>
        <v/>
      </c>
      <c r="I61" s="16" t="str">
        <f>IFERROR(VLOOKUP(A61,DETAIL!$A$7:$P$211,16,0),"")</f>
        <v/>
      </c>
      <c r="J61" s="16" t="str">
        <f>IFERROR(VLOOKUP(A61,DETAIL!$A$7:$O$211,13,0),"")</f>
        <v/>
      </c>
      <c r="K61" s="157" t="str">
        <f>IFERROR(CONCATENATE("वर्ष ",VLOOKUP(A61,DETAIL!$A$7:$O$211,11,0)," / ","प्रतिशत ",VLOOKUP(A61,DETAIL!$A$7:$O$211,12,0)*100),"")</f>
        <v/>
      </c>
      <c r="L61" s="16" t="str">
        <f>IFERROR(VLOOKUP(A61,DETAIL!$A$7:$L$211,7,0),"")</f>
        <v/>
      </c>
      <c r="M61" s="158" t="str">
        <f>IFERROR(VLOOKUP(A61,DETAIL!$A$7:$L$211,8,0)*75%,"")</f>
        <v/>
      </c>
      <c r="N61" s="16" t="str">
        <f>IFERROR(VLOOKUP(A61,DETAIL!$A$7:$L$211,9,0),"")</f>
        <v/>
      </c>
      <c r="O61" s="158" t="str">
        <f>IFERROR(VLOOKUP(A61,DETAIL!$A$7:$L$211,10,0)*25%,"")</f>
        <v/>
      </c>
      <c r="P61" s="158" t="str">
        <f t="shared" si="0"/>
        <v/>
      </c>
      <c r="Q61" s="156"/>
      <c r="Z61" s="21" t="str">
        <f>IFERROR(VLOOKUP(B61,DETAIL!$A$7:$G$201,7,0),"")</f>
        <v/>
      </c>
      <c r="AA61" s="21" t="str">
        <f t="shared" si="1"/>
        <v/>
      </c>
    </row>
    <row r="62" spans="1:27" s="21" customFormat="1" ht="30" customHeight="1">
      <c r="A62" s="177">
        <v>55</v>
      </c>
      <c r="B62" s="16" t="str">
        <f t="shared" si="2"/>
        <v/>
      </c>
      <c r="C62" s="155" t="str">
        <f>IFERROR(VLOOKUP(A62,DETAIL!$A$7:$F$211,3,0),"")</f>
        <v/>
      </c>
      <c r="D62" s="155" t="str">
        <f>IFERROR(VLOOKUP(A62,DETAIL!$A$7:$F$211,4,0),"")</f>
        <v/>
      </c>
      <c r="E62" s="156" t="str">
        <f>IFERROR(VLOOKUP(A62,DETAIL!$A$7:$F$211,5,0),"")</f>
        <v/>
      </c>
      <c r="F62" s="156" t="str">
        <f>IFERROR(VLOOKUP(A62,DETAIL!$A$7:$O$211,15,0),"")</f>
        <v/>
      </c>
      <c r="G62" s="156" t="str">
        <f>IFERROR(VLOOKUP(A62,DETAIL!$A$7:$O$211,14,0),"")</f>
        <v/>
      </c>
      <c r="H62" s="16" t="str">
        <f>IFERROR(VLOOKUP(A62,DETAIL!$A$7:$F$211,6,0),"")</f>
        <v/>
      </c>
      <c r="I62" s="16" t="str">
        <f>IFERROR(VLOOKUP(A62,DETAIL!$A$7:$P$211,16,0),"")</f>
        <v/>
      </c>
      <c r="J62" s="16" t="str">
        <f>IFERROR(VLOOKUP(A62,DETAIL!$A$7:$O$211,13,0),"")</f>
        <v/>
      </c>
      <c r="K62" s="157" t="str">
        <f>IFERROR(CONCATENATE("वर्ष ",VLOOKUP(A62,DETAIL!$A$7:$O$211,11,0)," / ","प्रतिशत ",VLOOKUP(A62,DETAIL!$A$7:$O$211,12,0)*100),"")</f>
        <v/>
      </c>
      <c r="L62" s="16" t="str">
        <f>IFERROR(VLOOKUP(A62,DETAIL!$A$7:$L$211,7,0),"")</f>
        <v/>
      </c>
      <c r="M62" s="158" t="str">
        <f>IFERROR(VLOOKUP(A62,DETAIL!$A$7:$L$211,8,0)*75%,"")</f>
        <v/>
      </c>
      <c r="N62" s="16" t="str">
        <f>IFERROR(VLOOKUP(A62,DETAIL!$A$7:$L$211,9,0),"")</f>
        <v/>
      </c>
      <c r="O62" s="158" t="str">
        <f>IFERROR(VLOOKUP(A62,DETAIL!$A$7:$L$211,10,0)*25%,"")</f>
        <v/>
      </c>
      <c r="P62" s="158" t="str">
        <f t="shared" si="0"/>
        <v/>
      </c>
      <c r="Q62" s="156"/>
      <c r="Z62" s="21" t="str">
        <f>IFERROR(VLOOKUP(B62,DETAIL!$A$7:$G$201,7,0),"")</f>
        <v/>
      </c>
      <c r="AA62" s="21" t="str">
        <f t="shared" si="1"/>
        <v/>
      </c>
    </row>
    <row r="63" spans="1:27" s="21" customFormat="1" ht="30" customHeight="1">
      <c r="A63" s="177">
        <v>56</v>
      </c>
      <c r="B63" s="16" t="str">
        <f t="shared" si="2"/>
        <v/>
      </c>
      <c r="C63" s="155" t="str">
        <f>IFERROR(VLOOKUP(A63,DETAIL!$A$7:$F$211,3,0),"")</f>
        <v/>
      </c>
      <c r="D63" s="155" t="str">
        <f>IFERROR(VLOOKUP(A63,DETAIL!$A$7:$F$211,4,0),"")</f>
        <v/>
      </c>
      <c r="E63" s="156" t="str">
        <f>IFERROR(VLOOKUP(A63,DETAIL!$A$7:$F$211,5,0),"")</f>
        <v/>
      </c>
      <c r="F63" s="156" t="str">
        <f>IFERROR(VLOOKUP(A63,DETAIL!$A$7:$O$211,15,0),"")</f>
        <v/>
      </c>
      <c r="G63" s="156" t="str">
        <f>IFERROR(VLOOKUP(A63,DETAIL!$A$7:$O$211,14,0),"")</f>
        <v/>
      </c>
      <c r="H63" s="16" t="str">
        <f>IFERROR(VLOOKUP(A63,DETAIL!$A$7:$F$211,6,0),"")</f>
        <v/>
      </c>
      <c r="I63" s="16" t="str">
        <f>IFERROR(VLOOKUP(A63,DETAIL!$A$7:$P$211,16,0),"")</f>
        <v/>
      </c>
      <c r="J63" s="16" t="str">
        <f>IFERROR(VLOOKUP(A63,DETAIL!$A$7:$O$211,13,0),"")</f>
        <v/>
      </c>
      <c r="K63" s="157" t="str">
        <f>IFERROR(CONCATENATE("वर्ष ",VLOOKUP(A63,DETAIL!$A$7:$O$211,11,0)," / ","प्रतिशत ",VLOOKUP(A63,DETAIL!$A$7:$O$211,12,0)*100),"")</f>
        <v/>
      </c>
      <c r="L63" s="16" t="str">
        <f>IFERROR(VLOOKUP(A63,DETAIL!$A$7:$L$211,7,0),"")</f>
        <v/>
      </c>
      <c r="M63" s="158" t="str">
        <f>IFERROR(VLOOKUP(A63,DETAIL!$A$7:$L$211,8,0)*75%,"")</f>
        <v/>
      </c>
      <c r="N63" s="16" t="str">
        <f>IFERROR(VLOOKUP(A63,DETAIL!$A$7:$L$211,9,0),"")</f>
        <v/>
      </c>
      <c r="O63" s="158" t="str">
        <f>IFERROR(VLOOKUP(A63,DETAIL!$A$7:$L$211,10,0)*25%,"")</f>
        <v/>
      </c>
      <c r="P63" s="158" t="str">
        <f t="shared" si="0"/>
        <v/>
      </c>
      <c r="Q63" s="156"/>
      <c r="Z63" s="21" t="str">
        <f>IFERROR(VLOOKUP(B63,DETAIL!$A$7:$G$201,7,0),"")</f>
        <v/>
      </c>
      <c r="AA63" s="21" t="str">
        <f t="shared" si="1"/>
        <v/>
      </c>
    </row>
    <row r="64" spans="1:27" s="21" customFormat="1" ht="30" customHeight="1">
      <c r="A64" s="177">
        <v>57</v>
      </c>
      <c r="B64" s="16" t="str">
        <f t="shared" si="2"/>
        <v/>
      </c>
      <c r="C64" s="155" t="str">
        <f>IFERROR(VLOOKUP(A64,DETAIL!$A$7:$F$211,3,0),"")</f>
        <v/>
      </c>
      <c r="D64" s="155" t="str">
        <f>IFERROR(VLOOKUP(A64,DETAIL!$A$7:$F$211,4,0),"")</f>
        <v/>
      </c>
      <c r="E64" s="156" t="str">
        <f>IFERROR(VLOOKUP(A64,DETAIL!$A$7:$F$211,5,0),"")</f>
        <v/>
      </c>
      <c r="F64" s="156" t="str">
        <f>IFERROR(VLOOKUP(A64,DETAIL!$A$7:$O$211,15,0),"")</f>
        <v/>
      </c>
      <c r="G64" s="156" t="str">
        <f>IFERROR(VLOOKUP(A64,DETAIL!$A$7:$O$211,14,0),"")</f>
        <v/>
      </c>
      <c r="H64" s="16" t="str">
        <f>IFERROR(VLOOKUP(A64,DETAIL!$A$7:$F$211,6,0),"")</f>
        <v/>
      </c>
      <c r="I64" s="16" t="str">
        <f>IFERROR(VLOOKUP(A64,DETAIL!$A$7:$P$211,16,0),"")</f>
        <v/>
      </c>
      <c r="J64" s="16" t="str">
        <f>IFERROR(VLOOKUP(A64,DETAIL!$A$7:$O$211,13,0),"")</f>
        <v/>
      </c>
      <c r="K64" s="157" t="str">
        <f>IFERROR(CONCATENATE("वर्ष ",VLOOKUP(A64,DETAIL!$A$7:$O$211,11,0)," / ","प्रतिशत ",VLOOKUP(A64,DETAIL!$A$7:$O$211,12,0)*100),"")</f>
        <v/>
      </c>
      <c r="L64" s="16" t="str">
        <f>IFERROR(VLOOKUP(A64,DETAIL!$A$7:$L$211,7,0),"")</f>
        <v/>
      </c>
      <c r="M64" s="158" t="str">
        <f>IFERROR(VLOOKUP(A64,DETAIL!$A$7:$L$211,8,0)*75%,"")</f>
        <v/>
      </c>
      <c r="N64" s="16" t="str">
        <f>IFERROR(VLOOKUP(A64,DETAIL!$A$7:$L$211,9,0),"")</f>
        <v/>
      </c>
      <c r="O64" s="158" t="str">
        <f>IFERROR(VLOOKUP(A64,DETAIL!$A$7:$L$211,10,0)*25%,"")</f>
        <v/>
      </c>
      <c r="P64" s="158" t="str">
        <f t="shared" si="0"/>
        <v/>
      </c>
      <c r="Q64" s="156"/>
      <c r="Z64" s="21" t="str">
        <f>IFERROR(VLOOKUP(B64,DETAIL!$A$7:$G$201,7,0),"")</f>
        <v/>
      </c>
      <c r="AA64" s="21" t="str">
        <f t="shared" si="1"/>
        <v/>
      </c>
    </row>
    <row r="65" spans="1:27" s="21" customFormat="1" ht="30" customHeight="1">
      <c r="A65" s="177">
        <v>58</v>
      </c>
      <c r="B65" s="16" t="str">
        <f t="shared" si="2"/>
        <v/>
      </c>
      <c r="C65" s="155" t="str">
        <f>IFERROR(VLOOKUP(A65,DETAIL!$A$7:$F$211,3,0),"")</f>
        <v/>
      </c>
      <c r="D65" s="155" t="str">
        <f>IFERROR(VLOOKUP(A65,DETAIL!$A$7:$F$211,4,0),"")</f>
        <v/>
      </c>
      <c r="E65" s="156" t="str">
        <f>IFERROR(VLOOKUP(A65,DETAIL!$A$7:$F$211,5,0),"")</f>
        <v/>
      </c>
      <c r="F65" s="156" t="str">
        <f>IFERROR(VLOOKUP(A65,DETAIL!$A$7:$O$211,15,0),"")</f>
        <v/>
      </c>
      <c r="G65" s="156" t="str">
        <f>IFERROR(VLOOKUP(A65,DETAIL!$A$7:$O$211,14,0),"")</f>
        <v/>
      </c>
      <c r="H65" s="16" t="str">
        <f>IFERROR(VLOOKUP(A65,DETAIL!$A$7:$F$211,6,0),"")</f>
        <v/>
      </c>
      <c r="I65" s="16" t="str">
        <f>IFERROR(VLOOKUP(A65,DETAIL!$A$7:$P$211,16,0),"")</f>
        <v/>
      </c>
      <c r="J65" s="16" t="str">
        <f>IFERROR(VLOOKUP(A65,DETAIL!$A$7:$O$211,13,0),"")</f>
        <v/>
      </c>
      <c r="K65" s="157" t="str">
        <f>IFERROR(CONCATENATE("वर्ष ",VLOOKUP(A65,DETAIL!$A$7:$O$211,11,0)," / ","प्रतिशत ",VLOOKUP(A65,DETAIL!$A$7:$O$211,12,0)*100),"")</f>
        <v/>
      </c>
      <c r="L65" s="16" t="str">
        <f>IFERROR(VLOOKUP(A65,DETAIL!$A$7:$L$211,7,0),"")</f>
        <v/>
      </c>
      <c r="M65" s="158" t="str">
        <f>IFERROR(VLOOKUP(A65,DETAIL!$A$7:$L$211,8,0)*75%,"")</f>
        <v/>
      </c>
      <c r="N65" s="16" t="str">
        <f>IFERROR(VLOOKUP(A65,DETAIL!$A$7:$L$211,9,0),"")</f>
        <v/>
      </c>
      <c r="O65" s="158" t="str">
        <f>IFERROR(VLOOKUP(A65,DETAIL!$A$7:$L$211,10,0)*25%,"")</f>
        <v/>
      </c>
      <c r="P65" s="158" t="str">
        <f t="shared" si="0"/>
        <v/>
      </c>
      <c r="Q65" s="156"/>
      <c r="Z65" s="21" t="str">
        <f>IFERROR(VLOOKUP(B65,DETAIL!$A$7:$G$201,7,0),"")</f>
        <v/>
      </c>
      <c r="AA65" s="21" t="str">
        <f t="shared" si="1"/>
        <v/>
      </c>
    </row>
    <row r="66" spans="1:27" s="21" customFormat="1" ht="30" customHeight="1">
      <c r="A66" s="177">
        <v>59</v>
      </c>
      <c r="B66" s="16" t="str">
        <f t="shared" si="2"/>
        <v/>
      </c>
      <c r="C66" s="155" t="str">
        <f>IFERROR(VLOOKUP(A66,DETAIL!$A$7:$F$211,3,0),"")</f>
        <v/>
      </c>
      <c r="D66" s="155" t="str">
        <f>IFERROR(VLOOKUP(A66,DETAIL!$A$7:$F$211,4,0),"")</f>
        <v/>
      </c>
      <c r="E66" s="156" t="str">
        <f>IFERROR(VLOOKUP(A66,DETAIL!$A$7:$F$211,5,0),"")</f>
        <v/>
      </c>
      <c r="F66" s="156" t="str">
        <f>IFERROR(VLOOKUP(A66,DETAIL!$A$7:$O$211,15,0),"")</f>
        <v/>
      </c>
      <c r="G66" s="156" t="str">
        <f>IFERROR(VLOOKUP(A66,DETAIL!$A$7:$O$211,14,0),"")</f>
        <v/>
      </c>
      <c r="H66" s="16" t="str">
        <f>IFERROR(VLOOKUP(A66,DETAIL!$A$7:$F$211,6,0),"")</f>
        <v/>
      </c>
      <c r="I66" s="16" t="str">
        <f>IFERROR(VLOOKUP(A66,DETAIL!$A$7:$P$211,16,0),"")</f>
        <v/>
      </c>
      <c r="J66" s="16" t="str">
        <f>IFERROR(VLOOKUP(A66,DETAIL!$A$7:$O$211,13,0),"")</f>
        <v/>
      </c>
      <c r="K66" s="157" t="str">
        <f>IFERROR(CONCATENATE("वर्ष ",VLOOKUP(A66,DETAIL!$A$7:$O$211,11,0)," / ","प्रतिशत ",VLOOKUP(A66,DETAIL!$A$7:$O$211,12,0)*100),"")</f>
        <v/>
      </c>
      <c r="L66" s="16" t="str">
        <f>IFERROR(VLOOKUP(A66,DETAIL!$A$7:$L$211,7,0),"")</f>
        <v/>
      </c>
      <c r="M66" s="158" t="str">
        <f>IFERROR(VLOOKUP(A66,DETAIL!$A$7:$L$211,8,0)*75%,"")</f>
        <v/>
      </c>
      <c r="N66" s="16" t="str">
        <f>IFERROR(VLOOKUP(A66,DETAIL!$A$7:$L$211,9,0),"")</f>
        <v/>
      </c>
      <c r="O66" s="158" t="str">
        <f>IFERROR(VLOOKUP(A66,DETAIL!$A$7:$L$211,10,0)*25%,"")</f>
        <v/>
      </c>
      <c r="P66" s="158" t="str">
        <f t="shared" si="0"/>
        <v/>
      </c>
      <c r="Q66" s="156"/>
      <c r="Z66" s="21" t="str">
        <f>IFERROR(VLOOKUP(B66,DETAIL!$A$7:$G$201,7,0),"")</f>
        <v/>
      </c>
      <c r="AA66" s="21" t="str">
        <f t="shared" si="1"/>
        <v/>
      </c>
    </row>
    <row r="67" spans="1:27" s="21" customFormat="1" ht="30" customHeight="1">
      <c r="A67" s="177">
        <v>60</v>
      </c>
      <c r="B67" s="16" t="str">
        <f t="shared" si="2"/>
        <v/>
      </c>
      <c r="C67" s="155" t="str">
        <f>IFERROR(VLOOKUP(A67,DETAIL!$A$7:$F$211,3,0),"")</f>
        <v/>
      </c>
      <c r="D67" s="155" t="str">
        <f>IFERROR(VLOOKUP(A67,DETAIL!$A$7:$F$211,4,0),"")</f>
        <v/>
      </c>
      <c r="E67" s="156" t="str">
        <f>IFERROR(VLOOKUP(A67,DETAIL!$A$7:$F$211,5,0),"")</f>
        <v/>
      </c>
      <c r="F67" s="156" t="str">
        <f>IFERROR(VLOOKUP(A67,DETAIL!$A$7:$O$211,15,0),"")</f>
        <v/>
      </c>
      <c r="G67" s="156" t="str">
        <f>IFERROR(VLOOKUP(A67,DETAIL!$A$7:$O$211,14,0),"")</f>
        <v/>
      </c>
      <c r="H67" s="16" t="str">
        <f>IFERROR(VLOOKUP(A67,DETAIL!$A$7:$F$211,6,0),"")</f>
        <v/>
      </c>
      <c r="I67" s="16" t="str">
        <f>IFERROR(VLOOKUP(A67,DETAIL!$A$7:$P$211,16,0),"")</f>
        <v/>
      </c>
      <c r="J67" s="16" t="str">
        <f>IFERROR(VLOOKUP(A67,DETAIL!$A$7:$O$211,13,0),"")</f>
        <v/>
      </c>
      <c r="K67" s="157" t="str">
        <f>IFERROR(CONCATENATE("वर्ष ",VLOOKUP(A67,DETAIL!$A$7:$O$211,11,0)," / ","प्रतिशत ",VLOOKUP(A67,DETAIL!$A$7:$O$211,12,0)*100),"")</f>
        <v/>
      </c>
      <c r="L67" s="16" t="str">
        <f>IFERROR(VLOOKUP(A67,DETAIL!$A$7:$L$211,7,0),"")</f>
        <v/>
      </c>
      <c r="M67" s="158" t="str">
        <f>IFERROR(VLOOKUP(A67,DETAIL!$A$7:$L$211,8,0)*75%,"")</f>
        <v/>
      </c>
      <c r="N67" s="16" t="str">
        <f>IFERROR(VLOOKUP(A67,DETAIL!$A$7:$L$211,9,0),"")</f>
        <v/>
      </c>
      <c r="O67" s="158" t="str">
        <f>IFERROR(VLOOKUP(A67,DETAIL!$A$7:$L$211,10,0)*25%,"")</f>
        <v/>
      </c>
      <c r="P67" s="158" t="str">
        <f t="shared" si="0"/>
        <v/>
      </c>
      <c r="Q67" s="156"/>
      <c r="Z67" s="21" t="str">
        <f>IFERROR(VLOOKUP(B67,DETAIL!$A$7:$G$201,7,0),"")</f>
        <v/>
      </c>
      <c r="AA67" s="21" t="str">
        <f t="shared" si="1"/>
        <v/>
      </c>
    </row>
    <row r="68" spans="1:27" s="21" customFormat="1" ht="30" customHeight="1">
      <c r="A68" s="177">
        <v>61</v>
      </c>
      <c r="B68" s="16" t="str">
        <f t="shared" si="2"/>
        <v/>
      </c>
      <c r="C68" s="155" t="str">
        <f>IFERROR(VLOOKUP(A68,DETAIL!$A$7:$F$211,3,0),"")</f>
        <v/>
      </c>
      <c r="D68" s="155" t="str">
        <f>IFERROR(VLOOKUP(A68,DETAIL!$A$7:$F$211,4,0),"")</f>
        <v/>
      </c>
      <c r="E68" s="156" t="str">
        <f>IFERROR(VLOOKUP(A68,DETAIL!$A$7:$F$211,5,0),"")</f>
        <v/>
      </c>
      <c r="F68" s="156" t="str">
        <f>IFERROR(VLOOKUP(A68,DETAIL!$A$7:$O$211,15,0),"")</f>
        <v/>
      </c>
      <c r="G68" s="156" t="str">
        <f>IFERROR(VLOOKUP(A68,DETAIL!$A$7:$O$211,14,0),"")</f>
        <v/>
      </c>
      <c r="H68" s="16" t="str">
        <f>IFERROR(VLOOKUP(A68,DETAIL!$A$7:$F$211,6,0),"")</f>
        <v/>
      </c>
      <c r="I68" s="16" t="str">
        <f>IFERROR(VLOOKUP(A68,DETAIL!$A$7:$P$211,16,0),"")</f>
        <v/>
      </c>
      <c r="J68" s="16" t="str">
        <f>IFERROR(VLOOKUP(A68,DETAIL!$A$7:$O$211,13,0),"")</f>
        <v/>
      </c>
      <c r="K68" s="157" t="str">
        <f>IFERROR(CONCATENATE("वर्ष ",VLOOKUP(A68,DETAIL!$A$7:$O$211,11,0)," / ","प्रतिशत ",VLOOKUP(A68,DETAIL!$A$7:$O$211,12,0)*100),"")</f>
        <v/>
      </c>
      <c r="L68" s="16" t="str">
        <f>IFERROR(VLOOKUP(A68,DETAIL!$A$7:$L$211,7,0),"")</f>
        <v/>
      </c>
      <c r="M68" s="158" t="str">
        <f>IFERROR(VLOOKUP(A68,DETAIL!$A$7:$L$211,8,0)*75%,"")</f>
        <v/>
      </c>
      <c r="N68" s="16" t="str">
        <f>IFERROR(VLOOKUP(A68,DETAIL!$A$7:$L$211,9,0),"")</f>
        <v/>
      </c>
      <c r="O68" s="158" t="str">
        <f>IFERROR(VLOOKUP(A68,DETAIL!$A$7:$L$211,10,0)*25%,"")</f>
        <v/>
      </c>
      <c r="P68" s="158" t="str">
        <f t="shared" si="0"/>
        <v/>
      </c>
      <c r="Q68" s="156"/>
      <c r="Z68" s="21" t="str">
        <f>IFERROR(VLOOKUP(B68,DETAIL!$A$7:$G$201,7,0),"")</f>
        <v/>
      </c>
      <c r="AA68" s="21" t="str">
        <f t="shared" si="1"/>
        <v/>
      </c>
    </row>
    <row r="69" spans="1:27" s="21" customFormat="1" ht="30" customHeight="1">
      <c r="A69" s="177">
        <v>62</v>
      </c>
      <c r="B69" s="16" t="str">
        <f t="shared" si="2"/>
        <v/>
      </c>
      <c r="C69" s="155" t="str">
        <f>IFERROR(VLOOKUP(A69,DETAIL!$A$7:$F$211,3,0),"")</f>
        <v/>
      </c>
      <c r="D69" s="155" t="str">
        <f>IFERROR(VLOOKUP(A69,DETAIL!$A$7:$F$211,4,0),"")</f>
        <v/>
      </c>
      <c r="E69" s="156" t="str">
        <f>IFERROR(VLOOKUP(A69,DETAIL!$A$7:$F$211,5,0),"")</f>
        <v/>
      </c>
      <c r="F69" s="156" t="str">
        <f>IFERROR(VLOOKUP(A69,DETAIL!$A$7:$O$211,15,0),"")</f>
        <v/>
      </c>
      <c r="G69" s="156" t="str">
        <f>IFERROR(VLOOKUP(A69,DETAIL!$A$7:$O$211,14,0),"")</f>
        <v/>
      </c>
      <c r="H69" s="16" t="str">
        <f>IFERROR(VLOOKUP(A69,DETAIL!$A$7:$F$211,6,0),"")</f>
        <v/>
      </c>
      <c r="I69" s="16" t="str">
        <f>IFERROR(VLOOKUP(A69,DETAIL!$A$7:$P$211,16,0),"")</f>
        <v/>
      </c>
      <c r="J69" s="16" t="str">
        <f>IFERROR(VLOOKUP(A69,DETAIL!$A$7:$O$211,13,0),"")</f>
        <v/>
      </c>
      <c r="K69" s="157" t="str">
        <f>IFERROR(CONCATENATE("वर्ष ",VLOOKUP(A69,DETAIL!$A$7:$O$211,11,0)," / ","प्रतिशत ",VLOOKUP(A69,DETAIL!$A$7:$O$211,12,0)*100),"")</f>
        <v/>
      </c>
      <c r="L69" s="16" t="str">
        <f>IFERROR(VLOOKUP(A69,DETAIL!$A$7:$L$211,7,0),"")</f>
        <v/>
      </c>
      <c r="M69" s="158" t="str">
        <f>IFERROR(VLOOKUP(A69,DETAIL!$A$7:$L$211,8,0)*75%,"")</f>
        <v/>
      </c>
      <c r="N69" s="16" t="str">
        <f>IFERROR(VLOOKUP(A69,DETAIL!$A$7:$L$211,9,0),"")</f>
        <v/>
      </c>
      <c r="O69" s="158" t="str">
        <f>IFERROR(VLOOKUP(A69,DETAIL!$A$7:$L$211,10,0)*25%,"")</f>
        <v/>
      </c>
      <c r="P69" s="158" t="str">
        <f t="shared" si="0"/>
        <v/>
      </c>
      <c r="Q69" s="156"/>
      <c r="Z69" s="21" t="str">
        <f>IFERROR(VLOOKUP(B69,DETAIL!$A$7:$G$201,7,0),"")</f>
        <v/>
      </c>
      <c r="AA69" s="21" t="str">
        <f t="shared" si="1"/>
        <v/>
      </c>
    </row>
    <row r="70" spans="1:27" s="21" customFormat="1" ht="30" customHeight="1">
      <c r="A70" s="177">
        <v>63</v>
      </c>
      <c r="B70" s="16" t="str">
        <f t="shared" si="2"/>
        <v/>
      </c>
      <c r="C70" s="155" t="str">
        <f>IFERROR(VLOOKUP(A70,DETAIL!$A$7:$F$211,3,0),"")</f>
        <v/>
      </c>
      <c r="D70" s="155" t="str">
        <f>IFERROR(VLOOKUP(A70,DETAIL!$A$7:$F$211,4,0),"")</f>
        <v/>
      </c>
      <c r="E70" s="156" t="str">
        <f>IFERROR(VLOOKUP(A70,DETAIL!$A$7:$F$211,5,0),"")</f>
        <v/>
      </c>
      <c r="F70" s="156" t="str">
        <f>IFERROR(VLOOKUP(A70,DETAIL!$A$7:$O$211,15,0),"")</f>
        <v/>
      </c>
      <c r="G70" s="156" t="str">
        <f>IFERROR(VLOOKUP(A70,DETAIL!$A$7:$O$211,14,0),"")</f>
        <v/>
      </c>
      <c r="H70" s="16" t="str">
        <f>IFERROR(VLOOKUP(A70,DETAIL!$A$7:$F$211,6,0),"")</f>
        <v/>
      </c>
      <c r="I70" s="16" t="str">
        <f>IFERROR(VLOOKUP(A70,DETAIL!$A$7:$P$211,16,0),"")</f>
        <v/>
      </c>
      <c r="J70" s="16" t="str">
        <f>IFERROR(VLOOKUP(A70,DETAIL!$A$7:$O$211,13,0),"")</f>
        <v/>
      </c>
      <c r="K70" s="157" t="str">
        <f>IFERROR(CONCATENATE("वर्ष ",VLOOKUP(A70,DETAIL!$A$7:$O$211,11,0)," / ","प्रतिशत ",VLOOKUP(A70,DETAIL!$A$7:$O$211,12,0)*100),"")</f>
        <v/>
      </c>
      <c r="L70" s="16" t="str">
        <f>IFERROR(VLOOKUP(A70,DETAIL!$A$7:$L$211,7,0),"")</f>
        <v/>
      </c>
      <c r="M70" s="158" t="str">
        <f>IFERROR(VLOOKUP(A70,DETAIL!$A$7:$L$211,8,0)*75%,"")</f>
        <v/>
      </c>
      <c r="N70" s="16" t="str">
        <f>IFERROR(VLOOKUP(A70,DETAIL!$A$7:$L$211,9,0),"")</f>
        <v/>
      </c>
      <c r="O70" s="158" t="str">
        <f>IFERROR(VLOOKUP(A70,DETAIL!$A$7:$L$211,10,0)*25%,"")</f>
        <v/>
      </c>
      <c r="P70" s="158" t="str">
        <f t="shared" si="0"/>
        <v/>
      </c>
      <c r="Q70" s="156"/>
      <c r="Z70" s="21" t="str">
        <f>IFERROR(VLOOKUP(B70,DETAIL!$A$7:$G$201,7,0),"")</f>
        <v/>
      </c>
      <c r="AA70" s="21" t="str">
        <f t="shared" si="1"/>
        <v/>
      </c>
    </row>
    <row r="71" spans="1:27" s="21" customFormat="1" ht="30" customHeight="1">
      <c r="A71" s="177">
        <v>64</v>
      </c>
      <c r="B71" s="16" t="str">
        <f t="shared" si="2"/>
        <v/>
      </c>
      <c r="C71" s="155" t="str">
        <f>IFERROR(VLOOKUP(A71,DETAIL!$A$7:$F$211,3,0),"")</f>
        <v/>
      </c>
      <c r="D71" s="155" t="str">
        <f>IFERROR(VLOOKUP(A71,DETAIL!$A$7:$F$211,4,0),"")</f>
        <v/>
      </c>
      <c r="E71" s="156" t="str">
        <f>IFERROR(VLOOKUP(A71,DETAIL!$A$7:$F$211,5,0),"")</f>
        <v/>
      </c>
      <c r="F71" s="156" t="str">
        <f>IFERROR(VLOOKUP(A71,DETAIL!$A$7:$O$211,15,0),"")</f>
        <v/>
      </c>
      <c r="G71" s="156" t="str">
        <f>IFERROR(VLOOKUP(A71,DETAIL!$A$7:$O$211,14,0),"")</f>
        <v/>
      </c>
      <c r="H71" s="16" t="str">
        <f>IFERROR(VLOOKUP(A71,DETAIL!$A$7:$F$211,6,0),"")</f>
        <v/>
      </c>
      <c r="I71" s="16" t="str">
        <f>IFERROR(VLOOKUP(A71,DETAIL!$A$7:$P$211,16,0),"")</f>
        <v/>
      </c>
      <c r="J71" s="16" t="str">
        <f>IFERROR(VLOOKUP(A71,DETAIL!$A$7:$O$211,13,0),"")</f>
        <v/>
      </c>
      <c r="K71" s="157" t="str">
        <f>IFERROR(CONCATENATE("वर्ष ",VLOOKUP(A71,DETAIL!$A$7:$O$211,11,0)," / ","प्रतिशत ",VLOOKUP(A71,DETAIL!$A$7:$O$211,12,0)*100),"")</f>
        <v/>
      </c>
      <c r="L71" s="16" t="str">
        <f>IFERROR(VLOOKUP(A71,DETAIL!$A$7:$L$211,7,0),"")</f>
        <v/>
      </c>
      <c r="M71" s="158" t="str">
        <f>IFERROR(VLOOKUP(A71,DETAIL!$A$7:$L$211,8,0)*75%,"")</f>
        <v/>
      </c>
      <c r="N71" s="16" t="str">
        <f>IFERROR(VLOOKUP(A71,DETAIL!$A$7:$L$211,9,0),"")</f>
        <v/>
      </c>
      <c r="O71" s="158" t="str">
        <f>IFERROR(VLOOKUP(A71,DETAIL!$A$7:$L$211,10,0)*25%,"")</f>
        <v/>
      </c>
      <c r="P71" s="158" t="str">
        <f t="shared" si="0"/>
        <v/>
      </c>
      <c r="Q71" s="156"/>
      <c r="Z71" s="21" t="str">
        <f>IFERROR(VLOOKUP(B71,DETAIL!$A$7:$G$201,7,0),"")</f>
        <v/>
      </c>
      <c r="AA71" s="21" t="str">
        <f t="shared" si="1"/>
        <v/>
      </c>
    </row>
    <row r="72" spans="1:27" s="21" customFormat="1" ht="30" customHeight="1">
      <c r="A72" s="177">
        <v>65</v>
      </c>
      <c r="B72" s="16" t="str">
        <f t="shared" si="2"/>
        <v/>
      </c>
      <c r="C72" s="155" t="str">
        <f>IFERROR(VLOOKUP(A72,DETAIL!$A$7:$F$211,3,0),"")</f>
        <v/>
      </c>
      <c r="D72" s="155" t="str">
        <f>IFERROR(VLOOKUP(A72,DETAIL!$A$7:$F$211,4,0),"")</f>
        <v/>
      </c>
      <c r="E72" s="156" t="str">
        <f>IFERROR(VLOOKUP(A72,DETAIL!$A$7:$F$211,5,0),"")</f>
        <v/>
      </c>
      <c r="F72" s="156" t="str">
        <f>IFERROR(VLOOKUP(A72,DETAIL!$A$7:$O$211,15,0),"")</f>
        <v/>
      </c>
      <c r="G72" s="156" t="str">
        <f>IFERROR(VLOOKUP(A72,DETAIL!$A$7:$O$211,14,0),"")</f>
        <v/>
      </c>
      <c r="H72" s="16" t="str">
        <f>IFERROR(VLOOKUP(A72,DETAIL!$A$7:$F$211,6,0),"")</f>
        <v/>
      </c>
      <c r="I72" s="16" t="str">
        <f>IFERROR(VLOOKUP(A72,DETAIL!$A$7:$P$211,16,0),"")</f>
        <v/>
      </c>
      <c r="J72" s="16" t="str">
        <f>IFERROR(VLOOKUP(A72,DETAIL!$A$7:$O$211,13,0),"")</f>
        <v/>
      </c>
      <c r="K72" s="157" t="str">
        <f>IFERROR(CONCATENATE("वर्ष ",VLOOKUP(A72,DETAIL!$A$7:$O$211,11,0)," / ","प्रतिशत ",VLOOKUP(A72,DETAIL!$A$7:$O$211,12,0)*100),"")</f>
        <v/>
      </c>
      <c r="L72" s="16" t="str">
        <f>IFERROR(VLOOKUP(A72,DETAIL!$A$7:$L$211,7,0),"")</f>
        <v/>
      </c>
      <c r="M72" s="158" t="str">
        <f>IFERROR(VLOOKUP(A72,DETAIL!$A$7:$L$211,8,0)*75%,"")</f>
        <v/>
      </c>
      <c r="N72" s="16" t="str">
        <f>IFERROR(VLOOKUP(A72,DETAIL!$A$7:$L$211,9,0),"")</f>
        <v/>
      </c>
      <c r="O72" s="158" t="str">
        <f>IFERROR(VLOOKUP(A72,DETAIL!$A$7:$L$211,10,0)*25%,"")</f>
        <v/>
      </c>
      <c r="P72" s="158" t="str">
        <f t="shared" si="0"/>
        <v/>
      </c>
      <c r="Q72" s="156"/>
      <c r="Z72" s="21" t="str">
        <f>IFERROR(VLOOKUP(B72,DETAIL!$A$7:$G$201,7,0),"")</f>
        <v/>
      </c>
      <c r="AA72" s="21" t="str">
        <f t="shared" si="1"/>
        <v/>
      </c>
    </row>
    <row r="73" spans="1:27" s="21" customFormat="1" ht="30" customHeight="1">
      <c r="A73" s="177">
        <v>66</v>
      </c>
      <c r="B73" s="16" t="str">
        <f t="shared" si="2"/>
        <v/>
      </c>
      <c r="C73" s="155" t="str">
        <f>IFERROR(VLOOKUP(A73,DETAIL!$A$7:$F$211,3,0),"")</f>
        <v/>
      </c>
      <c r="D73" s="155" t="str">
        <f>IFERROR(VLOOKUP(A73,DETAIL!$A$7:$F$211,4,0),"")</f>
        <v/>
      </c>
      <c r="E73" s="156" t="str">
        <f>IFERROR(VLOOKUP(A73,DETAIL!$A$7:$F$211,5,0),"")</f>
        <v/>
      </c>
      <c r="F73" s="156" t="str">
        <f>IFERROR(VLOOKUP(A73,DETAIL!$A$7:$O$211,15,0),"")</f>
        <v/>
      </c>
      <c r="G73" s="156" t="str">
        <f>IFERROR(VLOOKUP(A73,DETAIL!$A$7:$O$211,14,0),"")</f>
        <v/>
      </c>
      <c r="H73" s="16" t="str">
        <f>IFERROR(VLOOKUP(A73,DETAIL!$A$7:$F$211,6,0),"")</f>
        <v/>
      </c>
      <c r="I73" s="16" t="str">
        <f>IFERROR(VLOOKUP(A73,DETAIL!$A$7:$P$211,16,0),"")</f>
        <v/>
      </c>
      <c r="J73" s="16" t="str">
        <f>IFERROR(VLOOKUP(A73,DETAIL!$A$7:$O$211,13,0),"")</f>
        <v/>
      </c>
      <c r="K73" s="157" t="str">
        <f>IFERROR(CONCATENATE("वर्ष ",VLOOKUP(A73,DETAIL!$A$7:$O$211,11,0)," / ","प्रतिशत ",VLOOKUP(A73,DETAIL!$A$7:$O$211,12,0)*100),"")</f>
        <v/>
      </c>
      <c r="L73" s="16" t="str">
        <f>IFERROR(VLOOKUP(A73,DETAIL!$A$7:$L$211,7,0),"")</f>
        <v/>
      </c>
      <c r="M73" s="158" t="str">
        <f>IFERROR(VLOOKUP(A73,DETAIL!$A$7:$L$211,8,0)*75%,"")</f>
        <v/>
      </c>
      <c r="N73" s="16" t="str">
        <f>IFERROR(VLOOKUP(A73,DETAIL!$A$7:$L$211,9,0),"")</f>
        <v/>
      </c>
      <c r="O73" s="158" t="str">
        <f>IFERROR(VLOOKUP(A73,DETAIL!$A$7:$L$211,10,0)*25%,"")</f>
        <v/>
      </c>
      <c r="P73" s="158" t="str">
        <f t="shared" ref="P73:P136" si="3">IFERROR(IF(H73="","",SUM(M73+O73)),"")</f>
        <v/>
      </c>
      <c r="Q73" s="156"/>
      <c r="Z73" s="21" t="str">
        <f>IFERROR(VLOOKUP(B73,DETAIL!$A$7:$G$201,7,0),"")</f>
        <v/>
      </c>
      <c r="AA73" s="21" t="str">
        <f t="shared" ref="AA73:AA136" si="4">IF(Z73=0,"",Z73)</f>
        <v/>
      </c>
    </row>
    <row r="74" spans="1:27" s="21" customFormat="1" ht="30" customHeight="1">
      <c r="A74" s="177">
        <v>67</v>
      </c>
      <c r="B74" s="16" t="str">
        <f t="shared" ref="B74:B137" si="5">IFERROR(IF(LEN(C74)&gt;=2,B73+1,""),"")</f>
        <v/>
      </c>
      <c r="C74" s="155" t="str">
        <f>IFERROR(VLOOKUP(A74,DETAIL!$A$7:$F$211,3,0),"")</f>
        <v/>
      </c>
      <c r="D74" s="155" t="str">
        <f>IFERROR(VLOOKUP(A74,DETAIL!$A$7:$F$211,4,0),"")</f>
        <v/>
      </c>
      <c r="E74" s="156" t="str">
        <f>IFERROR(VLOOKUP(A74,DETAIL!$A$7:$F$211,5,0),"")</f>
        <v/>
      </c>
      <c r="F74" s="156" t="str">
        <f>IFERROR(VLOOKUP(A74,DETAIL!$A$7:$O$211,15,0),"")</f>
        <v/>
      </c>
      <c r="G74" s="156" t="str">
        <f>IFERROR(VLOOKUP(A74,DETAIL!$A$7:$O$211,14,0),"")</f>
        <v/>
      </c>
      <c r="H74" s="16" t="str">
        <f>IFERROR(VLOOKUP(A74,DETAIL!$A$7:$F$211,6,0),"")</f>
        <v/>
      </c>
      <c r="I74" s="16" t="str">
        <f>IFERROR(VLOOKUP(A74,DETAIL!$A$7:$P$211,16,0),"")</f>
        <v/>
      </c>
      <c r="J74" s="16" t="str">
        <f>IFERROR(VLOOKUP(A74,DETAIL!$A$7:$O$211,13,0),"")</f>
        <v/>
      </c>
      <c r="K74" s="157" t="str">
        <f>IFERROR(CONCATENATE("वर्ष ",VLOOKUP(A74,DETAIL!$A$7:$O$211,11,0)," / ","प्रतिशत ",VLOOKUP(A74,DETAIL!$A$7:$O$211,12,0)*100),"")</f>
        <v/>
      </c>
      <c r="L74" s="16" t="str">
        <f>IFERROR(VLOOKUP(A74,DETAIL!$A$7:$L$211,7,0),"")</f>
        <v/>
      </c>
      <c r="M74" s="158" t="str">
        <f>IFERROR(VLOOKUP(A74,DETAIL!$A$7:$L$211,8,0)*75%,"")</f>
        <v/>
      </c>
      <c r="N74" s="16" t="str">
        <f>IFERROR(VLOOKUP(A74,DETAIL!$A$7:$L$211,9,0),"")</f>
        <v/>
      </c>
      <c r="O74" s="158" t="str">
        <f>IFERROR(VLOOKUP(A74,DETAIL!$A$7:$L$211,10,0)*25%,"")</f>
        <v/>
      </c>
      <c r="P74" s="158" t="str">
        <f t="shared" si="3"/>
        <v/>
      </c>
      <c r="Q74" s="156"/>
      <c r="Z74" s="21" t="str">
        <f>IFERROR(VLOOKUP(B74,DETAIL!$A$7:$G$201,7,0),"")</f>
        <v/>
      </c>
      <c r="AA74" s="21" t="str">
        <f t="shared" si="4"/>
        <v/>
      </c>
    </row>
    <row r="75" spans="1:27" s="21" customFormat="1" ht="30" customHeight="1">
      <c r="A75" s="177">
        <v>68</v>
      </c>
      <c r="B75" s="16" t="str">
        <f t="shared" si="5"/>
        <v/>
      </c>
      <c r="C75" s="155" t="str">
        <f>IFERROR(VLOOKUP(A75,DETAIL!$A$7:$F$211,3,0),"")</f>
        <v/>
      </c>
      <c r="D75" s="155" t="str">
        <f>IFERROR(VLOOKUP(A75,DETAIL!$A$7:$F$211,4,0),"")</f>
        <v/>
      </c>
      <c r="E75" s="156" t="str">
        <f>IFERROR(VLOOKUP(A75,DETAIL!$A$7:$F$211,5,0),"")</f>
        <v/>
      </c>
      <c r="F75" s="156" t="str">
        <f>IFERROR(VLOOKUP(A75,DETAIL!$A$7:$O$211,15,0),"")</f>
        <v/>
      </c>
      <c r="G75" s="156" t="str">
        <f>IFERROR(VLOOKUP(A75,DETAIL!$A$7:$O$211,14,0),"")</f>
        <v/>
      </c>
      <c r="H75" s="16" t="str">
        <f>IFERROR(VLOOKUP(A75,DETAIL!$A$7:$F$211,6,0),"")</f>
        <v/>
      </c>
      <c r="I75" s="16" t="str">
        <f>IFERROR(VLOOKUP(A75,DETAIL!$A$7:$P$211,16,0),"")</f>
        <v/>
      </c>
      <c r="J75" s="16" t="str">
        <f>IFERROR(VLOOKUP(A75,DETAIL!$A$7:$O$211,13,0),"")</f>
        <v/>
      </c>
      <c r="K75" s="157" t="str">
        <f>IFERROR(CONCATENATE("वर्ष ",VLOOKUP(A75,DETAIL!$A$7:$O$211,11,0)," / ","प्रतिशत ",VLOOKUP(A75,DETAIL!$A$7:$O$211,12,0)*100),"")</f>
        <v/>
      </c>
      <c r="L75" s="16" t="str">
        <f>IFERROR(VLOOKUP(A75,DETAIL!$A$7:$L$211,7,0),"")</f>
        <v/>
      </c>
      <c r="M75" s="158" t="str">
        <f>IFERROR(VLOOKUP(A75,DETAIL!$A$7:$L$211,8,0)*75%,"")</f>
        <v/>
      </c>
      <c r="N75" s="16" t="str">
        <f>IFERROR(VLOOKUP(A75,DETAIL!$A$7:$L$211,9,0),"")</f>
        <v/>
      </c>
      <c r="O75" s="158" t="str">
        <f>IFERROR(VLOOKUP(A75,DETAIL!$A$7:$L$211,10,0)*25%,"")</f>
        <v/>
      </c>
      <c r="P75" s="158" t="str">
        <f t="shared" si="3"/>
        <v/>
      </c>
      <c r="Q75" s="156"/>
      <c r="Z75" s="21" t="str">
        <f>IFERROR(VLOOKUP(B75,DETAIL!$A$7:$G$201,7,0),"")</f>
        <v/>
      </c>
      <c r="AA75" s="21" t="str">
        <f t="shared" si="4"/>
        <v/>
      </c>
    </row>
    <row r="76" spans="1:27" s="21" customFormat="1" ht="30" customHeight="1">
      <c r="A76" s="177">
        <v>69</v>
      </c>
      <c r="B76" s="16" t="str">
        <f t="shared" si="5"/>
        <v/>
      </c>
      <c r="C76" s="155" t="str">
        <f>IFERROR(VLOOKUP(A76,DETAIL!$A$7:$F$211,3,0),"")</f>
        <v/>
      </c>
      <c r="D76" s="155" t="str">
        <f>IFERROR(VLOOKUP(A76,DETAIL!$A$7:$F$211,4,0),"")</f>
        <v/>
      </c>
      <c r="E76" s="156" t="str">
        <f>IFERROR(VLOOKUP(A76,DETAIL!$A$7:$F$211,5,0),"")</f>
        <v/>
      </c>
      <c r="F76" s="156" t="str">
        <f>IFERROR(VLOOKUP(A76,DETAIL!$A$7:$O$211,15,0),"")</f>
        <v/>
      </c>
      <c r="G76" s="156" t="str">
        <f>IFERROR(VLOOKUP(A76,DETAIL!$A$7:$O$211,14,0),"")</f>
        <v/>
      </c>
      <c r="H76" s="16" t="str">
        <f>IFERROR(VLOOKUP(A76,DETAIL!$A$7:$F$211,6,0),"")</f>
        <v/>
      </c>
      <c r="I76" s="16" t="str">
        <f>IFERROR(VLOOKUP(A76,DETAIL!$A$7:$P$211,16,0),"")</f>
        <v/>
      </c>
      <c r="J76" s="16" t="str">
        <f>IFERROR(VLOOKUP(A76,DETAIL!$A$7:$O$211,13,0),"")</f>
        <v/>
      </c>
      <c r="K76" s="157" t="str">
        <f>IFERROR(CONCATENATE("वर्ष ",VLOOKUP(A76,DETAIL!$A$7:$O$211,11,0)," / ","प्रतिशत ",VLOOKUP(A76,DETAIL!$A$7:$O$211,12,0)*100),"")</f>
        <v/>
      </c>
      <c r="L76" s="16" t="str">
        <f>IFERROR(VLOOKUP(A76,DETAIL!$A$7:$L$211,7,0),"")</f>
        <v/>
      </c>
      <c r="M76" s="158" t="str">
        <f>IFERROR(VLOOKUP(A76,DETAIL!$A$7:$L$211,8,0)*75%,"")</f>
        <v/>
      </c>
      <c r="N76" s="16" t="str">
        <f>IFERROR(VLOOKUP(A76,DETAIL!$A$7:$L$211,9,0),"")</f>
        <v/>
      </c>
      <c r="O76" s="158" t="str">
        <f>IFERROR(VLOOKUP(A76,DETAIL!$A$7:$L$211,10,0)*25%,"")</f>
        <v/>
      </c>
      <c r="P76" s="158" t="str">
        <f t="shared" si="3"/>
        <v/>
      </c>
      <c r="Q76" s="156"/>
      <c r="Z76" s="21" t="str">
        <f>IFERROR(VLOOKUP(B76,DETAIL!$A$7:$G$201,7,0),"")</f>
        <v/>
      </c>
      <c r="AA76" s="21" t="str">
        <f t="shared" si="4"/>
        <v/>
      </c>
    </row>
    <row r="77" spans="1:27" s="21" customFormat="1" ht="30" customHeight="1">
      <c r="A77" s="177">
        <v>70</v>
      </c>
      <c r="B77" s="16" t="str">
        <f t="shared" si="5"/>
        <v/>
      </c>
      <c r="C77" s="155" t="str">
        <f>IFERROR(VLOOKUP(A77,DETAIL!$A$7:$F$211,3,0),"")</f>
        <v/>
      </c>
      <c r="D77" s="155" t="str">
        <f>IFERROR(VLOOKUP(A77,DETAIL!$A$7:$F$211,4,0),"")</f>
        <v/>
      </c>
      <c r="E77" s="156" t="str">
        <f>IFERROR(VLOOKUP(A77,DETAIL!$A$7:$F$211,5,0),"")</f>
        <v/>
      </c>
      <c r="F77" s="156" t="str">
        <f>IFERROR(VLOOKUP(A77,DETAIL!$A$7:$O$211,15,0),"")</f>
        <v/>
      </c>
      <c r="G77" s="156" t="str">
        <f>IFERROR(VLOOKUP(A77,DETAIL!$A$7:$O$211,14,0),"")</f>
        <v/>
      </c>
      <c r="H77" s="16" t="str">
        <f>IFERROR(VLOOKUP(A77,DETAIL!$A$7:$F$211,6,0),"")</f>
        <v/>
      </c>
      <c r="I77" s="16" t="str">
        <f>IFERROR(VLOOKUP(A77,DETAIL!$A$7:$P$211,16,0),"")</f>
        <v/>
      </c>
      <c r="J77" s="16" t="str">
        <f>IFERROR(VLOOKUP(A77,DETAIL!$A$7:$O$211,13,0),"")</f>
        <v/>
      </c>
      <c r="K77" s="157" t="str">
        <f>IFERROR(CONCATENATE("वर्ष ",VLOOKUP(A77,DETAIL!$A$7:$O$211,11,0)," / ","प्रतिशत ",VLOOKUP(A77,DETAIL!$A$7:$O$211,12,0)*100),"")</f>
        <v/>
      </c>
      <c r="L77" s="16" t="str">
        <f>IFERROR(VLOOKUP(A77,DETAIL!$A$7:$L$211,7,0),"")</f>
        <v/>
      </c>
      <c r="M77" s="158" t="str">
        <f>IFERROR(VLOOKUP(A77,DETAIL!$A$7:$L$211,8,0)*75%,"")</f>
        <v/>
      </c>
      <c r="N77" s="16" t="str">
        <f>IFERROR(VLOOKUP(A77,DETAIL!$A$7:$L$211,9,0),"")</f>
        <v/>
      </c>
      <c r="O77" s="158" t="str">
        <f>IFERROR(VLOOKUP(A77,DETAIL!$A$7:$L$211,10,0)*25%,"")</f>
        <v/>
      </c>
      <c r="P77" s="158" t="str">
        <f t="shared" si="3"/>
        <v/>
      </c>
      <c r="Q77" s="156"/>
      <c r="Z77" s="21" t="str">
        <f>IFERROR(VLOOKUP(B77,DETAIL!$A$7:$G$201,7,0),"")</f>
        <v/>
      </c>
      <c r="AA77" s="21" t="str">
        <f t="shared" si="4"/>
        <v/>
      </c>
    </row>
    <row r="78" spans="1:27" s="21" customFormat="1" ht="30" customHeight="1">
      <c r="A78" s="177">
        <v>71</v>
      </c>
      <c r="B78" s="16" t="str">
        <f t="shared" si="5"/>
        <v/>
      </c>
      <c r="C78" s="155" t="str">
        <f>IFERROR(VLOOKUP(A78,DETAIL!$A$7:$F$211,3,0),"")</f>
        <v/>
      </c>
      <c r="D78" s="155" t="str">
        <f>IFERROR(VLOOKUP(A78,DETAIL!$A$7:$F$211,4,0),"")</f>
        <v/>
      </c>
      <c r="E78" s="156" t="str">
        <f>IFERROR(VLOOKUP(A78,DETAIL!$A$7:$F$211,5,0),"")</f>
        <v/>
      </c>
      <c r="F78" s="156" t="str">
        <f>IFERROR(VLOOKUP(A78,DETAIL!$A$7:$O$211,15,0),"")</f>
        <v/>
      </c>
      <c r="G78" s="156" t="str">
        <f>IFERROR(VLOOKUP(A78,DETAIL!$A$7:$O$211,14,0),"")</f>
        <v/>
      </c>
      <c r="H78" s="16" t="str">
        <f>IFERROR(VLOOKUP(A78,DETAIL!$A$7:$F$211,6,0),"")</f>
        <v/>
      </c>
      <c r="I78" s="16" t="str">
        <f>IFERROR(VLOOKUP(A78,DETAIL!$A$7:$P$211,16,0),"")</f>
        <v/>
      </c>
      <c r="J78" s="16" t="str">
        <f>IFERROR(VLOOKUP(A78,DETAIL!$A$7:$O$211,13,0),"")</f>
        <v/>
      </c>
      <c r="K78" s="157" t="str">
        <f>IFERROR(CONCATENATE("वर्ष ",VLOOKUP(A78,DETAIL!$A$7:$O$211,11,0)," / ","प्रतिशत ",VLOOKUP(A78,DETAIL!$A$7:$O$211,12,0)*100),"")</f>
        <v/>
      </c>
      <c r="L78" s="16" t="str">
        <f>IFERROR(VLOOKUP(A78,DETAIL!$A$7:$L$211,7,0),"")</f>
        <v/>
      </c>
      <c r="M78" s="158" t="str">
        <f>IFERROR(VLOOKUP(A78,DETAIL!$A$7:$L$211,8,0)*75%,"")</f>
        <v/>
      </c>
      <c r="N78" s="16" t="str">
        <f>IFERROR(VLOOKUP(A78,DETAIL!$A$7:$L$211,9,0),"")</f>
        <v/>
      </c>
      <c r="O78" s="158" t="str">
        <f>IFERROR(VLOOKUP(A78,DETAIL!$A$7:$L$211,10,0)*25%,"")</f>
        <v/>
      </c>
      <c r="P78" s="158" t="str">
        <f t="shared" si="3"/>
        <v/>
      </c>
      <c r="Q78" s="156"/>
      <c r="Z78" s="21" t="str">
        <f>IFERROR(VLOOKUP(B78,DETAIL!$A$7:$G$201,7,0),"")</f>
        <v/>
      </c>
      <c r="AA78" s="21" t="str">
        <f t="shared" si="4"/>
        <v/>
      </c>
    </row>
    <row r="79" spans="1:27" s="21" customFormat="1" ht="30" customHeight="1">
      <c r="A79" s="177">
        <v>72</v>
      </c>
      <c r="B79" s="16" t="str">
        <f t="shared" si="5"/>
        <v/>
      </c>
      <c r="C79" s="155" t="str">
        <f>IFERROR(VLOOKUP(A79,DETAIL!$A$7:$F$211,3,0),"")</f>
        <v/>
      </c>
      <c r="D79" s="155" t="str">
        <f>IFERROR(VLOOKUP(A79,DETAIL!$A$7:$F$211,4,0),"")</f>
        <v/>
      </c>
      <c r="E79" s="156" t="str">
        <f>IFERROR(VLOOKUP(A79,DETAIL!$A$7:$F$211,5,0),"")</f>
        <v/>
      </c>
      <c r="F79" s="156" t="str">
        <f>IFERROR(VLOOKUP(A79,DETAIL!$A$7:$O$211,15,0),"")</f>
        <v/>
      </c>
      <c r="G79" s="156" t="str">
        <f>IFERROR(VLOOKUP(A79,DETAIL!$A$7:$O$211,14,0),"")</f>
        <v/>
      </c>
      <c r="H79" s="16" t="str">
        <f>IFERROR(VLOOKUP(A79,DETAIL!$A$7:$F$211,6,0),"")</f>
        <v/>
      </c>
      <c r="I79" s="16" t="str">
        <f>IFERROR(VLOOKUP(A79,DETAIL!$A$7:$P$211,16,0),"")</f>
        <v/>
      </c>
      <c r="J79" s="16" t="str">
        <f>IFERROR(VLOOKUP(A79,DETAIL!$A$7:$O$211,13,0),"")</f>
        <v/>
      </c>
      <c r="K79" s="157" t="str">
        <f>IFERROR(CONCATENATE("वर्ष ",VLOOKUP(A79,DETAIL!$A$7:$O$211,11,0)," / ","प्रतिशत ",VLOOKUP(A79,DETAIL!$A$7:$O$211,12,0)*100),"")</f>
        <v/>
      </c>
      <c r="L79" s="16" t="str">
        <f>IFERROR(VLOOKUP(A79,DETAIL!$A$7:$L$211,7,0),"")</f>
        <v/>
      </c>
      <c r="M79" s="158" t="str">
        <f>IFERROR(VLOOKUP(A79,DETAIL!$A$7:$L$211,8,0)*75%,"")</f>
        <v/>
      </c>
      <c r="N79" s="16" t="str">
        <f>IFERROR(VLOOKUP(A79,DETAIL!$A$7:$L$211,9,0),"")</f>
        <v/>
      </c>
      <c r="O79" s="158" t="str">
        <f>IFERROR(VLOOKUP(A79,DETAIL!$A$7:$L$211,10,0)*25%,"")</f>
        <v/>
      </c>
      <c r="P79" s="158" t="str">
        <f t="shared" si="3"/>
        <v/>
      </c>
      <c r="Q79" s="156"/>
      <c r="Z79" s="21" t="str">
        <f>IFERROR(VLOOKUP(B79,DETAIL!$A$7:$G$201,7,0),"")</f>
        <v/>
      </c>
      <c r="AA79" s="21" t="str">
        <f t="shared" si="4"/>
        <v/>
      </c>
    </row>
    <row r="80" spans="1:27" s="21" customFormat="1" ht="30" customHeight="1">
      <c r="A80" s="177">
        <v>73</v>
      </c>
      <c r="B80" s="16" t="str">
        <f t="shared" si="5"/>
        <v/>
      </c>
      <c r="C80" s="155" t="str">
        <f>IFERROR(VLOOKUP(A80,DETAIL!$A$7:$F$211,3,0),"")</f>
        <v/>
      </c>
      <c r="D80" s="155" t="str">
        <f>IFERROR(VLOOKUP(A80,DETAIL!$A$7:$F$211,4,0),"")</f>
        <v/>
      </c>
      <c r="E80" s="156" t="str">
        <f>IFERROR(VLOOKUP(A80,DETAIL!$A$7:$F$211,5,0),"")</f>
        <v/>
      </c>
      <c r="F80" s="156" t="str">
        <f>IFERROR(VLOOKUP(A80,DETAIL!$A$7:$O$211,15,0),"")</f>
        <v/>
      </c>
      <c r="G80" s="156" t="str">
        <f>IFERROR(VLOOKUP(A80,DETAIL!$A$7:$O$211,14,0),"")</f>
        <v/>
      </c>
      <c r="H80" s="16" t="str">
        <f>IFERROR(VLOOKUP(A80,DETAIL!$A$7:$F$211,6,0),"")</f>
        <v/>
      </c>
      <c r="I80" s="16" t="str">
        <f>IFERROR(VLOOKUP(A80,DETAIL!$A$7:$P$211,16,0),"")</f>
        <v/>
      </c>
      <c r="J80" s="16" t="str">
        <f>IFERROR(VLOOKUP(A80,DETAIL!$A$7:$O$211,13,0),"")</f>
        <v/>
      </c>
      <c r="K80" s="157" t="str">
        <f>IFERROR(CONCATENATE("वर्ष ",VLOOKUP(A80,DETAIL!$A$7:$O$211,11,0)," / ","प्रतिशत ",VLOOKUP(A80,DETAIL!$A$7:$O$211,12,0)*100),"")</f>
        <v/>
      </c>
      <c r="L80" s="16" t="str">
        <f>IFERROR(VLOOKUP(A80,DETAIL!$A$7:$L$211,7,0),"")</f>
        <v/>
      </c>
      <c r="M80" s="158" t="str">
        <f>IFERROR(VLOOKUP(A80,DETAIL!$A$7:$L$211,8,0)*75%,"")</f>
        <v/>
      </c>
      <c r="N80" s="16" t="str">
        <f>IFERROR(VLOOKUP(A80,DETAIL!$A$7:$L$211,9,0),"")</f>
        <v/>
      </c>
      <c r="O80" s="158" t="str">
        <f>IFERROR(VLOOKUP(A80,DETAIL!$A$7:$L$211,10,0)*25%,"")</f>
        <v/>
      </c>
      <c r="P80" s="158" t="str">
        <f t="shared" si="3"/>
        <v/>
      </c>
      <c r="Q80" s="156"/>
      <c r="Z80" s="21" t="str">
        <f>IFERROR(VLOOKUP(B80,DETAIL!$A$7:$G$201,7,0),"")</f>
        <v/>
      </c>
      <c r="AA80" s="21" t="str">
        <f t="shared" si="4"/>
        <v/>
      </c>
    </row>
    <row r="81" spans="1:27" s="21" customFormat="1" ht="30" customHeight="1">
      <c r="A81" s="177">
        <v>74</v>
      </c>
      <c r="B81" s="16" t="str">
        <f t="shared" si="5"/>
        <v/>
      </c>
      <c r="C81" s="155" t="str">
        <f>IFERROR(VLOOKUP(A81,DETAIL!$A$7:$F$211,3,0),"")</f>
        <v/>
      </c>
      <c r="D81" s="155" t="str">
        <f>IFERROR(VLOOKUP(A81,DETAIL!$A$7:$F$211,4,0),"")</f>
        <v/>
      </c>
      <c r="E81" s="156" t="str">
        <f>IFERROR(VLOOKUP(A81,DETAIL!$A$7:$F$211,5,0),"")</f>
        <v/>
      </c>
      <c r="F81" s="156" t="str">
        <f>IFERROR(VLOOKUP(A81,DETAIL!$A$7:$O$211,15,0),"")</f>
        <v/>
      </c>
      <c r="G81" s="156" t="str">
        <f>IFERROR(VLOOKUP(A81,DETAIL!$A$7:$O$211,14,0),"")</f>
        <v/>
      </c>
      <c r="H81" s="16" t="str">
        <f>IFERROR(VLOOKUP(A81,DETAIL!$A$7:$F$211,6,0),"")</f>
        <v/>
      </c>
      <c r="I81" s="16" t="str">
        <f>IFERROR(VLOOKUP(A81,DETAIL!$A$7:$P$211,16,0),"")</f>
        <v/>
      </c>
      <c r="J81" s="16" t="str">
        <f>IFERROR(VLOOKUP(A81,DETAIL!$A$7:$O$211,13,0),"")</f>
        <v/>
      </c>
      <c r="K81" s="157" t="str">
        <f>IFERROR(CONCATENATE("वर्ष ",VLOOKUP(A81,DETAIL!$A$7:$O$211,11,0)," / ","प्रतिशत ",VLOOKUP(A81,DETAIL!$A$7:$O$211,12,0)*100),"")</f>
        <v/>
      </c>
      <c r="L81" s="16" t="str">
        <f>IFERROR(VLOOKUP(A81,DETAIL!$A$7:$L$211,7,0),"")</f>
        <v/>
      </c>
      <c r="M81" s="158" t="str">
        <f>IFERROR(VLOOKUP(A81,DETAIL!$A$7:$L$211,8,0)*75%,"")</f>
        <v/>
      </c>
      <c r="N81" s="16" t="str">
        <f>IFERROR(VLOOKUP(A81,DETAIL!$A$7:$L$211,9,0),"")</f>
        <v/>
      </c>
      <c r="O81" s="158" t="str">
        <f>IFERROR(VLOOKUP(A81,DETAIL!$A$7:$L$211,10,0)*25%,"")</f>
        <v/>
      </c>
      <c r="P81" s="158" t="str">
        <f t="shared" si="3"/>
        <v/>
      </c>
      <c r="Q81" s="156"/>
      <c r="Z81" s="21" t="str">
        <f>IFERROR(VLOOKUP(B81,DETAIL!$A$7:$G$201,7,0),"")</f>
        <v/>
      </c>
      <c r="AA81" s="21" t="str">
        <f t="shared" si="4"/>
        <v/>
      </c>
    </row>
    <row r="82" spans="1:27" s="21" customFormat="1" ht="30" customHeight="1">
      <c r="A82" s="177">
        <v>75</v>
      </c>
      <c r="B82" s="16" t="str">
        <f t="shared" si="5"/>
        <v/>
      </c>
      <c r="C82" s="155" t="str">
        <f>IFERROR(VLOOKUP(A82,DETAIL!$A$7:$F$211,3,0),"")</f>
        <v/>
      </c>
      <c r="D82" s="155" t="str">
        <f>IFERROR(VLOOKUP(A82,DETAIL!$A$7:$F$211,4,0),"")</f>
        <v/>
      </c>
      <c r="E82" s="156" t="str">
        <f>IFERROR(VLOOKUP(A82,DETAIL!$A$7:$F$211,5,0),"")</f>
        <v/>
      </c>
      <c r="F82" s="156" t="str">
        <f>IFERROR(VLOOKUP(A82,DETAIL!$A$7:$O$211,15,0),"")</f>
        <v/>
      </c>
      <c r="G82" s="156" t="str">
        <f>IFERROR(VLOOKUP(A82,DETAIL!$A$7:$O$211,14,0),"")</f>
        <v/>
      </c>
      <c r="H82" s="16" t="str">
        <f>IFERROR(VLOOKUP(A82,DETAIL!$A$7:$F$211,6,0),"")</f>
        <v/>
      </c>
      <c r="I82" s="16" t="str">
        <f>IFERROR(VLOOKUP(A82,DETAIL!$A$7:$P$211,16,0),"")</f>
        <v/>
      </c>
      <c r="J82" s="16" t="str">
        <f>IFERROR(VLOOKUP(A82,DETAIL!$A$7:$O$211,13,0),"")</f>
        <v/>
      </c>
      <c r="K82" s="157" t="str">
        <f>IFERROR(CONCATENATE("वर्ष ",VLOOKUP(A82,DETAIL!$A$7:$O$211,11,0)," / ","प्रतिशत ",VLOOKUP(A82,DETAIL!$A$7:$O$211,12,0)*100),"")</f>
        <v/>
      </c>
      <c r="L82" s="16" t="str">
        <f>IFERROR(VLOOKUP(A82,DETAIL!$A$7:$L$211,7,0),"")</f>
        <v/>
      </c>
      <c r="M82" s="158" t="str">
        <f>IFERROR(VLOOKUP(A82,DETAIL!$A$7:$L$211,8,0)*75%,"")</f>
        <v/>
      </c>
      <c r="N82" s="16" t="str">
        <f>IFERROR(VLOOKUP(A82,DETAIL!$A$7:$L$211,9,0),"")</f>
        <v/>
      </c>
      <c r="O82" s="158" t="str">
        <f>IFERROR(VLOOKUP(A82,DETAIL!$A$7:$L$211,10,0)*25%,"")</f>
        <v/>
      </c>
      <c r="P82" s="158" t="str">
        <f t="shared" si="3"/>
        <v/>
      </c>
      <c r="Q82" s="156"/>
      <c r="Z82" s="21" t="str">
        <f>IFERROR(VLOOKUP(B82,DETAIL!$A$7:$G$201,7,0),"")</f>
        <v/>
      </c>
      <c r="AA82" s="21" t="str">
        <f t="shared" si="4"/>
        <v/>
      </c>
    </row>
    <row r="83" spans="1:27" s="21" customFormat="1" ht="30" customHeight="1">
      <c r="A83" s="177">
        <v>76</v>
      </c>
      <c r="B83" s="16" t="str">
        <f t="shared" si="5"/>
        <v/>
      </c>
      <c r="C83" s="155" t="str">
        <f>IFERROR(VLOOKUP(A83,DETAIL!$A$7:$F$211,3,0),"")</f>
        <v/>
      </c>
      <c r="D83" s="155" t="str">
        <f>IFERROR(VLOOKUP(A83,DETAIL!$A$7:$F$211,4,0),"")</f>
        <v/>
      </c>
      <c r="E83" s="156" t="str">
        <f>IFERROR(VLOOKUP(A83,DETAIL!$A$7:$F$211,5,0),"")</f>
        <v/>
      </c>
      <c r="F83" s="156" t="str">
        <f>IFERROR(VLOOKUP(A83,DETAIL!$A$7:$O$211,15,0),"")</f>
        <v/>
      </c>
      <c r="G83" s="156" t="str">
        <f>IFERROR(VLOOKUP(A83,DETAIL!$A$7:$O$211,14,0),"")</f>
        <v/>
      </c>
      <c r="H83" s="16" t="str">
        <f>IFERROR(VLOOKUP(A83,DETAIL!$A$7:$F$211,6,0),"")</f>
        <v/>
      </c>
      <c r="I83" s="16" t="str">
        <f>IFERROR(VLOOKUP(A83,DETAIL!$A$7:$P$211,16,0),"")</f>
        <v/>
      </c>
      <c r="J83" s="16" t="str">
        <f>IFERROR(VLOOKUP(A83,DETAIL!$A$7:$O$211,13,0),"")</f>
        <v/>
      </c>
      <c r="K83" s="157" t="str">
        <f>IFERROR(CONCATENATE("वर्ष ",VLOOKUP(A83,DETAIL!$A$7:$O$211,11,0)," / ","प्रतिशत ",VLOOKUP(A83,DETAIL!$A$7:$O$211,12,0)*100),"")</f>
        <v/>
      </c>
      <c r="L83" s="16" t="str">
        <f>IFERROR(VLOOKUP(A83,DETAIL!$A$7:$L$211,7,0),"")</f>
        <v/>
      </c>
      <c r="M83" s="158" t="str">
        <f>IFERROR(VLOOKUP(A83,DETAIL!$A$7:$L$211,8,0)*75%,"")</f>
        <v/>
      </c>
      <c r="N83" s="16" t="str">
        <f>IFERROR(VLOOKUP(A83,DETAIL!$A$7:$L$211,9,0),"")</f>
        <v/>
      </c>
      <c r="O83" s="158" t="str">
        <f>IFERROR(VLOOKUP(A83,DETAIL!$A$7:$L$211,10,0)*25%,"")</f>
        <v/>
      </c>
      <c r="P83" s="158" t="str">
        <f t="shared" si="3"/>
        <v/>
      </c>
      <c r="Q83" s="156"/>
      <c r="Z83" s="21" t="str">
        <f>IFERROR(VLOOKUP(B83,DETAIL!$A$7:$G$201,7,0),"")</f>
        <v/>
      </c>
      <c r="AA83" s="21" t="str">
        <f t="shared" si="4"/>
        <v/>
      </c>
    </row>
    <row r="84" spans="1:27" s="21" customFormat="1" ht="30" customHeight="1">
      <c r="A84" s="177">
        <v>77</v>
      </c>
      <c r="B84" s="16" t="str">
        <f t="shared" si="5"/>
        <v/>
      </c>
      <c r="C84" s="155" t="str">
        <f>IFERROR(VLOOKUP(A84,DETAIL!$A$7:$F$211,3,0),"")</f>
        <v/>
      </c>
      <c r="D84" s="155" t="str">
        <f>IFERROR(VLOOKUP(A84,DETAIL!$A$7:$F$211,4,0),"")</f>
        <v/>
      </c>
      <c r="E84" s="156" t="str">
        <f>IFERROR(VLOOKUP(A84,DETAIL!$A$7:$F$211,5,0),"")</f>
        <v/>
      </c>
      <c r="F84" s="156" t="str">
        <f>IFERROR(VLOOKUP(A84,DETAIL!$A$7:$O$211,15,0),"")</f>
        <v/>
      </c>
      <c r="G84" s="156" t="str">
        <f>IFERROR(VLOOKUP(A84,DETAIL!$A$7:$O$211,14,0),"")</f>
        <v/>
      </c>
      <c r="H84" s="16" t="str">
        <f>IFERROR(VLOOKUP(A84,DETAIL!$A$7:$F$211,6,0),"")</f>
        <v/>
      </c>
      <c r="I84" s="16" t="str">
        <f>IFERROR(VLOOKUP(A84,DETAIL!$A$7:$P$211,16,0),"")</f>
        <v/>
      </c>
      <c r="J84" s="16" t="str">
        <f>IFERROR(VLOOKUP(A84,DETAIL!$A$7:$O$211,13,0),"")</f>
        <v/>
      </c>
      <c r="K84" s="157" t="str">
        <f>IFERROR(CONCATENATE("वर्ष ",VLOOKUP(A84,DETAIL!$A$7:$O$211,11,0)," / ","प्रतिशत ",VLOOKUP(A84,DETAIL!$A$7:$O$211,12,0)*100),"")</f>
        <v/>
      </c>
      <c r="L84" s="16" t="str">
        <f>IFERROR(VLOOKUP(A84,DETAIL!$A$7:$L$211,7,0),"")</f>
        <v/>
      </c>
      <c r="M84" s="158" t="str">
        <f>IFERROR(VLOOKUP(A84,DETAIL!$A$7:$L$211,8,0)*75%,"")</f>
        <v/>
      </c>
      <c r="N84" s="16" t="str">
        <f>IFERROR(VLOOKUP(A84,DETAIL!$A$7:$L$211,9,0),"")</f>
        <v/>
      </c>
      <c r="O84" s="158" t="str">
        <f>IFERROR(VLOOKUP(A84,DETAIL!$A$7:$L$211,10,0)*25%,"")</f>
        <v/>
      </c>
      <c r="P84" s="158" t="str">
        <f t="shared" si="3"/>
        <v/>
      </c>
      <c r="Q84" s="156"/>
      <c r="Z84" s="21" t="str">
        <f>IFERROR(VLOOKUP(B84,DETAIL!$A$7:$G$201,7,0),"")</f>
        <v/>
      </c>
      <c r="AA84" s="21" t="str">
        <f t="shared" si="4"/>
        <v/>
      </c>
    </row>
    <row r="85" spans="1:27" s="21" customFormat="1" ht="30" customHeight="1">
      <c r="A85" s="177">
        <v>78</v>
      </c>
      <c r="B85" s="16" t="str">
        <f t="shared" si="5"/>
        <v/>
      </c>
      <c r="C85" s="155" t="str">
        <f>IFERROR(VLOOKUP(A85,DETAIL!$A$7:$F$211,3,0),"")</f>
        <v/>
      </c>
      <c r="D85" s="155" t="str">
        <f>IFERROR(VLOOKUP(A85,DETAIL!$A$7:$F$211,4,0),"")</f>
        <v/>
      </c>
      <c r="E85" s="156" t="str">
        <f>IFERROR(VLOOKUP(A85,DETAIL!$A$7:$F$211,5,0),"")</f>
        <v/>
      </c>
      <c r="F85" s="156" t="str">
        <f>IFERROR(VLOOKUP(A85,DETAIL!$A$7:$O$211,15,0),"")</f>
        <v/>
      </c>
      <c r="G85" s="156" t="str">
        <f>IFERROR(VLOOKUP(A85,DETAIL!$A$7:$O$211,14,0),"")</f>
        <v/>
      </c>
      <c r="H85" s="16" t="str">
        <f>IFERROR(VLOOKUP(A85,DETAIL!$A$7:$F$211,6,0),"")</f>
        <v/>
      </c>
      <c r="I85" s="16" t="str">
        <f>IFERROR(VLOOKUP(A85,DETAIL!$A$7:$P$211,16,0),"")</f>
        <v/>
      </c>
      <c r="J85" s="16" t="str">
        <f>IFERROR(VLOOKUP(A85,DETAIL!$A$7:$O$211,13,0),"")</f>
        <v/>
      </c>
      <c r="K85" s="157" t="str">
        <f>IFERROR(CONCATENATE("वर्ष ",VLOOKUP(A85,DETAIL!$A$7:$O$211,11,0)," / ","प्रतिशत ",VLOOKUP(A85,DETAIL!$A$7:$O$211,12,0)*100),"")</f>
        <v/>
      </c>
      <c r="L85" s="16" t="str">
        <f>IFERROR(VLOOKUP(A85,DETAIL!$A$7:$L$211,7,0),"")</f>
        <v/>
      </c>
      <c r="M85" s="158" t="str">
        <f>IFERROR(VLOOKUP(A85,DETAIL!$A$7:$L$211,8,0)*75%,"")</f>
        <v/>
      </c>
      <c r="N85" s="16" t="str">
        <f>IFERROR(VLOOKUP(A85,DETAIL!$A$7:$L$211,9,0),"")</f>
        <v/>
      </c>
      <c r="O85" s="158" t="str">
        <f>IFERROR(VLOOKUP(A85,DETAIL!$A$7:$L$211,10,0)*25%,"")</f>
        <v/>
      </c>
      <c r="P85" s="158" t="str">
        <f t="shared" si="3"/>
        <v/>
      </c>
      <c r="Q85" s="156"/>
      <c r="Z85" s="21" t="str">
        <f>IFERROR(VLOOKUP(B85,DETAIL!$A$7:$G$201,7,0),"")</f>
        <v/>
      </c>
      <c r="AA85" s="21" t="str">
        <f t="shared" si="4"/>
        <v/>
      </c>
    </row>
    <row r="86" spans="1:27" s="21" customFormat="1" ht="30" customHeight="1">
      <c r="A86" s="177">
        <v>79</v>
      </c>
      <c r="B86" s="16" t="str">
        <f t="shared" si="5"/>
        <v/>
      </c>
      <c r="C86" s="155" t="str">
        <f>IFERROR(VLOOKUP(A86,DETAIL!$A$7:$F$211,3,0),"")</f>
        <v/>
      </c>
      <c r="D86" s="155" t="str">
        <f>IFERROR(VLOOKUP(A86,DETAIL!$A$7:$F$211,4,0),"")</f>
        <v/>
      </c>
      <c r="E86" s="156" t="str">
        <f>IFERROR(VLOOKUP(A86,DETAIL!$A$7:$F$211,5,0),"")</f>
        <v/>
      </c>
      <c r="F86" s="156" t="str">
        <f>IFERROR(VLOOKUP(A86,DETAIL!$A$7:$O$211,15,0),"")</f>
        <v/>
      </c>
      <c r="G86" s="156" t="str">
        <f>IFERROR(VLOOKUP(A86,DETAIL!$A$7:$O$211,14,0),"")</f>
        <v/>
      </c>
      <c r="H86" s="16" t="str">
        <f>IFERROR(VLOOKUP(A86,DETAIL!$A$7:$F$211,6,0),"")</f>
        <v/>
      </c>
      <c r="I86" s="16" t="str">
        <f>IFERROR(VLOOKUP(A86,DETAIL!$A$7:$P$211,16,0),"")</f>
        <v/>
      </c>
      <c r="J86" s="16" t="str">
        <f>IFERROR(VLOOKUP(A86,DETAIL!$A$7:$O$211,13,0),"")</f>
        <v/>
      </c>
      <c r="K86" s="157" t="str">
        <f>IFERROR(CONCATENATE("वर्ष ",VLOOKUP(A86,DETAIL!$A$7:$O$211,11,0)," / ","प्रतिशत ",VLOOKUP(A86,DETAIL!$A$7:$O$211,12,0)*100),"")</f>
        <v/>
      </c>
      <c r="L86" s="16" t="str">
        <f>IFERROR(VLOOKUP(A86,DETAIL!$A$7:$L$211,7,0),"")</f>
        <v/>
      </c>
      <c r="M86" s="158" t="str">
        <f>IFERROR(VLOOKUP(A86,DETAIL!$A$7:$L$211,8,0)*75%,"")</f>
        <v/>
      </c>
      <c r="N86" s="16" t="str">
        <f>IFERROR(VLOOKUP(A86,DETAIL!$A$7:$L$211,9,0),"")</f>
        <v/>
      </c>
      <c r="O86" s="158" t="str">
        <f>IFERROR(VLOOKUP(A86,DETAIL!$A$7:$L$211,10,0)*25%,"")</f>
        <v/>
      </c>
      <c r="P86" s="158" t="str">
        <f t="shared" si="3"/>
        <v/>
      </c>
      <c r="Q86" s="156"/>
      <c r="Z86" s="21" t="str">
        <f>IFERROR(VLOOKUP(B86,DETAIL!$A$7:$G$201,7,0),"")</f>
        <v/>
      </c>
      <c r="AA86" s="21" t="str">
        <f t="shared" si="4"/>
        <v/>
      </c>
    </row>
    <row r="87" spans="1:27" s="21" customFormat="1" ht="30" customHeight="1">
      <c r="A87" s="177">
        <v>80</v>
      </c>
      <c r="B87" s="16" t="str">
        <f t="shared" si="5"/>
        <v/>
      </c>
      <c r="C87" s="155" t="str">
        <f>IFERROR(VLOOKUP(A87,DETAIL!$A$7:$F$211,3,0),"")</f>
        <v/>
      </c>
      <c r="D87" s="155" t="str">
        <f>IFERROR(VLOOKUP(A87,DETAIL!$A$7:$F$211,4,0),"")</f>
        <v/>
      </c>
      <c r="E87" s="156" t="str">
        <f>IFERROR(VLOOKUP(A87,DETAIL!$A$7:$F$211,5,0),"")</f>
        <v/>
      </c>
      <c r="F87" s="156" t="str">
        <f>IFERROR(VLOOKUP(A87,DETAIL!$A$7:$O$211,15,0),"")</f>
        <v/>
      </c>
      <c r="G87" s="156" t="str">
        <f>IFERROR(VLOOKUP(A87,DETAIL!$A$7:$O$211,14,0),"")</f>
        <v/>
      </c>
      <c r="H87" s="16" t="str">
        <f>IFERROR(VLOOKUP(A87,DETAIL!$A$7:$F$211,6,0),"")</f>
        <v/>
      </c>
      <c r="I87" s="16" t="str">
        <f>IFERROR(VLOOKUP(A87,DETAIL!$A$7:$P$211,16,0),"")</f>
        <v/>
      </c>
      <c r="J87" s="16" t="str">
        <f>IFERROR(VLOOKUP(A87,DETAIL!$A$7:$O$211,13,0),"")</f>
        <v/>
      </c>
      <c r="K87" s="157" t="str">
        <f>IFERROR(CONCATENATE("वर्ष ",VLOOKUP(A87,DETAIL!$A$7:$O$211,11,0)," / ","प्रतिशत ",VLOOKUP(A87,DETAIL!$A$7:$O$211,12,0)*100),"")</f>
        <v/>
      </c>
      <c r="L87" s="16" t="str">
        <f>IFERROR(VLOOKUP(A87,DETAIL!$A$7:$L$211,7,0),"")</f>
        <v/>
      </c>
      <c r="M87" s="158" t="str">
        <f>IFERROR(VLOOKUP(A87,DETAIL!$A$7:$L$211,8,0)*75%,"")</f>
        <v/>
      </c>
      <c r="N87" s="16" t="str">
        <f>IFERROR(VLOOKUP(A87,DETAIL!$A$7:$L$211,9,0),"")</f>
        <v/>
      </c>
      <c r="O87" s="158" t="str">
        <f>IFERROR(VLOOKUP(A87,DETAIL!$A$7:$L$211,10,0)*25%,"")</f>
        <v/>
      </c>
      <c r="P87" s="158" t="str">
        <f t="shared" si="3"/>
        <v/>
      </c>
      <c r="Q87" s="156"/>
      <c r="Z87" s="21" t="str">
        <f>IFERROR(VLOOKUP(B87,DETAIL!$A$7:$G$201,7,0),"")</f>
        <v/>
      </c>
      <c r="AA87" s="21" t="str">
        <f t="shared" si="4"/>
        <v/>
      </c>
    </row>
    <row r="88" spans="1:27" s="21" customFormat="1" ht="30" customHeight="1">
      <c r="A88" s="177">
        <v>81</v>
      </c>
      <c r="B88" s="16" t="str">
        <f t="shared" si="5"/>
        <v/>
      </c>
      <c r="C88" s="155" t="str">
        <f>IFERROR(VLOOKUP(A88,DETAIL!$A$7:$F$211,3,0),"")</f>
        <v/>
      </c>
      <c r="D88" s="155" t="str">
        <f>IFERROR(VLOOKUP(A88,DETAIL!$A$7:$F$211,4,0),"")</f>
        <v/>
      </c>
      <c r="E88" s="156" t="str">
        <f>IFERROR(VLOOKUP(A88,DETAIL!$A$7:$F$211,5,0),"")</f>
        <v/>
      </c>
      <c r="F88" s="156" t="str">
        <f>IFERROR(VLOOKUP(A88,DETAIL!$A$7:$O$211,15,0),"")</f>
        <v/>
      </c>
      <c r="G88" s="156" t="str">
        <f>IFERROR(VLOOKUP(A88,DETAIL!$A$7:$O$211,14,0),"")</f>
        <v/>
      </c>
      <c r="H88" s="16" t="str">
        <f>IFERROR(VLOOKUP(A88,DETAIL!$A$7:$F$211,6,0),"")</f>
        <v/>
      </c>
      <c r="I88" s="16" t="str">
        <f>IFERROR(VLOOKUP(A88,DETAIL!$A$7:$P$211,16,0),"")</f>
        <v/>
      </c>
      <c r="J88" s="16" t="str">
        <f>IFERROR(VLOOKUP(A88,DETAIL!$A$7:$O$211,13,0),"")</f>
        <v/>
      </c>
      <c r="K88" s="157" t="str">
        <f>IFERROR(CONCATENATE("वर्ष ",VLOOKUP(A88,DETAIL!$A$7:$O$211,11,0)," / ","प्रतिशत ",VLOOKUP(A88,DETAIL!$A$7:$O$211,12,0)*100),"")</f>
        <v/>
      </c>
      <c r="L88" s="16" t="str">
        <f>IFERROR(VLOOKUP(A88,DETAIL!$A$7:$L$211,7,0),"")</f>
        <v/>
      </c>
      <c r="M88" s="158" t="str">
        <f>IFERROR(VLOOKUP(A88,DETAIL!$A$7:$L$211,8,0)*75%,"")</f>
        <v/>
      </c>
      <c r="N88" s="16" t="str">
        <f>IFERROR(VLOOKUP(A88,DETAIL!$A$7:$L$211,9,0),"")</f>
        <v/>
      </c>
      <c r="O88" s="158" t="str">
        <f>IFERROR(VLOOKUP(A88,DETAIL!$A$7:$L$211,10,0)*25%,"")</f>
        <v/>
      </c>
      <c r="P88" s="158" t="str">
        <f t="shared" si="3"/>
        <v/>
      </c>
      <c r="Q88" s="156"/>
      <c r="Z88" s="21" t="str">
        <f>IFERROR(VLOOKUP(B88,DETAIL!$A$7:$G$201,7,0),"")</f>
        <v/>
      </c>
      <c r="AA88" s="21" t="str">
        <f t="shared" si="4"/>
        <v/>
      </c>
    </row>
    <row r="89" spans="1:27" s="21" customFormat="1" ht="30" customHeight="1">
      <c r="A89" s="177">
        <v>82</v>
      </c>
      <c r="B89" s="16" t="str">
        <f t="shared" si="5"/>
        <v/>
      </c>
      <c r="C89" s="155" t="str">
        <f>IFERROR(VLOOKUP(A89,DETAIL!$A$7:$F$211,3,0),"")</f>
        <v/>
      </c>
      <c r="D89" s="155" t="str">
        <f>IFERROR(VLOOKUP(A89,DETAIL!$A$7:$F$211,4,0),"")</f>
        <v/>
      </c>
      <c r="E89" s="156" t="str">
        <f>IFERROR(VLOOKUP(A89,DETAIL!$A$7:$F$211,5,0),"")</f>
        <v/>
      </c>
      <c r="F89" s="156" t="str">
        <f>IFERROR(VLOOKUP(A89,DETAIL!$A$7:$O$211,15,0),"")</f>
        <v/>
      </c>
      <c r="G89" s="156" t="str">
        <f>IFERROR(VLOOKUP(A89,DETAIL!$A$7:$O$211,14,0),"")</f>
        <v/>
      </c>
      <c r="H89" s="16" t="str">
        <f>IFERROR(VLOOKUP(A89,DETAIL!$A$7:$F$211,6,0),"")</f>
        <v/>
      </c>
      <c r="I89" s="16" t="str">
        <f>IFERROR(VLOOKUP(A89,DETAIL!$A$7:$P$211,16,0),"")</f>
        <v/>
      </c>
      <c r="J89" s="16" t="str">
        <f>IFERROR(VLOOKUP(A89,DETAIL!$A$7:$O$211,13,0),"")</f>
        <v/>
      </c>
      <c r="K89" s="157" t="str">
        <f>IFERROR(CONCATENATE("वर्ष ",VLOOKUP(A89,DETAIL!$A$7:$O$211,11,0)," / ","प्रतिशत ",VLOOKUP(A89,DETAIL!$A$7:$O$211,12,0)*100),"")</f>
        <v/>
      </c>
      <c r="L89" s="16" t="str">
        <f>IFERROR(VLOOKUP(A89,DETAIL!$A$7:$L$211,7,0),"")</f>
        <v/>
      </c>
      <c r="M89" s="158" t="str">
        <f>IFERROR(VLOOKUP(A89,DETAIL!$A$7:$L$211,8,0)*75%,"")</f>
        <v/>
      </c>
      <c r="N89" s="16" t="str">
        <f>IFERROR(VLOOKUP(A89,DETAIL!$A$7:$L$211,9,0),"")</f>
        <v/>
      </c>
      <c r="O89" s="158" t="str">
        <f>IFERROR(VLOOKUP(A89,DETAIL!$A$7:$L$211,10,0)*25%,"")</f>
        <v/>
      </c>
      <c r="P89" s="158" t="str">
        <f t="shared" si="3"/>
        <v/>
      </c>
      <c r="Q89" s="156"/>
      <c r="Z89" s="21" t="str">
        <f>IFERROR(VLOOKUP(B89,DETAIL!$A$7:$G$201,7,0),"")</f>
        <v/>
      </c>
      <c r="AA89" s="21" t="str">
        <f t="shared" si="4"/>
        <v/>
      </c>
    </row>
    <row r="90" spans="1:27" s="21" customFormat="1" ht="30" customHeight="1">
      <c r="A90" s="177">
        <v>83</v>
      </c>
      <c r="B90" s="16" t="str">
        <f t="shared" si="5"/>
        <v/>
      </c>
      <c r="C90" s="155" t="str">
        <f>IFERROR(VLOOKUP(A90,DETAIL!$A$7:$F$211,3,0),"")</f>
        <v/>
      </c>
      <c r="D90" s="155" t="str">
        <f>IFERROR(VLOOKUP(A90,DETAIL!$A$7:$F$211,4,0),"")</f>
        <v/>
      </c>
      <c r="E90" s="156" t="str">
        <f>IFERROR(VLOOKUP(A90,DETAIL!$A$7:$F$211,5,0),"")</f>
        <v/>
      </c>
      <c r="F90" s="156" t="str">
        <f>IFERROR(VLOOKUP(A90,DETAIL!$A$7:$O$211,15,0),"")</f>
        <v/>
      </c>
      <c r="G90" s="156" t="str">
        <f>IFERROR(VLOOKUP(A90,DETAIL!$A$7:$O$211,14,0),"")</f>
        <v/>
      </c>
      <c r="H90" s="16" t="str">
        <f>IFERROR(VLOOKUP(A90,DETAIL!$A$7:$F$211,6,0),"")</f>
        <v/>
      </c>
      <c r="I90" s="16" t="str">
        <f>IFERROR(VLOOKUP(A90,DETAIL!$A$7:$P$211,16,0),"")</f>
        <v/>
      </c>
      <c r="J90" s="16" t="str">
        <f>IFERROR(VLOOKUP(A90,DETAIL!$A$7:$O$211,13,0),"")</f>
        <v/>
      </c>
      <c r="K90" s="157" t="str">
        <f>IFERROR(CONCATENATE("वर्ष ",VLOOKUP(A90,DETAIL!$A$7:$O$211,11,0)," / ","प्रतिशत ",VLOOKUP(A90,DETAIL!$A$7:$O$211,12,0)*100),"")</f>
        <v/>
      </c>
      <c r="L90" s="16" t="str">
        <f>IFERROR(VLOOKUP(A90,DETAIL!$A$7:$L$211,7,0),"")</f>
        <v/>
      </c>
      <c r="M90" s="158" t="str">
        <f>IFERROR(VLOOKUP(A90,DETAIL!$A$7:$L$211,8,0)*75%,"")</f>
        <v/>
      </c>
      <c r="N90" s="16" t="str">
        <f>IFERROR(VLOOKUP(A90,DETAIL!$A$7:$L$211,9,0),"")</f>
        <v/>
      </c>
      <c r="O90" s="158" t="str">
        <f>IFERROR(VLOOKUP(A90,DETAIL!$A$7:$L$211,10,0)*25%,"")</f>
        <v/>
      </c>
      <c r="P90" s="158" t="str">
        <f t="shared" si="3"/>
        <v/>
      </c>
      <c r="Q90" s="156"/>
      <c r="Z90" s="21" t="str">
        <f>IFERROR(VLOOKUP(B90,DETAIL!$A$7:$G$201,7,0),"")</f>
        <v/>
      </c>
      <c r="AA90" s="21" t="str">
        <f t="shared" si="4"/>
        <v/>
      </c>
    </row>
    <row r="91" spans="1:27" s="21" customFormat="1" ht="30" customHeight="1">
      <c r="A91" s="177">
        <v>84</v>
      </c>
      <c r="B91" s="16" t="str">
        <f t="shared" si="5"/>
        <v/>
      </c>
      <c r="C91" s="155" t="str">
        <f>IFERROR(VLOOKUP(A91,DETAIL!$A$7:$F$211,3,0),"")</f>
        <v/>
      </c>
      <c r="D91" s="155" t="str">
        <f>IFERROR(VLOOKUP(A91,DETAIL!$A$7:$F$211,4,0),"")</f>
        <v/>
      </c>
      <c r="E91" s="156" t="str">
        <f>IFERROR(VLOOKUP(A91,DETAIL!$A$7:$F$211,5,0),"")</f>
        <v/>
      </c>
      <c r="F91" s="156" t="str">
        <f>IFERROR(VLOOKUP(A91,DETAIL!$A$7:$O$211,15,0),"")</f>
        <v/>
      </c>
      <c r="G91" s="156" t="str">
        <f>IFERROR(VLOOKUP(A91,DETAIL!$A$7:$O$211,14,0),"")</f>
        <v/>
      </c>
      <c r="H91" s="16" t="str">
        <f>IFERROR(VLOOKUP(A91,DETAIL!$A$7:$F$211,6,0),"")</f>
        <v/>
      </c>
      <c r="I91" s="16" t="str">
        <f>IFERROR(VLOOKUP(A91,DETAIL!$A$7:$P$211,16,0),"")</f>
        <v/>
      </c>
      <c r="J91" s="16" t="str">
        <f>IFERROR(VLOOKUP(A91,DETAIL!$A$7:$O$211,13,0),"")</f>
        <v/>
      </c>
      <c r="K91" s="157" t="str">
        <f>IFERROR(CONCATENATE("वर्ष ",VLOOKUP(A91,DETAIL!$A$7:$O$211,11,0)," / ","प्रतिशत ",VLOOKUP(A91,DETAIL!$A$7:$O$211,12,0)*100),"")</f>
        <v/>
      </c>
      <c r="L91" s="16" t="str">
        <f>IFERROR(VLOOKUP(A91,DETAIL!$A$7:$L$211,7,0),"")</f>
        <v/>
      </c>
      <c r="M91" s="158" t="str">
        <f>IFERROR(VLOOKUP(A91,DETAIL!$A$7:$L$211,8,0)*75%,"")</f>
        <v/>
      </c>
      <c r="N91" s="16" t="str">
        <f>IFERROR(VLOOKUP(A91,DETAIL!$A$7:$L$211,9,0),"")</f>
        <v/>
      </c>
      <c r="O91" s="158" t="str">
        <f>IFERROR(VLOOKUP(A91,DETAIL!$A$7:$L$211,10,0)*25%,"")</f>
        <v/>
      </c>
      <c r="P91" s="158" t="str">
        <f t="shared" si="3"/>
        <v/>
      </c>
      <c r="Q91" s="156"/>
      <c r="Z91" s="21" t="str">
        <f>IFERROR(VLOOKUP(B91,DETAIL!$A$7:$G$201,7,0),"")</f>
        <v/>
      </c>
      <c r="AA91" s="21" t="str">
        <f t="shared" si="4"/>
        <v/>
      </c>
    </row>
    <row r="92" spans="1:27" s="21" customFormat="1" ht="30" customHeight="1">
      <c r="A92" s="177">
        <v>85</v>
      </c>
      <c r="B92" s="16" t="str">
        <f t="shared" si="5"/>
        <v/>
      </c>
      <c r="C92" s="155" t="str">
        <f>IFERROR(VLOOKUP(A92,DETAIL!$A$7:$F$211,3,0),"")</f>
        <v/>
      </c>
      <c r="D92" s="155" t="str">
        <f>IFERROR(VLOOKUP(A92,DETAIL!$A$7:$F$211,4,0),"")</f>
        <v/>
      </c>
      <c r="E92" s="156" t="str">
        <f>IFERROR(VLOOKUP(A92,DETAIL!$A$7:$F$211,5,0),"")</f>
        <v/>
      </c>
      <c r="F92" s="156" t="str">
        <f>IFERROR(VLOOKUP(A92,DETAIL!$A$7:$O$211,15,0),"")</f>
        <v/>
      </c>
      <c r="G92" s="156" t="str">
        <f>IFERROR(VLOOKUP(A92,DETAIL!$A$7:$O$211,14,0),"")</f>
        <v/>
      </c>
      <c r="H92" s="16" t="str">
        <f>IFERROR(VLOOKUP(A92,DETAIL!$A$7:$F$211,6,0),"")</f>
        <v/>
      </c>
      <c r="I92" s="16" t="str">
        <f>IFERROR(VLOOKUP(A92,DETAIL!$A$7:$P$211,16,0),"")</f>
        <v/>
      </c>
      <c r="J92" s="16" t="str">
        <f>IFERROR(VLOOKUP(A92,DETAIL!$A$7:$O$211,13,0),"")</f>
        <v/>
      </c>
      <c r="K92" s="157" t="str">
        <f>IFERROR(CONCATENATE("वर्ष ",VLOOKUP(A92,DETAIL!$A$7:$O$211,11,0)," / ","प्रतिशत ",VLOOKUP(A92,DETAIL!$A$7:$O$211,12,0)*100),"")</f>
        <v/>
      </c>
      <c r="L92" s="16" t="str">
        <f>IFERROR(VLOOKUP(A92,DETAIL!$A$7:$L$211,7,0),"")</f>
        <v/>
      </c>
      <c r="M92" s="158" t="str">
        <f>IFERROR(VLOOKUP(A92,DETAIL!$A$7:$L$211,8,0)*75%,"")</f>
        <v/>
      </c>
      <c r="N92" s="16" t="str">
        <f>IFERROR(VLOOKUP(A92,DETAIL!$A$7:$L$211,9,0),"")</f>
        <v/>
      </c>
      <c r="O92" s="158" t="str">
        <f>IFERROR(VLOOKUP(A92,DETAIL!$A$7:$L$211,10,0)*25%,"")</f>
        <v/>
      </c>
      <c r="P92" s="158" t="str">
        <f t="shared" si="3"/>
        <v/>
      </c>
      <c r="Q92" s="156"/>
      <c r="Z92" s="21" t="str">
        <f>IFERROR(VLOOKUP(B92,DETAIL!$A$7:$G$201,7,0),"")</f>
        <v/>
      </c>
      <c r="AA92" s="21" t="str">
        <f t="shared" si="4"/>
        <v/>
      </c>
    </row>
    <row r="93" spans="1:27" s="21" customFormat="1" ht="30" customHeight="1">
      <c r="A93" s="177">
        <v>86</v>
      </c>
      <c r="B93" s="16" t="str">
        <f t="shared" si="5"/>
        <v/>
      </c>
      <c r="C93" s="155" t="str">
        <f>IFERROR(VLOOKUP(A93,DETAIL!$A$7:$F$211,3,0),"")</f>
        <v/>
      </c>
      <c r="D93" s="155" t="str">
        <f>IFERROR(VLOOKUP(A93,DETAIL!$A$7:$F$211,4,0),"")</f>
        <v/>
      </c>
      <c r="E93" s="156" t="str">
        <f>IFERROR(VLOOKUP(A93,DETAIL!$A$7:$F$211,5,0),"")</f>
        <v/>
      </c>
      <c r="F93" s="156" t="str">
        <f>IFERROR(VLOOKUP(A93,DETAIL!$A$7:$O$211,15,0),"")</f>
        <v/>
      </c>
      <c r="G93" s="156" t="str">
        <f>IFERROR(VLOOKUP(A93,DETAIL!$A$7:$O$211,14,0),"")</f>
        <v/>
      </c>
      <c r="H93" s="16" t="str">
        <f>IFERROR(VLOOKUP(A93,DETAIL!$A$7:$F$211,6,0),"")</f>
        <v/>
      </c>
      <c r="I93" s="16" t="str">
        <f>IFERROR(VLOOKUP(A93,DETAIL!$A$7:$P$211,16,0),"")</f>
        <v/>
      </c>
      <c r="J93" s="16" t="str">
        <f>IFERROR(VLOOKUP(A93,DETAIL!$A$7:$O$211,13,0),"")</f>
        <v/>
      </c>
      <c r="K93" s="157" t="str">
        <f>IFERROR(CONCATENATE("वर्ष ",VLOOKUP(A93,DETAIL!$A$7:$O$211,11,0)," / ","प्रतिशत ",VLOOKUP(A93,DETAIL!$A$7:$O$211,12,0)*100),"")</f>
        <v/>
      </c>
      <c r="L93" s="16" t="str">
        <f>IFERROR(VLOOKUP(A93,DETAIL!$A$7:$L$211,7,0),"")</f>
        <v/>
      </c>
      <c r="M93" s="158" t="str">
        <f>IFERROR(VLOOKUP(A93,DETAIL!$A$7:$L$211,8,0)*75%,"")</f>
        <v/>
      </c>
      <c r="N93" s="16" t="str">
        <f>IFERROR(VLOOKUP(A93,DETAIL!$A$7:$L$211,9,0),"")</f>
        <v/>
      </c>
      <c r="O93" s="158" t="str">
        <f>IFERROR(VLOOKUP(A93,DETAIL!$A$7:$L$211,10,0)*25%,"")</f>
        <v/>
      </c>
      <c r="P93" s="158" t="str">
        <f t="shared" si="3"/>
        <v/>
      </c>
      <c r="Q93" s="156"/>
      <c r="Z93" s="21" t="str">
        <f>IFERROR(VLOOKUP(B93,DETAIL!$A$7:$G$201,7,0),"")</f>
        <v/>
      </c>
      <c r="AA93" s="21" t="str">
        <f t="shared" si="4"/>
        <v/>
      </c>
    </row>
    <row r="94" spans="1:27" s="21" customFormat="1" ht="30" customHeight="1">
      <c r="A94" s="177">
        <v>87</v>
      </c>
      <c r="B94" s="16" t="str">
        <f t="shared" si="5"/>
        <v/>
      </c>
      <c r="C94" s="155" t="str">
        <f>IFERROR(VLOOKUP(A94,DETAIL!$A$7:$F$211,3,0),"")</f>
        <v/>
      </c>
      <c r="D94" s="155" t="str">
        <f>IFERROR(VLOOKUP(A94,DETAIL!$A$7:$F$211,4,0),"")</f>
        <v/>
      </c>
      <c r="E94" s="156" t="str">
        <f>IFERROR(VLOOKUP(A94,DETAIL!$A$7:$F$211,5,0),"")</f>
        <v/>
      </c>
      <c r="F94" s="156" t="str">
        <f>IFERROR(VLOOKUP(A94,DETAIL!$A$7:$O$211,15,0),"")</f>
        <v/>
      </c>
      <c r="G94" s="156" t="str">
        <f>IFERROR(VLOOKUP(A94,DETAIL!$A$7:$O$211,14,0),"")</f>
        <v/>
      </c>
      <c r="H94" s="16" t="str">
        <f>IFERROR(VLOOKUP(A94,DETAIL!$A$7:$F$211,6,0),"")</f>
        <v/>
      </c>
      <c r="I94" s="16" t="str">
        <f>IFERROR(VLOOKUP(A94,DETAIL!$A$7:$P$211,16,0),"")</f>
        <v/>
      </c>
      <c r="J94" s="16" t="str">
        <f>IFERROR(VLOOKUP(A94,DETAIL!$A$7:$O$211,13,0),"")</f>
        <v/>
      </c>
      <c r="K94" s="157" t="str">
        <f>IFERROR(CONCATENATE("वर्ष ",VLOOKUP(A94,DETAIL!$A$7:$O$211,11,0)," / ","प्रतिशत ",VLOOKUP(A94,DETAIL!$A$7:$O$211,12,0)*100),"")</f>
        <v/>
      </c>
      <c r="L94" s="16" t="str">
        <f>IFERROR(VLOOKUP(A94,DETAIL!$A$7:$L$211,7,0),"")</f>
        <v/>
      </c>
      <c r="M94" s="158" t="str">
        <f>IFERROR(VLOOKUP(A94,DETAIL!$A$7:$L$211,8,0)*75%,"")</f>
        <v/>
      </c>
      <c r="N94" s="16" t="str">
        <f>IFERROR(VLOOKUP(A94,DETAIL!$A$7:$L$211,9,0),"")</f>
        <v/>
      </c>
      <c r="O94" s="158" t="str">
        <f>IFERROR(VLOOKUP(A94,DETAIL!$A$7:$L$211,10,0)*25%,"")</f>
        <v/>
      </c>
      <c r="P94" s="158" t="str">
        <f t="shared" si="3"/>
        <v/>
      </c>
      <c r="Q94" s="156"/>
      <c r="Z94" s="21" t="str">
        <f>IFERROR(VLOOKUP(B94,DETAIL!$A$7:$G$201,7,0),"")</f>
        <v/>
      </c>
      <c r="AA94" s="21" t="str">
        <f t="shared" si="4"/>
        <v/>
      </c>
    </row>
    <row r="95" spans="1:27" s="21" customFormat="1" ht="30" customHeight="1">
      <c r="A95" s="177">
        <v>88</v>
      </c>
      <c r="B95" s="16" t="str">
        <f t="shared" si="5"/>
        <v/>
      </c>
      <c r="C95" s="155" t="str">
        <f>IFERROR(VLOOKUP(A95,DETAIL!$A$7:$F$211,3,0),"")</f>
        <v/>
      </c>
      <c r="D95" s="155" t="str">
        <f>IFERROR(VLOOKUP(A95,DETAIL!$A$7:$F$211,4,0),"")</f>
        <v/>
      </c>
      <c r="E95" s="156" t="str">
        <f>IFERROR(VLOOKUP(A95,DETAIL!$A$7:$F$211,5,0),"")</f>
        <v/>
      </c>
      <c r="F95" s="156" t="str">
        <f>IFERROR(VLOOKUP(A95,DETAIL!$A$7:$O$211,15,0),"")</f>
        <v/>
      </c>
      <c r="G95" s="156" t="str">
        <f>IFERROR(VLOOKUP(A95,DETAIL!$A$7:$O$211,14,0),"")</f>
        <v/>
      </c>
      <c r="H95" s="16" t="str">
        <f>IFERROR(VLOOKUP(A95,DETAIL!$A$7:$F$211,6,0),"")</f>
        <v/>
      </c>
      <c r="I95" s="16" t="str">
        <f>IFERROR(VLOOKUP(A95,DETAIL!$A$7:$P$211,16,0),"")</f>
        <v/>
      </c>
      <c r="J95" s="16" t="str">
        <f>IFERROR(VLOOKUP(A95,DETAIL!$A$7:$O$211,13,0),"")</f>
        <v/>
      </c>
      <c r="K95" s="157" t="str">
        <f>IFERROR(CONCATENATE("वर्ष ",VLOOKUP(A95,DETAIL!$A$7:$O$211,11,0)," / ","प्रतिशत ",VLOOKUP(A95,DETAIL!$A$7:$O$211,12,0)*100),"")</f>
        <v/>
      </c>
      <c r="L95" s="16" t="str">
        <f>IFERROR(VLOOKUP(A95,DETAIL!$A$7:$L$211,7,0),"")</f>
        <v/>
      </c>
      <c r="M95" s="158" t="str">
        <f>IFERROR(VLOOKUP(A95,DETAIL!$A$7:$L$211,8,0)*75%,"")</f>
        <v/>
      </c>
      <c r="N95" s="16" t="str">
        <f>IFERROR(VLOOKUP(A95,DETAIL!$A$7:$L$211,9,0),"")</f>
        <v/>
      </c>
      <c r="O95" s="158" t="str">
        <f>IFERROR(VLOOKUP(A95,DETAIL!$A$7:$L$211,10,0)*25%,"")</f>
        <v/>
      </c>
      <c r="P95" s="158" t="str">
        <f t="shared" si="3"/>
        <v/>
      </c>
      <c r="Q95" s="156"/>
      <c r="Z95" s="21" t="str">
        <f>IFERROR(VLOOKUP(B95,DETAIL!$A$7:$G$201,7,0),"")</f>
        <v/>
      </c>
      <c r="AA95" s="21" t="str">
        <f t="shared" si="4"/>
        <v/>
      </c>
    </row>
    <row r="96" spans="1:27" s="21" customFormat="1" ht="30" customHeight="1">
      <c r="A96" s="177">
        <v>89</v>
      </c>
      <c r="B96" s="16" t="str">
        <f t="shared" si="5"/>
        <v/>
      </c>
      <c r="C96" s="155" t="str">
        <f>IFERROR(VLOOKUP(A96,DETAIL!$A$7:$F$211,3,0),"")</f>
        <v/>
      </c>
      <c r="D96" s="155" t="str">
        <f>IFERROR(VLOOKUP(A96,DETAIL!$A$7:$F$211,4,0),"")</f>
        <v/>
      </c>
      <c r="E96" s="156" t="str">
        <f>IFERROR(VLOOKUP(A96,DETAIL!$A$7:$F$211,5,0),"")</f>
        <v/>
      </c>
      <c r="F96" s="156" t="str">
        <f>IFERROR(VLOOKUP(A96,DETAIL!$A$7:$O$211,15,0),"")</f>
        <v/>
      </c>
      <c r="G96" s="156" t="str">
        <f>IFERROR(VLOOKUP(A96,DETAIL!$A$7:$O$211,14,0),"")</f>
        <v/>
      </c>
      <c r="H96" s="16" t="str">
        <f>IFERROR(VLOOKUP(A96,DETAIL!$A$7:$F$211,6,0),"")</f>
        <v/>
      </c>
      <c r="I96" s="16" t="str">
        <f>IFERROR(VLOOKUP(A96,DETAIL!$A$7:$P$211,16,0),"")</f>
        <v/>
      </c>
      <c r="J96" s="16" t="str">
        <f>IFERROR(VLOOKUP(A96,DETAIL!$A$7:$O$211,13,0),"")</f>
        <v/>
      </c>
      <c r="K96" s="157" t="str">
        <f>IFERROR(CONCATENATE("वर्ष ",VLOOKUP(A96,DETAIL!$A$7:$O$211,11,0)," / ","प्रतिशत ",VLOOKUP(A96,DETAIL!$A$7:$O$211,12,0)*100),"")</f>
        <v/>
      </c>
      <c r="L96" s="16" t="str">
        <f>IFERROR(VLOOKUP(A96,DETAIL!$A$7:$L$211,7,0),"")</f>
        <v/>
      </c>
      <c r="M96" s="158" t="str">
        <f>IFERROR(VLOOKUP(A96,DETAIL!$A$7:$L$211,8,0)*75%,"")</f>
        <v/>
      </c>
      <c r="N96" s="16" t="str">
        <f>IFERROR(VLOOKUP(A96,DETAIL!$A$7:$L$211,9,0),"")</f>
        <v/>
      </c>
      <c r="O96" s="158" t="str">
        <f>IFERROR(VLOOKUP(A96,DETAIL!$A$7:$L$211,10,0)*25%,"")</f>
        <v/>
      </c>
      <c r="P96" s="158" t="str">
        <f t="shared" si="3"/>
        <v/>
      </c>
      <c r="Q96" s="156"/>
      <c r="Z96" s="21" t="str">
        <f>IFERROR(VLOOKUP(B96,DETAIL!$A$7:$G$201,7,0),"")</f>
        <v/>
      </c>
      <c r="AA96" s="21" t="str">
        <f t="shared" si="4"/>
        <v/>
      </c>
    </row>
    <row r="97" spans="1:27" s="21" customFormat="1" ht="30" customHeight="1">
      <c r="A97" s="177">
        <v>90</v>
      </c>
      <c r="B97" s="16" t="str">
        <f t="shared" si="5"/>
        <v/>
      </c>
      <c r="C97" s="155" t="str">
        <f>IFERROR(VLOOKUP(A97,DETAIL!$A$7:$F$211,3,0),"")</f>
        <v/>
      </c>
      <c r="D97" s="155" t="str">
        <f>IFERROR(VLOOKUP(A97,DETAIL!$A$7:$F$211,4,0),"")</f>
        <v/>
      </c>
      <c r="E97" s="156" t="str">
        <f>IFERROR(VLOOKUP(A97,DETAIL!$A$7:$F$211,5,0),"")</f>
        <v/>
      </c>
      <c r="F97" s="156" t="str">
        <f>IFERROR(VLOOKUP(A97,DETAIL!$A$7:$O$211,15,0),"")</f>
        <v/>
      </c>
      <c r="G97" s="156" t="str">
        <f>IFERROR(VLOOKUP(A97,DETAIL!$A$7:$O$211,14,0),"")</f>
        <v/>
      </c>
      <c r="H97" s="16" t="str">
        <f>IFERROR(VLOOKUP(A97,DETAIL!$A$7:$F$211,6,0),"")</f>
        <v/>
      </c>
      <c r="I97" s="16" t="str">
        <f>IFERROR(VLOOKUP(A97,DETAIL!$A$7:$P$211,16,0),"")</f>
        <v/>
      </c>
      <c r="J97" s="16" t="str">
        <f>IFERROR(VLOOKUP(A97,DETAIL!$A$7:$O$211,13,0),"")</f>
        <v/>
      </c>
      <c r="K97" s="157" t="str">
        <f>IFERROR(CONCATENATE("वर्ष ",VLOOKUP(A97,DETAIL!$A$7:$O$211,11,0)," / ","प्रतिशत ",VLOOKUP(A97,DETAIL!$A$7:$O$211,12,0)*100),"")</f>
        <v/>
      </c>
      <c r="L97" s="16" t="str">
        <f>IFERROR(VLOOKUP(A97,DETAIL!$A$7:$L$211,7,0),"")</f>
        <v/>
      </c>
      <c r="M97" s="158" t="str">
        <f>IFERROR(VLOOKUP(A97,DETAIL!$A$7:$L$211,8,0)*75%,"")</f>
        <v/>
      </c>
      <c r="N97" s="16" t="str">
        <f>IFERROR(VLOOKUP(A97,DETAIL!$A$7:$L$211,9,0),"")</f>
        <v/>
      </c>
      <c r="O97" s="158" t="str">
        <f>IFERROR(VLOOKUP(A97,DETAIL!$A$7:$L$211,10,0)*25%,"")</f>
        <v/>
      </c>
      <c r="P97" s="158" t="str">
        <f t="shared" si="3"/>
        <v/>
      </c>
      <c r="Q97" s="156"/>
      <c r="Z97" s="21" t="str">
        <f>IFERROR(VLOOKUP(B97,DETAIL!$A$7:$G$201,7,0),"")</f>
        <v/>
      </c>
      <c r="AA97" s="21" t="str">
        <f t="shared" si="4"/>
        <v/>
      </c>
    </row>
    <row r="98" spans="1:27" s="21" customFormat="1" ht="30" customHeight="1">
      <c r="A98" s="177">
        <v>91</v>
      </c>
      <c r="B98" s="16" t="str">
        <f t="shared" si="5"/>
        <v/>
      </c>
      <c r="C98" s="155" t="str">
        <f>IFERROR(VLOOKUP(A98,DETAIL!$A$7:$F$211,3,0),"")</f>
        <v/>
      </c>
      <c r="D98" s="155" t="str">
        <f>IFERROR(VLOOKUP(A98,DETAIL!$A$7:$F$211,4,0),"")</f>
        <v/>
      </c>
      <c r="E98" s="156" t="str">
        <f>IFERROR(VLOOKUP(A98,DETAIL!$A$7:$F$211,5,0),"")</f>
        <v/>
      </c>
      <c r="F98" s="156" t="str">
        <f>IFERROR(VLOOKUP(A98,DETAIL!$A$7:$O$211,15,0),"")</f>
        <v/>
      </c>
      <c r="G98" s="156" t="str">
        <f>IFERROR(VLOOKUP(A98,DETAIL!$A$7:$O$211,14,0),"")</f>
        <v/>
      </c>
      <c r="H98" s="16" t="str">
        <f>IFERROR(VLOOKUP(A98,DETAIL!$A$7:$F$211,6,0),"")</f>
        <v/>
      </c>
      <c r="I98" s="16" t="str">
        <f>IFERROR(VLOOKUP(A98,DETAIL!$A$7:$P$211,16,0),"")</f>
        <v/>
      </c>
      <c r="J98" s="16" t="str">
        <f>IFERROR(VLOOKUP(A98,DETAIL!$A$7:$O$211,13,0),"")</f>
        <v/>
      </c>
      <c r="K98" s="157" t="str">
        <f>IFERROR(CONCATENATE("वर्ष ",VLOOKUP(A98,DETAIL!$A$7:$O$211,11,0)," / ","प्रतिशत ",VLOOKUP(A98,DETAIL!$A$7:$O$211,12,0)*100),"")</f>
        <v/>
      </c>
      <c r="L98" s="16" t="str">
        <f>IFERROR(VLOOKUP(A98,DETAIL!$A$7:$L$211,7,0),"")</f>
        <v/>
      </c>
      <c r="M98" s="158" t="str">
        <f>IFERROR(VLOOKUP(A98,DETAIL!$A$7:$L$211,8,0)*75%,"")</f>
        <v/>
      </c>
      <c r="N98" s="16" t="str">
        <f>IFERROR(VLOOKUP(A98,DETAIL!$A$7:$L$211,9,0),"")</f>
        <v/>
      </c>
      <c r="O98" s="158" t="str">
        <f>IFERROR(VLOOKUP(A98,DETAIL!$A$7:$L$211,10,0)*25%,"")</f>
        <v/>
      </c>
      <c r="P98" s="158" t="str">
        <f t="shared" si="3"/>
        <v/>
      </c>
      <c r="Q98" s="156"/>
      <c r="Z98" s="21" t="str">
        <f>IFERROR(VLOOKUP(B98,DETAIL!$A$7:$G$201,7,0),"")</f>
        <v/>
      </c>
      <c r="AA98" s="21" t="str">
        <f t="shared" si="4"/>
        <v/>
      </c>
    </row>
    <row r="99" spans="1:27" s="21" customFormat="1" ht="30" customHeight="1">
      <c r="A99" s="177">
        <v>92</v>
      </c>
      <c r="B99" s="16" t="str">
        <f t="shared" si="5"/>
        <v/>
      </c>
      <c r="C99" s="155" t="str">
        <f>IFERROR(VLOOKUP(A99,DETAIL!$A$7:$F$211,3,0),"")</f>
        <v/>
      </c>
      <c r="D99" s="155" t="str">
        <f>IFERROR(VLOOKUP(A99,DETAIL!$A$7:$F$211,4,0),"")</f>
        <v/>
      </c>
      <c r="E99" s="156" t="str">
        <f>IFERROR(VLOOKUP(A99,DETAIL!$A$7:$F$211,5,0),"")</f>
        <v/>
      </c>
      <c r="F99" s="156" t="str">
        <f>IFERROR(VLOOKUP(A99,DETAIL!$A$7:$O$211,15,0),"")</f>
        <v/>
      </c>
      <c r="G99" s="156" t="str">
        <f>IFERROR(VLOOKUP(A99,DETAIL!$A$7:$O$211,14,0),"")</f>
        <v/>
      </c>
      <c r="H99" s="16" t="str">
        <f>IFERROR(VLOOKUP(A99,DETAIL!$A$7:$F$211,6,0),"")</f>
        <v/>
      </c>
      <c r="I99" s="16" t="str">
        <f>IFERROR(VLOOKUP(A99,DETAIL!$A$7:$P$211,16,0),"")</f>
        <v/>
      </c>
      <c r="J99" s="16" t="str">
        <f>IFERROR(VLOOKUP(A99,DETAIL!$A$7:$O$211,13,0),"")</f>
        <v/>
      </c>
      <c r="K99" s="157" t="str">
        <f>IFERROR(CONCATENATE("वर्ष ",VLOOKUP(A99,DETAIL!$A$7:$O$211,11,0)," / ","प्रतिशत ",VLOOKUP(A99,DETAIL!$A$7:$O$211,12,0)*100),"")</f>
        <v/>
      </c>
      <c r="L99" s="16" t="str">
        <f>IFERROR(VLOOKUP(A99,DETAIL!$A$7:$L$211,7,0),"")</f>
        <v/>
      </c>
      <c r="M99" s="158" t="str">
        <f>IFERROR(VLOOKUP(A99,DETAIL!$A$7:$L$211,8,0)*75%,"")</f>
        <v/>
      </c>
      <c r="N99" s="16" t="str">
        <f>IFERROR(VLOOKUP(A99,DETAIL!$A$7:$L$211,9,0),"")</f>
        <v/>
      </c>
      <c r="O99" s="158" t="str">
        <f>IFERROR(VLOOKUP(A99,DETAIL!$A$7:$L$211,10,0)*25%,"")</f>
        <v/>
      </c>
      <c r="P99" s="158" t="str">
        <f t="shared" si="3"/>
        <v/>
      </c>
      <c r="Q99" s="156"/>
      <c r="Z99" s="21" t="str">
        <f>IFERROR(VLOOKUP(B99,DETAIL!$A$7:$G$201,7,0),"")</f>
        <v/>
      </c>
      <c r="AA99" s="21" t="str">
        <f t="shared" si="4"/>
        <v/>
      </c>
    </row>
    <row r="100" spans="1:27" s="21" customFormat="1" ht="30" customHeight="1">
      <c r="A100" s="177">
        <v>93</v>
      </c>
      <c r="B100" s="16" t="str">
        <f t="shared" si="5"/>
        <v/>
      </c>
      <c r="C100" s="155" t="str">
        <f>IFERROR(VLOOKUP(A100,DETAIL!$A$7:$F$211,3,0),"")</f>
        <v/>
      </c>
      <c r="D100" s="155" t="str">
        <f>IFERROR(VLOOKUP(A100,DETAIL!$A$7:$F$211,4,0),"")</f>
        <v/>
      </c>
      <c r="E100" s="156" t="str">
        <f>IFERROR(VLOOKUP(A100,DETAIL!$A$7:$F$211,5,0),"")</f>
        <v/>
      </c>
      <c r="F100" s="156" t="str">
        <f>IFERROR(VLOOKUP(A100,DETAIL!$A$7:$O$211,15,0),"")</f>
        <v/>
      </c>
      <c r="G100" s="156" t="str">
        <f>IFERROR(VLOOKUP(A100,DETAIL!$A$7:$O$211,14,0),"")</f>
        <v/>
      </c>
      <c r="H100" s="16" t="str">
        <f>IFERROR(VLOOKUP(A100,DETAIL!$A$7:$F$211,6,0),"")</f>
        <v/>
      </c>
      <c r="I100" s="16" t="str">
        <f>IFERROR(VLOOKUP(A100,DETAIL!$A$7:$P$211,16,0),"")</f>
        <v/>
      </c>
      <c r="J100" s="16" t="str">
        <f>IFERROR(VLOOKUP(A100,DETAIL!$A$7:$O$211,13,0),"")</f>
        <v/>
      </c>
      <c r="K100" s="157" t="str">
        <f>IFERROR(CONCATENATE("वर्ष ",VLOOKUP(A100,DETAIL!$A$7:$O$211,11,0)," / ","प्रतिशत ",VLOOKUP(A100,DETAIL!$A$7:$O$211,12,0)*100),"")</f>
        <v/>
      </c>
      <c r="L100" s="16" t="str">
        <f>IFERROR(VLOOKUP(A100,DETAIL!$A$7:$L$211,7,0),"")</f>
        <v/>
      </c>
      <c r="M100" s="158" t="str">
        <f>IFERROR(VLOOKUP(A100,DETAIL!$A$7:$L$211,8,0)*75%,"")</f>
        <v/>
      </c>
      <c r="N100" s="16" t="str">
        <f>IFERROR(VLOOKUP(A100,DETAIL!$A$7:$L$211,9,0),"")</f>
        <v/>
      </c>
      <c r="O100" s="158" t="str">
        <f>IFERROR(VLOOKUP(A100,DETAIL!$A$7:$L$211,10,0)*25%,"")</f>
        <v/>
      </c>
      <c r="P100" s="158" t="str">
        <f t="shared" si="3"/>
        <v/>
      </c>
      <c r="Q100" s="156"/>
      <c r="Z100" s="21" t="str">
        <f>IFERROR(VLOOKUP(B100,DETAIL!$A$7:$G$201,7,0),"")</f>
        <v/>
      </c>
      <c r="AA100" s="21" t="str">
        <f t="shared" si="4"/>
        <v/>
      </c>
    </row>
    <row r="101" spans="1:27" s="21" customFormat="1" ht="30" customHeight="1">
      <c r="A101" s="177">
        <v>94</v>
      </c>
      <c r="B101" s="16" t="str">
        <f t="shared" si="5"/>
        <v/>
      </c>
      <c r="C101" s="155" t="str">
        <f>IFERROR(VLOOKUP(A101,DETAIL!$A$7:$F$211,3,0),"")</f>
        <v/>
      </c>
      <c r="D101" s="155" t="str">
        <f>IFERROR(VLOOKUP(A101,DETAIL!$A$7:$F$211,4,0),"")</f>
        <v/>
      </c>
      <c r="E101" s="156" t="str">
        <f>IFERROR(VLOOKUP(A101,DETAIL!$A$7:$F$211,5,0),"")</f>
        <v/>
      </c>
      <c r="F101" s="156" t="str">
        <f>IFERROR(VLOOKUP(A101,DETAIL!$A$7:$O$211,15,0),"")</f>
        <v/>
      </c>
      <c r="G101" s="156" t="str">
        <f>IFERROR(VLOOKUP(A101,DETAIL!$A$7:$O$211,14,0),"")</f>
        <v/>
      </c>
      <c r="H101" s="16" t="str">
        <f>IFERROR(VLOOKUP(A101,DETAIL!$A$7:$F$211,6,0),"")</f>
        <v/>
      </c>
      <c r="I101" s="16" t="str">
        <f>IFERROR(VLOOKUP(A101,DETAIL!$A$7:$P$211,16,0),"")</f>
        <v/>
      </c>
      <c r="J101" s="16" t="str">
        <f>IFERROR(VLOOKUP(A101,DETAIL!$A$7:$O$211,13,0),"")</f>
        <v/>
      </c>
      <c r="K101" s="157" t="str">
        <f>IFERROR(CONCATENATE("वर्ष ",VLOOKUP(A101,DETAIL!$A$7:$O$211,11,0)," / ","प्रतिशत ",VLOOKUP(A101,DETAIL!$A$7:$O$211,12,0)*100),"")</f>
        <v/>
      </c>
      <c r="L101" s="16" t="str">
        <f>IFERROR(VLOOKUP(A101,DETAIL!$A$7:$L$211,7,0),"")</f>
        <v/>
      </c>
      <c r="M101" s="158" t="str">
        <f>IFERROR(VLOOKUP(A101,DETAIL!$A$7:$L$211,8,0)*75%,"")</f>
        <v/>
      </c>
      <c r="N101" s="16" t="str">
        <f>IFERROR(VLOOKUP(A101,DETAIL!$A$7:$L$211,9,0),"")</f>
        <v/>
      </c>
      <c r="O101" s="158" t="str">
        <f>IFERROR(VLOOKUP(A101,DETAIL!$A$7:$L$211,10,0)*25%,"")</f>
        <v/>
      </c>
      <c r="P101" s="158" t="str">
        <f t="shared" si="3"/>
        <v/>
      </c>
      <c r="Q101" s="156"/>
      <c r="Z101" s="21" t="str">
        <f>IFERROR(VLOOKUP(B101,DETAIL!$A$7:$G$201,7,0),"")</f>
        <v/>
      </c>
      <c r="AA101" s="21" t="str">
        <f t="shared" si="4"/>
        <v/>
      </c>
    </row>
    <row r="102" spans="1:27" s="21" customFormat="1" ht="30" customHeight="1">
      <c r="A102" s="177">
        <v>95</v>
      </c>
      <c r="B102" s="16" t="str">
        <f t="shared" si="5"/>
        <v/>
      </c>
      <c r="C102" s="155" t="str">
        <f>IFERROR(VLOOKUP(A102,DETAIL!$A$7:$F$211,3,0),"")</f>
        <v/>
      </c>
      <c r="D102" s="155" t="str">
        <f>IFERROR(VLOOKUP(A102,DETAIL!$A$7:$F$211,4,0),"")</f>
        <v/>
      </c>
      <c r="E102" s="156" t="str">
        <f>IFERROR(VLOOKUP(A102,DETAIL!$A$7:$F$211,5,0),"")</f>
        <v/>
      </c>
      <c r="F102" s="156" t="str">
        <f>IFERROR(VLOOKUP(A102,DETAIL!$A$7:$O$211,15,0),"")</f>
        <v/>
      </c>
      <c r="G102" s="156" t="str">
        <f>IFERROR(VLOOKUP(A102,DETAIL!$A$7:$O$211,14,0),"")</f>
        <v/>
      </c>
      <c r="H102" s="16" t="str">
        <f>IFERROR(VLOOKUP(A102,DETAIL!$A$7:$F$211,6,0),"")</f>
        <v/>
      </c>
      <c r="I102" s="16" t="str">
        <f>IFERROR(VLOOKUP(A102,DETAIL!$A$7:$P$211,16,0),"")</f>
        <v/>
      </c>
      <c r="J102" s="16" t="str">
        <f>IFERROR(VLOOKUP(A102,DETAIL!$A$7:$O$211,13,0),"")</f>
        <v/>
      </c>
      <c r="K102" s="157" t="str">
        <f>IFERROR(CONCATENATE("वर्ष ",VLOOKUP(A102,DETAIL!$A$7:$O$211,11,0)," / ","प्रतिशत ",VLOOKUP(A102,DETAIL!$A$7:$O$211,12,0)*100),"")</f>
        <v/>
      </c>
      <c r="L102" s="16" t="str">
        <f>IFERROR(VLOOKUP(A102,DETAIL!$A$7:$L$211,7,0),"")</f>
        <v/>
      </c>
      <c r="M102" s="158" t="str">
        <f>IFERROR(VLOOKUP(A102,DETAIL!$A$7:$L$211,8,0)*75%,"")</f>
        <v/>
      </c>
      <c r="N102" s="16" t="str">
        <f>IFERROR(VLOOKUP(A102,DETAIL!$A$7:$L$211,9,0),"")</f>
        <v/>
      </c>
      <c r="O102" s="158" t="str">
        <f>IFERROR(VLOOKUP(A102,DETAIL!$A$7:$L$211,10,0)*25%,"")</f>
        <v/>
      </c>
      <c r="P102" s="158" t="str">
        <f t="shared" si="3"/>
        <v/>
      </c>
      <c r="Q102" s="156"/>
      <c r="Z102" s="21" t="str">
        <f>IFERROR(VLOOKUP(B102,DETAIL!$A$7:$G$201,7,0),"")</f>
        <v/>
      </c>
      <c r="AA102" s="21" t="str">
        <f t="shared" si="4"/>
        <v/>
      </c>
    </row>
    <row r="103" spans="1:27" s="21" customFormat="1" ht="30" customHeight="1">
      <c r="A103" s="177">
        <v>96</v>
      </c>
      <c r="B103" s="16" t="str">
        <f t="shared" si="5"/>
        <v/>
      </c>
      <c r="C103" s="155" t="str">
        <f>IFERROR(VLOOKUP(A103,DETAIL!$A$7:$F$211,3,0),"")</f>
        <v/>
      </c>
      <c r="D103" s="155" t="str">
        <f>IFERROR(VLOOKUP(A103,DETAIL!$A$7:$F$211,4,0),"")</f>
        <v/>
      </c>
      <c r="E103" s="156" t="str">
        <f>IFERROR(VLOOKUP(A103,DETAIL!$A$7:$F$211,5,0),"")</f>
        <v/>
      </c>
      <c r="F103" s="156" t="str">
        <f>IFERROR(VLOOKUP(A103,DETAIL!$A$7:$O$211,15,0),"")</f>
        <v/>
      </c>
      <c r="G103" s="156" t="str">
        <f>IFERROR(VLOOKUP(A103,DETAIL!$A$7:$O$211,14,0),"")</f>
        <v/>
      </c>
      <c r="H103" s="16" t="str">
        <f>IFERROR(VLOOKUP(A103,DETAIL!$A$7:$F$211,6,0),"")</f>
        <v/>
      </c>
      <c r="I103" s="16" t="str">
        <f>IFERROR(VLOOKUP(A103,DETAIL!$A$7:$P$211,16,0),"")</f>
        <v/>
      </c>
      <c r="J103" s="16" t="str">
        <f>IFERROR(VLOOKUP(A103,DETAIL!$A$7:$O$211,13,0),"")</f>
        <v/>
      </c>
      <c r="K103" s="157" t="str">
        <f>IFERROR(CONCATENATE("वर्ष ",VLOOKUP(A103,DETAIL!$A$7:$O$211,11,0)," / ","प्रतिशत ",VLOOKUP(A103,DETAIL!$A$7:$O$211,12,0)*100),"")</f>
        <v/>
      </c>
      <c r="L103" s="16" t="str">
        <f>IFERROR(VLOOKUP(A103,DETAIL!$A$7:$L$211,7,0),"")</f>
        <v/>
      </c>
      <c r="M103" s="158" t="str">
        <f>IFERROR(VLOOKUP(A103,DETAIL!$A$7:$L$211,8,0)*75%,"")</f>
        <v/>
      </c>
      <c r="N103" s="16" t="str">
        <f>IFERROR(VLOOKUP(A103,DETAIL!$A$7:$L$211,9,0),"")</f>
        <v/>
      </c>
      <c r="O103" s="158" t="str">
        <f>IFERROR(VLOOKUP(A103,DETAIL!$A$7:$L$211,10,0)*25%,"")</f>
        <v/>
      </c>
      <c r="P103" s="158" t="str">
        <f t="shared" si="3"/>
        <v/>
      </c>
      <c r="Q103" s="156"/>
      <c r="Z103" s="21" t="str">
        <f>IFERROR(VLOOKUP(B103,DETAIL!$A$7:$G$201,7,0),"")</f>
        <v/>
      </c>
      <c r="AA103" s="21" t="str">
        <f t="shared" si="4"/>
        <v/>
      </c>
    </row>
    <row r="104" spans="1:27" s="21" customFormat="1" ht="30" customHeight="1">
      <c r="A104" s="177">
        <v>97</v>
      </c>
      <c r="B104" s="16" t="str">
        <f t="shared" si="5"/>
        <v/>
      </c>
      <c r="C104" s="155" t="str">
        <f>IFERROR(VLOOKUP(A104,DETAIL!$A$7:$F$211,3,0),"")</f>
        <v/>
      </c>
      <c r="D104" s="155" t="str">
        <f>IFERROR(VLOOKUP(A104,DETAIL!$A$7:$F$211,4,0),"")</f>
        <v/>
      </c>
      <c r="E104" s="156" t="str">
        <f>IFERROR(VLOOKUP(A104,DETAIL!$A$7:$F$211,5,0),"")</f>
        <v/>
      </c>
      <c r="F104" s="156" t="str">
        <f>IFERROR(VLOOKUP(A104,DETAIL!$A$7:$O$211,15,0),"")</f>
        <v/>
      </c>
      <c r="G104" s="156" t="str">
        <f>IFERROR(VLOOKUP(A104,DETAIL!$A$7:$O$211,14,0),"")</f>
        <v/>
      </c>
      <c r="H104" s="16" t="str">
        <f>IFERROR(VLOOKUP(A104,DETAIL!$A$7:$F$211,6,0),"")</f>
        <v/>
      </c>
      <c r="I104" s="16" t="str">
        <f>IFERROR(VLOOKUP(A104,DETAIL!$A$7:$P$211,16,0),"")</f>
        <v/>
      </c>
      <c r="J104" s="16" t="str">
        <f>IFERROR(VLOOKUP(A104,DETAIL!$A$7:$O$211,13,0),"")</f>
        <v/>
      </c>
      <c r="K104" s="157" t="str">
        <f>IFERROR(CONCATENATE("वर्ष ",VLOOKUP(A104,DETAIL!$A$7:$O$211,11,0)," / ","प्रतिशत ",VLOOKUP(A104,DETAIL!$A$7:$O$211,12,0)*100),"")</f>
        <v/>
      </c>
      <c r="L104" s="16" t="str">
        <f>IFERROR(VLOOKUP(A104,DETAIL!$A$7:$L$211,7,0),"")</f>
        <v/>
      </c>
      <c r="M104" s="158" t="str">
        <f>IFERROR(VLOOKUP(A104,DETAIL!$A$7:$L$211,8,0)*75%,"")</f>
        <v/>
      </c>
      <c r="N104" s="16" t="str">
        <f>IFERROR(VLOOKUP(A104,DETAIL!$A$7:$L$211,9,0),"")</f>
        <v/>
      </c>
      <c r="O104" s="158" t="str">
        <f>IFERROR(VLOOKUP(A104,DETAIL!$A$7:$L$211,10,0)*25%,"")</f>
        <v/>
      </c>
      <c r="P104" s="158" t="str">
        <f t="shared" si="3"/>
        <v/>
      </c>
      <c r="Q104" s="156"/>
      <c r="Z104" s="21" t="str">
        <f>IFERROR(VLOOKUP(B104,DETAIL!$A$7:$G$201,7,0),"")</f>
        <v/>
      </c>
      <c r="AA104" s="21" t="str">
        <f t="shared" si="4"/>
        <v/>
      </c>
    </row>
    <row r="105" spans="1:27" s="21" customFormat="1" ht="30" customHeight="1">
      <c r="A105" s="177">
        <v>98</v>
      </c>
      <c r="B105" s="16" t="str">
        <f t="shared" si="5"/>
        <v/>
      </c>
      <c r="C105" s="155" t="str">
        <f>IFERROR(VLOOKUP(A105,DETAIL!$A$7:$F$211,3,0),"")</f>
        <v/>
      </c>
      <c r="D105" s="155" t="str">
        <f>IFERROR(VLOOKUP(A105,DETAIL!$A$7:$F$211,4,0),"")</f>
        <v/>
      </c>
      <c r="E105" s="156" t="str">
        <f>IFERROR(VLOOKUP(A105,DETAIL!$A$7:$F$211,5,0),"")</f>
        <v/>
      </c>
      <c r="F105" s="156" t="str">
        <f>IFERROR(VLOOKUP(A105,DETAIL!$A$7:$O$211,15,0),"")</f>
        <v/>
      </c>
      <c r="G105" s="156" t="str">
        <f>IFERROR(VLOOKUP(A105,DETAIL!$A$7:$O$211,14,0),"")</f>
        <v/>
      </c>
      <c r="H105" s="16" t="str">
        <f>IFERROR(VLOOKUP(A105,DETAIL!$A$7:$F$211,6,0),"")</f>
        <v/>
      </c>
      <c r="I105" s="16" t="str">
        <f>IFERROR(VLOOKUP(A105,DETAIL!$A$7:$P$211,16,0),"")</f>
        <v/>
      </c>
      <c r="J105" s="16" t="str">
        <f>IFERROR(VLOOKUP(A105,DETAIL!$A$7:$O$211,13,0),"")</f>
        <v/>
      </c>
      <c r="K105" s="157" t="str">
        <f>IFERROR(CONCATENATE("वर्ष ",VLOOKUP(A105,DETAIL!$A$7:$O$211,11,0)," / ","प्रतिशत ",VLOOKUP(A105,DETAIL!$A$7:$O$211,12,0)*100),"")</f>
        <v/>
      </c>
      <c r="L105" s="16" t="str">
        <f>IFERROR(VLOOKUP(A105,DETAIL!$A$7:$L$211,7,0),"")</f>
        <v/>
      </c>
      <c r="M105" s="158" t="str">
        <f>IFERROR(VLOOKUP(A105,DETAIL!$A$7:$L$211,8,0)*75%,"")</f>
        <v/>
      </c>
      <c r="N105" s="16" t="str">
        <f>IFERROR(VLOOKUP(A105,DETAIL!$A$7:$L$211,9,0),"")</f>
        <v/>
      </c>
      <c r="O105" s="158" t="str">
        <f>IFERROR(VLOOKUP(A105,DETAIL!$A$7:$L$211,10,0)*25%,"")</f>
        <v/>
      </c>
      <c r="P105" s="158" t="str">
        <f t="shared" si="3"/>
        <v/>
      </c>
      <c r="Q105" s="156"/>
      <c r="Z105" s="21" t="str">
        <f>IFERROR(VLOOKUP(B105,DETAIL!$A$7:$G$201,7,0),"")</f>
        <v/>
      </c>
      <c r="AA105" s="21" t="str">
        <f t="shared" si="4"/>
        <v/>
      </c>
    </row>
    <row r="106" spans="1:27" s="21" customFormat="1" ht="30" customHeight="1">
      <c r="A106" s="177">
        <v>99</v>
      </c>
      <c r="B106" s="16" t="str">
        <f t="shared" si="5"/>
        <v/>
      </c>
      <c r="C106" s="155" t="str">
        <f>IFERROR(VLOOKUP(A106,DETAIL!$A$7:$F$211,3,0),"")</f>
        <v/>
      </c>
      <c r="D106" s="155" t="str">
        <f>IFERROR(VLOOKUP(A106,DETAIL!$A$7:$F$211,4,0),"")</f>
        <v/>
      </c>
      <c r="E106" s="156" t="str">
        <f>IFERROR(VLOOKUP(A106,DETAIL!$A$7:$F$211,5,0),"")</f>
        <v/>
      </c>
      <c r="F106" s="156" t="str">
        <f>IFERROR(VLOOKUP(A106,DETAIL!$A$7:$O$211,15,0),"")</f>
        <v/>
      </c>
      <c r="G106" s="156" t="str">
        <f>IFERROR(VLOOKUP(A106,DETAIL!$A$7:$O$211,14,0),"")</f>
        <v/>
      </c>
      <c r="H106" s="16" t="str">
        <f>IFERROR(VLOOKUP(A106,DETAIL!$A$7:$F$211,6,0),"")</f>
        <v/>
      </c>
      <c r="I106" s="16" t="str">
        <f>IFERROR(VLOOKUP(A106,DETAIL!$A$7:$P$211,16,0),"")</f>
        <v/>
      </c>
      <c r="J106" s="16" t="str">
        <f>IFERROR(VLOOKUP(A106,DETAIL!$A$7:$O$211,13,0),"")</f>
        <v/>
      </c>
      <c r="K106" s="157" t="str">
        <f>IFERROR(CONCATENATE("वर्ष ",VLOOKUP(A106,DETAIL!$A$7:$O$211,11,0)," / ","प्रतिशत ",VLOOKUP(A106,DETAIL!$A$7:$O$211,12,0)*100),"")</f>
        <v/>
      </c>
      <c r="L106" s="16" t="str">
        <f>IFERROR(VLOOKUP(A106,DETAIL!$A$7:$L$211,7,0),"")</f>
        <v/>
      </c>
      <c r="M106" s="158" t="str">
        <f>IFERROR(VLOOKUP(A106,DETAIL!$A$7:$L$211,8,0)*75%,"")</f>
        <v/>
      </c>
      <c r="N106" s="16" t="str">
        <f>IFERROR(VLOOKUP(A106,DETAIL!$A$7:$L$211,9,0),"")</f>
        <v/>
      </c>
      <c r="O106" s="158" t="str">
        <f>IFERROR(VLOOKUP(A106,DETAIL!$A$7:$L$211,10,0)*25%,"")</f>
        <v/>
      </c>
      <c r="P106" s="158" t="str">
        <f t="shared" si="3"/>
        <v/>
      </c>
      <c r="Q106" s="156"/>
      <c r="Z106" s="21" t="str">
        <f>IFERROR(VLOOKUP(B106,DETAIL!$A$7:$G$201,7,0),"")</f>
        <v/>
      </c>
      <c r="AA106" s="21" t="str">
        <f t="shared" si="4"/>
        <v/>
      </c>
    </row>
    <row r="107" spans="1:27" s="21" customFormat="1" ht="30" customHeight="1">
      <c r="A107" s="177">
        <v>100</v>
      </c>
      <c r="B107" s="16" t="str">
        <f t="shared" si="5"/>
        <v/>
      </c>
      <c r="C107" s="155" t="str">
        <f>IFERROR(VLOOKUP(A107,DETAIL!$A$7:$F$211,3,0),"")</f>
        <v/>
      </c>
      <c r="D107" s="155" t="str">
        <f>IFERROR(VLOOKUP(A107,DETAIL!$A$7:$F$211,4,0),"")</f>
        <v/>
      </c>
      <c r="E107" s="156" t="str">
        <f>IFERROR(VLOOKUP(A107,DETAIL!$A$7:$F$211,5,0),"")</f>
        <v/>
      </c>
      <c r="F107" s="156" t="str">
        <f>IFERROR(VLOOKUP(A107,DETAIL!$A$7:$O$211,15,0),"")</f>
        <v/>
      </c>
      <c r="G107" s="156" t="str">
        <f>IFERROR(VLOOKUP(A107,DETAIL!$A$7:$O$211,14,0),"")</f>
        <v/>
      </c>
      <c r="H107" s="16" t="str">
        <f>IFERROR(VLOOKUP(A107,DETAIL!$A$7:$F$211,6,0),"")</f>
        <v/>
      </c>
      <c r="I107" s="16" t="str">
        <f>IFERROR(VLOOKUP(A107,DETAIL!$A$7:$P$211,16,0),"")</f>
        <v/>
      </c>
      <c r="J107" s="16" t="str">
        <f>IFERROR(VLOOKUP(A107,DETAIL!$A$7:$O$211,13,0),"")</f>
        <v/>
      </c>
      <c r="K107" s="157" t="str">
        <f>IFERROR(CONCATENATE("वर्ष ",VLOOKUP(A107,DETAIL!$A$7:$O$211,11,0)," / ","प्रतिशत ",VLOOKUP(A107,DETAIL!$A$7:$O$211,12,0)*100),"")</f>
        <v/>
      </c>
      <c r="L107" s="16" t="str">
        <f>IFERROR(VLOOKUP(A107,DETAIL!$A$7:$L$211,7,0),"")</f>
        <v/>
      </c>
      <c r="M107" s="158" t="str">
        <f>IFERROR(VLOOKUP(A107,DETAIL!$A$7:$L$211,8,0)*75%,"")</f>
        <v/>
      </c>
      <c r="N107" s="16" t="str">
        <f>IFERROR(VLOOKUP(A107,DETAIL!$A$7:$L$211,9,0),"")</f>
        <v/>
      </c>
      <c r="O107" s="158" t="str">
        <f>IFERROR(VLOOKUP(A107,DETAIL!$A$7:$L$211,10,0)*25%,"")</f>
        <v/>
      </c>
      <c r="P107" s="158" t="str">
        <f t="shared" si="3"/>
        <v/>
      </c>
      <c r="Q107" s="156"/>
      <c r="Z107" s="21" t="str">
        <f>IFERROR(VLOOKUP(B107,DETAIL!$A$7:$G$201,7,0),"")</f>
        <v/>
      </c>
      <c r="AA107" s="21" t="str">
        <f t="shared" si="4"/>
        <v/>
      </c>
    </row>
    <row r="108" spans="1:27" s="21" customFormat="1" ht="30" customHeight="1">
      <c r="A108" s="177">
        <v>101</v>
      </c>
      <c r="B108" s="16" t="str">
        <f t="shared" si="5"/>
        <v/>
      </c>
      <c r="C108" s="155" t="str">
        <f>IFERROR(VLOOKUP(A108,DETAIL!$A$7:$F$211,3,0),"")</f>
        <v/>
      </c>
      <c r="D108" s="155" t="str">
        <f>IFERROR(VLOOKUP(A108,DETAIL!$A$7:$F$211,4,0),"")</f>
        <v/>
      </c>
      <c r="E108" s="156" t="str">
        <f>IFERROR(VLOOKUP(A108,DETAIL!$A$7:$F$211,5,0),"")</f>
        <v/>
      </c>
      <c r="F108" s="156" t="str">
        <f>IFERROR(VLOOKUP(A108,DETAIL!$A$7:$O$211,15,0),"")</f>
        <v/>
      </c>
      <c r="G108" s="156" t="str">
        <f>IFERROR(VLOOKUP(A108,DETAIL!$A$7:$O$211,14,0),"")</f>
        <v/>
      </c>
      <c r="H108" s="16" t="str">
        <f>IFERROR(VLOOKUP(A108,DETAIL!$A$7:$F$211,6,0),"")</f>
        <v/>
      </c>
      <c r="I108" s="16" t="str">
        <f>IFERROR(VLOOKUP(A108,DETAIL!$A$7:$P$211,16,0),"")</f>
        <v/>
      </c>
      <c r="J108" s="16" t="str">
        <f>IFERROR(VLOOKUP(A108,DETAIL!$A$7:$O$211,13,0),"")</f>
        <v/>
      </c>
      <c r="K108" s="157" t="str">
        <f>IFERROR(CONCATENATE("वर्ष ",VLOOKUP(A108,DETAIL!$A$7:$O$211,11,0)," / ","प्रतिशत ",VLOOKUP(A108,DETAIL!$A$7:$O$211,12,0)*100),"")</f>
        <v/>
      </c>
      <c r="L108" s="16" t="str">
        <f>IFERROR(VLOOKUP(A108,DETAIL!$A$7:$L$211,7,0),"")</f>
        <v/>
      </c>
      <c r="M108" s="158" t="str">
        <f>IFERROR(VLOOKUP(A108,DETAIL!$A$7:$L$211,8,0)*75%,"")</f>
        <v/>
      </c>
      <c r="N108" s="16" t="str">
        <f>IFERROR(VLOOKUP(A108,DETAIL!$A$7:$L$211,9,0),"")</f>
        <v/>
      </c>
      <c r="O108" s="158" t="str">
        <f>IFERROR(VLOOKUP(A108,DETAIL!$A$7:$L$211,10,0)*25%,"")</f>
        <v/>
      </c>
      <c r="P108" s="158" t="str">
        <f t="shared" si="3"/>
        <v/>
      </c>
      <c r="Q108" s="156"/>
      <c r="Z108" s="21" t="str">
        <f>IFERROR(VLOOKUP(B108,DETAIL!$A$7:$G$201,7,0),"")</f>
        <v/>
      </c>
      <c r="AA108" s="21" t="str">
        <f t="shared" si="4"/>
        <v/>
      </c>
    </row>
    <row r="109" spans="1:27" s="21" customFormat="1" ht="30" customHeight="1">
      <c r="A109" s="177">
        <v>102</v>
      </c>
      <c r="B109" s="16" t="str">
        <f t="shared" si="5"/>
        <v/>
      </c>
      <c r="C109" s="155" t="str">
        <f>IFERROR(VLOOKUP(A109,DETAIL!$A$7:$F$211,3,0),"")</f>
        <v/>
      </c>
      <c r="D109" s="155" t="str">
        <f>IFERROR(VLOOKUP(A109,DETAIL!$A$7:$F$211,4,0),"")</f>
        <v/>
      </c>
      <c r="E109" s="156" t="str">
        <f>IFERROR(VLOOKUP(A109,DETAIL!$A$7:$F$211,5,0),"")</f>
        <v/>
      </c>
      <c r="F109" s="156" t="str">
        <f>IFERROR(VLOOKUP(A109,DETAIL!$A$7:$O$211,15,0),"")</f>
        <v/>
      </c>
      <c r="G109" s="156" t="str">
        <f>IFERROR(VLOOKUP(A109,DETAIL!$A$7:$O$211,14,0),"")</f>
        <v/>
      </c>
      <c r="H109" s="16" t="str">
        <f>IFERROR(VLOOKUP(A109,DETAIL!$A$7:$F$211,6,0),"")</f>
        <v/>
      </c>
      <c r="I109" s="16" t="str">
        <f>IFERROR(VLOOKUP(A109,DETAIL!$A$7:$P$211,16,0),"")</f>
        <v/>
      </c>
      <c r="J109" s="16" t="str">
        <f>IFERROR(VLOOKUP(A109,DETAIL!$A$7:$O$211,13,0),"")</f>
        <v/>
      </c>
      <c r="K109" s="157" t="str">
        <f>IFERROR(CONCATENATE("वर्ष ",VLOOKUP(A109,DETAIL!$A$7:$O$211,11,0)," / ","प्रतिशत ",VLOOKUP(A109,DETAIL!$A$7:$O$211,12,0)*100),"")</f>
        <v/>
      </c>
      <c r="L109" s="16" t="str">
        <f>IFERROR(VLOOKUP(A109,DETAIL!$A$7:$L$211,7,0),"")</f>
        <v/>
      </c>
      <c r="M109" s="158" t="str">
        <f>IFERROR(VLOOKUP(A109,DETAIL!$A$7:$L$211,8,0)*75%,"")</f>
        <v/>
      </c>
      <c r="N109" s="16" t="str">
        <f>IFERROR(VLOOKUP(A109,DETAIL!$A$7:$L$211,9,0),"")</f>
        <v/>
      </c>
      <c r="O109" s="158" t="str">
        <f>IFERROR(VLOOKUP(A109,DETAIL!$A$7:$L$211,10,0)*25%,"")</f>
        <v/>
      </c>
      <c r="P109" s="158" t="str">
        <f t="shared" si="3"/>
        <v/>
      </c>
      <c r="Q109" s="156"/>
      <c r="Z109" s="21" t="str">
        <f>IFERROR(VLOOKUP(B109,DETAIL!$A$7:$G$201,7,0),"")</f>
        <v/>
      </c>
      <c r="AA109" s="21" t="str">
        <f t="shared" si="4"/>
        <v/>
      </c>
    </row>
    <row r="110" spans="1:27" s="21" customFormat="1" ht="30" customHeight="1">
      <c r="A110" s="177">
        <v>103</v>
      </c>
      <c r="B110" s="16" t="str">
        <f t="shared" si="5"/>
        <v/>
      </c>
      <c r="C110" s="155" t="str">
        <f>IFERROR(VLOOKUP(A110,DETAIL!$A$7:$F$211,3,0),"")</f>
        <v/>
      </c>
      <c r="D110" s="155" t="str">
        <f>IFERROR(VLOOKUP(A110,DETAIL!$A$7:$F$211,4,0),"")</f>
        <v/>
      </c>
      <c r="E110" s="156" t="str">
        <f>IFERROR(VLOOKUP(A110,DETAIL!$A$7:$F$211,5,0),"")</f>
        <v/>
      </c>
      <c r="F110" s="156" t="str">
        <f>IFERROR(VLOOKUP(A110,DETAIL!$A$7:$O$211,15,0),"")</f>
        <v/>
      </c>
      <c r="G110" s="156" t="str">
        <f>IFERROR(VLOOKUP(A110,DETAIL!$A$7:$O$211,14,0),"")</f>
        <v/>
      </c>
      <c r="H110" s="16" t="str">
        <f>IFERROR(VLOOKUP(A110,DETAIL!$A$7:$F$211,6,0),"")</f>
        <v/>
      </c>
      <c r="I110" s="16" t="str">
        <f>IFERROR(VLOOKUP(A110,DETAIL!$A$7:$P$211,16,0),"")</f>
        <v/>
      </c>
      <c r="J110" s="16" t="str">
        <f>IFERROR(VLOOKUP(A110,DETAIL!$A$7:$O$211,13,0),"")</f>
        <v/>
      </c>
      <c r="K110" s="157" t="str">
        <f>IFERROR(CONCATENATE("वर्ष ",VLOOKUP(A110,DETAIL!$A$7:$O$211,11,0)," / ","प्रतिशत ",VLOOKUP(A110,DETAIL!$A$7:$O$211,12,0)*100),"")</f>
        <v/>
      </c>
      <c r="L110" s="16" t="str">
        <f>IFERROR(VLOOKUP(A110,DETAIL!$A$7:$L$211,7,0),"")</f>
        <v/>
      </c>
      <c r="M110" s="158" t="str">
        <f>IFERROR(VLOOKUP(A110,DETAIL!$A$7:$L$211,8,0)*75%,"")</f>
        <v/>
      </c>
      <c r="N110" s="16" t="str">
        <f>IFERROR(VLOOKUP(A110,DETAIL!$A$7:$L$211,9,0),"")</f>
        <v/>
      </c>
      <c r="O110" s="158" t="str">
        <f>IFERROR(VLOOKUP(A110,DETAIL!$A$7:$L$211,10,0)*25%,"")</f>
        <v/>
      </c>
      <c r="P110" s="158" t="str">
        <f t="shared" si="3"/>
        <v/>
      </c>
      <c r="Q110" s="156"/>
      <c r="Z110" s="21" t="str">
        <f>IFERROR(VLOOKUP(B110,DETAIL!$A$7:$G$201,7,0),"")</f>
        <v/>
      </c>
      <c r="AA110" s="21" t="str">
        <f t="shared" si="4"/>
        <v/>
      </c>
    </row>
    <row r="111" spans="1:27" s="21" customFormat="1" ht="30" customHeight="1">
      <c r="A111" s="177">
        <v>104</v>
      </c>
      <c r="B111" s="16" t="str">
        <f t="shared" si="5"/>
        <v/>
      </c>
      <c r="C111" s="155" t="str">
        <f>IFERROR(VLOOKUP(A111,DETAIL!$A$7:$F$211,3,0),"")</f>
        <v/>
      </c>
      <c r="D111" s="155" t="str">
        <f>IFERROR(VLOOKUP(A111,DETAIL!$A$7:$F$211,4,0),"")</f>
        <v/>
      </c>
      <c r="E111" s="156" t="str">
        <f>IFERROR(VLOOKUP(A111,DETAIL!$A$7:$F$211,5,0),"")</f>
        <v/>
      </c>
      <c r="F111" s="156" t="str">
        <f>IFERROR(VLOOKUP(A111,DETAIL!$A$7:$O$211,15,0),"")</f>
        <v/>
      </c>
      <c r="G111" s="156" t="str">
        <f>IFERROR(VLOOKUP(A111,DETAIL!$A$7:$O$211,14,0),"")</f>
        <v/>
      </c>
      <c r="H111" s="16" t="str">
        <f>IFERROR(VLOOKUP(A111,DETAIL!$A$7:$F$211,6,0),"")</f>
        <v/>
      </c>
      <c r="I111" s="16" t="str">
        <f>IFERROR(VLOOKUP(A111,DETAIL!$A$7:$P$211,16,0),"")</f>
        <v/>
      </c>
      <c r="J111" s="16" t="str">
        <f>IFERROR(VLOOKUP(A111,DETAIL!$A$7:$O$211,13,0),"")</f>
        <v/>
      </c>
      <c r="K111" s="157" t="str">
        <f>IFERROR(CONCATENATE("वर्ष ",VLOOKUP(A111,DETAIL!$A$7:$O$211,11,0)," / ","प्रतिशत ",VLOOKUP(A111,DETAIL!$A$7:$O$211,12,0)*100),"")</f>
        <v/>
      </c>
      <c r="L111" s="16" t="str">
        <f>IFERROR(VLOOKUP(A111,DETAIL!$A$7:$L$211,7,0),"")</f>
        <v/>
      </c>
      <c r="M111" s="158" t="str">
        <f>IFERROR(VLOOKUP(A111,DETAIL!$A$7:$L$211,8,0)*75%,"")</f>
        <v/>
      </c>
      <c r="N111" s="16" t="str">
        <f>IFERROR(VLOOKUP(A111,DETAIL!$A$7:$L$211,9,0),"")</f>
        <v/>
      </c>
      <c r="O111" s="158" t="str">
        <f>IFERROR(VLOOKUP(A111,DETAIL!$A$7:$L$211,10,0)*25%,"")</f>
        <v/>
      </c>
      <c r="P111" s="158" t="str">
        <f t="shared" si="3"/>
        <v/>
      </c>
      <c r="Q111" s="156"/>
      <c r="Z111" s="21" t="str">
        <f>IFERROR(VLOOKUP(B111,DETAIL!$A$7:$G$201,7,0),"")</f>
        <v/>
      </c>
      <c r="AA111" s="21" t="str">
        <f t="shared" si="4"/>
        <v/>
      </c>
    </row>
    <row r="112" spans="1:27" s="21" customFormat="1" ht="30" customHeight="1">
      <c r="A112" s="177">
        <v>105</v>
      </c>
      <c r="B112" s="16" t="str">
        <f t="shared" si="5"/>
        <v/>
      </c>
      <c r="C112" s="155" t="str">
        <f>IFERROR(VLOOKUP(A112,DETAIL!$A$7:$F$211,3,0),"")</f>
        <v/>
      </c>
      <c r="D112" s="155" t="str">
        <f>IFERROR(VLOOKUP(A112,DETAIL!$A$7:$F$211,4,0),"")</f>
        <v/>
      </c>
      <c r="E112" s="156" t="str">
        <f>IFERROR(VLOOKUP(A112,DETAIL!$A$7:$F$211,5,0),"")</f>
        <v/>
      </c>
      <c r="F112" s="156" t="str">
        <f>IFERROR(VLOOKUP(A112,DETAIL!$A$7:$O$211,15,0),"")</f>
        <v/>
      </c>
      <c r="G112" s="156" t="str">
        <f>IFERROR(VLOOKUP(A112,DETAIL!$A$7:$O$211,14,0),"")</f>
        <v/>
      </c>
      <c r="H112" s="16" t="str">
        <f>IFERROR(VLOOKUP(A112,DETAIL!$A$7:$F$211,6,0),"")</f>
        <v/>
      </c>
      <c r="I112" s="16" t="str">
        <f>IFERROR(VLOOKUP(A112,DETAIL!$A$7:$P$211,16,0),"")</f>
        <v/>
      </c>
      <c r="J112" s="16" t="str">
        <f>IFERROR(VLOOKUP(A112,DETAIL!$A$7:$O$211,13,0),"")</f>
        <v/>
      </c>
      <c r="K112" s="157" t="str">
        <f>IFERROR(CONCATENATE("वर्ष ",VLOOKUP(A112,DETAIL!$A$7:$O$211,11,0)," / ","प्रतिशत ",VLOOKUP(A112,DETAIL!$A$7:$O$211,12,0)*100),"")</f>
        <v/>
      </c>
      <c r="L112" s="16" t="str">
        <f>IFERROR(VLOOKUP(A112,DETAIL!$A$7:$L$211,7,0),"")</f>
        <v/>
      </c>
      <c r="M112" s="158" t="str">
        <f>IFERROR(VLOOKUP(A112,DETAIL!$A$7:$L$211,8,0)*75%,"")</f>
        <v/>
      </c>
      <c r="N112" s="16" t="str">
        <f>IFERROR(VLOOKUP(A112,DETAIL!$A$7:$L$211,9,0),"")</f>
        <v/>
      </c>
      <c r="O112" s="158" t="str">
        <f>IFERROR(VLOOKUP(A112,DETAIL!$A$7:$L$211,10,0)*25%,"")</f>
        <v/>
      </c>
      <c r="P112" s="158" t="str">
        <f t="shared" si="3"/>
        <v/>
      </c>
      <c r="Q112" s="156"/>
      <c r="Z112" s="21" t="str">
        <f>IFERROR(VLOOKUP(B112,DETAIL!$A$7:$G$201,7,0),"")</f>
        <v/>
      </c>
      <c r="AA112" s="21" t="str">
        <f t="shared" si="4"/>
        <v/>
      </c>
    </row>
    <row r="113" spans="1:27" s="21" customFormat="1" ht="30" customHeight="1">
      <c r="A113" s="177">
        <v>106</v>
      </c>
      <c r="B113" s="16" t="str">
        <f t="shared" si="5"/>
        <v/>
      </c>
      <c r="C113" s="155" t="str">
        <f>IFERROR(VLOOKUP(A113,DETAIL!$A$7:$F$211,3,0),"")</f>
        <v/>
      </c>
      <c r="D113" s="155" t="str">
        <f>IFERROR(VLOOKUP(A113,DETAIL!$A$7:$F$211,4,0),"")</f>
        <v/>
      </c>
      <c r="E113" s="156" t="str">
        <f>IFERROR(VLOOKUP(A113,DETAIL!$A$7:$F$211,5,0),"")</f>
        <v/>
      </c>
      <c r="F113" s="156" t="str">
        <f>IFERROR(VLOOKUP(A113,DETAIL!$A$7:$O$211,15,0),"")</f>
        <v/>
      </c>
      <c r="G113" s="156" t="str">
        <f>IFERROR(VLOOKUP(A113,DETAIL!$A$7:$O$211,14,0),"")</f>
        <v/>
      </c>
      <c r="H113" s="16" t="str">
        <f>IFERROR(VLOOKUP(A113,DETAIL!$A$7:$F$211,6,0),"")</f>
        <v/>
      </c>
      <c r="I113" s="16" t="str">
        <f>IFERROR(VLOOKUP(A113,DETAIL!$A$7:$P$211,16,0),"")</f>
        <v/>
      </c>
      <c r="J113" s="16" t="str">
        <f>IFERROR(VLOOKUP(A113,DETAIL!$A$7:$O$211,13,0),"")</f>
        <v/>
      </c>
      <c r="K113" s="157" t="str">
        <f>IFERROR(CONCATENATE("वर्ष ",VLOOKUP(A113,DETAIL!$A$7:$O$211,11,0)," / ","प्रतिशत ",VLOOKUP(A113,DETAIL!$A$7:$O$211,12,0)*100),"")</f>
        <v/>
      </c>
      <c r="L113" s="16" t="str">
        <f>IFERROR(VLOOKUP(A113,DETAIL!$A$7:$L$211,7,0),"")</f>
        <v/>
      </c>
      <c r="M113" s="158" t="str">
        <f>IFERROR(VLOOKUP(A113,DETAIL!$A$7:$L$211,8,0)*75%,"")</f>
        <v/>
      </c>
      <c r="N113" s="16" t="str">
        <f>IFERROR(VLOOKUP(A113,DETAIL!$A$7:$L$211,9,0),"")</f>
        <v/>
      </c>
      <c r="O113" s="158" t="str">
        <f>IFERROR(VLOOKUP(A113,DETAIL!$A$7:$L$211,10,0)*25%,"")</f>
        <v/>
      </c>
      <c r="P113" s="158" t="str">
        <f t="shared" si="3"/>
        <v/>
      </c>
      <c r="Q113" s="156"/>
      <c r="Z113" s="21" t="str">
        <f>IFERROR(VLOOKUP(B113,DETAIL!$A$7:$G$201,7,0),"")</f>
        <v/>
      </c>
      <c r="AA113" s="21" t="str">
        <f t="shared" si="4"/>
        <v/>
      </c>
    </row>
    <row r="114" spans="1:27" s="21" customFormat="1" ht="30" customHeight="1">
      <c r="A114" s="177">
        <v>107</v>
      </c>
      <c r="B114" s="16" t="str">
        <f t="shared" si="5"/>
        <v/>
      </c>
      <c r="C114" s="155" t="str">
        <f>IFERROR(VLOOKUP(A114,DETAIL!$A$7:$F$211,3,0),"")</f>
        <v/>
      </c>
      <c r="D114" s="155" t="str">
        <f>IFERROR(VLOOKUP(A114,DETAIL!$A$7:$F$211,4,0),"")</f>
        <v/>
      </c>
      <c r="E114" s="156" t="str">
        <f>IFERROR(VLOOKUP(A114,DETAIL!$A$7:$F$211,5,0),"")</f>
        <v/>
      </c>
      <c r="F114" s="156" t="str">
        <f>IFERROR(VLOOKUP(A114,DETAIL!$A$7:$O$211,15,0),"")</f>
        <v/>
      </c>
      <c r="G114" s="156" t="str">
        <f>IFERROR(VLOOKUP(A114,DETAIL!$A$7:$O$211,14,0),"")</f>
        <v/>
      </c>
      <c r="H114" s="16" t="str">
        <f>IFERROR(VLOOKUP(A114,DETAIL!$A$7:$F$211,6,0),"")</f>
        <v/>
      </c>
      <c r="I114" s="16" t="str">
        <f>IFERROR(VLOOKUP(A114,DETAIL!$A$7:$P$211,16,0),"")</f>
        <v/>
      </c>
      <c r="J114" s="16" t="str">
        <f>IFERROR(VLOOKUP(A114,DETAIL!$A$7:$O$211,13,0),"")</f>
        <v/>
      </c>
      <c r="K114" s="157" t="str">
        <f>IFERROR(CONCATENATE("वर्ष ",VLOOKUP(A114,DETAIL!$A$7:$O$211,11,0)," / ","प्रतिशत ",VLOOKUP(A114,DETAIL!$A$7:$O$211,12,0)*100),"")</f>
        <v/>
      </c>
      <c r="L114" s="16" t="str">
        <f>IFERROR(VLOOKUP(A114,DETAIL!$A$7:$L$211,7,0),"")</f>
        <v/>
      </c>
      <c r="M114" s="158" t="str">
        <f>IFERROR(VLOOKUP(A114,DETAIL!$A$7:$L$211,8,0)*75%,"")</f>
        <v/>
      </c>
      <c r="N114" s="16" t="str">
        <f>IFERROR(VLOOKUP(A114,DETAIL!$A$7:$L$211,9,0),"")</f>
        <v/>
      </c>
      <c r="O114" s="158" t="str">
        <f>IFERROR(VLOOKUP(A114,DETAIL!$A$7:$L$211,10,0)*25%,"")</f>
        <v/>
      </c>
      <c r="P114" s="158" t="str">
        <f t="shared" si="3"/>
        <v/>
      </c>
      <c r="Q114" s="156"/>
      <c r="Z114" s="21" t="str">
        <f>IFERROR(VLOOKUP(B114,DETAIL!$A$7:$G$201,7,0),"")</f>
        <v/>
      </c>
      <c r="AA114" s="21" t="str">
        <f t="shared" si="4"/>
        <v/>
      </c>
    </row>
    <row r="115" spans="1:27" s="21" customFormat="1" ht="30" customHeight="1">
      <c r="A115" s="177">
        <v>108</v>
      </c>
      <c r="B115" s="16" t="str">
        <f t="shared" si="5"/>
        <v/>
      </c>
      <c r="C115" s="155" t="str">
        <f>IFERROR(VLOOKUP(A115,DETAIL!$A$7:$F$211,3,0),"")</f>
        <v/>
      </c>
      <c r="D115" s="155" t="str">
        <f>IFERROR(VLOOKUP(A115,DETAIL!$A$7:$F$211,4,0),"")</f>
        <v/>
      </c>
      <c r="E115" s="156" t="str">
        <f>IFERROR(VLOOKUP(A115,DETAIL!$A$7:$F$211,5,0),"")</f>
        <v/>
      </c>
      <c r="F115" s="156" t="str">
        <f>IFERROR(VLOOKUP(A115,DETAIL!$A$7:$O$211,15,0),"")</f>
        <v/>
      </c>
      <c r="G115" s="156" t="str">
        <f>IFERROR(VLOOKUP(A115,DETAIL!$A$7:$O$211,14,0),"")</f>
        <v/>
      </c>
      <c r="H115" s="16" t="str">
        <f>IFERROR(VLOOKUP(A115,DETAIL!$A$7:$F$211,6,0),"")</f>
        <v/>
      </c>
      <c r="I115" s="16" t="str">
        <f>IFERROR(VLOOKUP(A115,DETAIL!$A$7:$P$211,16,0),"")</f>
        <v/>
      </c>
      <c r="J115" s="16" t="str">
        <f>IFERROR(VLOOKUP(A115,DETAIL!$A$7:$O$211,13,0),"")</f>
        <v/>
      </c>
      <c r="K115" s="157" t="str">
        <f>IFERROR(CONCATENATE("वर्ष ",VLOOKUP(A115,DETAIL!$A$7:$O$211,11,0)," / ","प्रतिशत ",VLOOKUP(A115,DETAIL!$A$7:$O$211,12,0)*100),"")</f>
        <v/>
      </c>
      <c r="L115" s="16" t="str">
        <f>IFERROR(VLOOKUP(A115,DETAIL!$A$7:$L$211,7,0),"")</f>
        <v/>
      </c>
      <c r="M115" s="158" t="str">
        <f>IFERROR(VLOOKUP(A115,DETAIL!$A$7:$L$211,8,0)*75%,"")</f>
        <v/>
      </c>
      <c r="N115" s="16" t="str">
        <f>IFERROR(VLOOKUP(A115,DETAIL!$A$7:$L$211,9,0),"")</f>
        <v/>
      </c>
      <c r="O115" s="158" t="str">
        <f>IFERROR(VLOOKUP(A115,DETAIL!$A$7:$L$211,10,0)*25%,"")</f>
        <v/>
      </c>
      <c r="P115" s="158" t="str">
        <f t="shared" si="3"/>
        <v/>
      </c>
      <c r="Q115" s="156"/>
      <c r="Z115" s="21" t="str">
        <f>IFERROR(VLOOKUP(B115,DETAIL!$A$7:$G$201,7,0),"")</f>
        <v/>
      </c>
      <c r="AA115" s="21" t="str">
        <f t="shared" si="4"/>
        <v/>
      </c>
    </row>
    <row r="116" spans="1:27" s="21" customFormat="1" ht="30" customHeight="1">
      <c r="A116" s="177">
        <v>109</v>
      </c>
      <c r="B116" s="16" t="str">
        <f t="shared" si="5"/>
        <v/>
      </c>
      <c r="C116" s="155" t="str">
        <f>IFERROR(VLOOKUP(A116,DETAIL!$A$7:$F$211,3,0),"")</f>
        <v/>
      </c>
      <c r="D116" s="155" t="str">
        <f>IFERROR(VLOOKUP(A116,DETAIL!$A$7:$F$211,4,0),"")</f>
        <v/>
      </c>
      <c r="E116" s="156" t="str">
        <f>IFERROR(VLOOKUP(A116,DETAIL!$A$7:$F$211,5,0),"")</f>
        <v/>
      </c>
      <c r="F116" s="156" t="str">
        <f>IFERROR(VLOOKUP(A116,DETAIL!$A$7:$O$211,15,0),"")</f>
        <v/>
      </c>
      <c r="G116" s="156" t="str">
        <f>IFERROR(VLOOKUP(A116,DETAIL!$A$7:$O$211,14,0),"")</f>
        <v/>
      </c>
      <c r="H116" s="16" t="str">
        <f>IFERROR(VLOOKUP(A116,DETAIL!$A$7:$F$211,6,0),"")</f>
        <v/>
      </c>
      <c r="I116" s="16" t="str">
        <f>IFERROR(VLOOKUP(A116,DETAIL!$A$7:$P$211,16,0),"")</f>
        <v/>
      </c>
      <c r="J116" s="16" t="str">
        <f>IFERROR(VLOOKUP(A116,DETAIL!$A$7:$O$211,13,0),"")</f>
        <v/>
      </c>
      <c r="K116" s="157" t="str">
        <f>IFERROR(CONCATENATE("वर्ष ",VLOOKUP(A116,DETAIL!$A$7:$O$211,11,0)," / ","प्रतिशत ",VLOOKUP(A116,DETAIL!$A$7:$O$211,12,0)*100),"")</f>
        <v/>
      </c>
      <c r="L116" s="16" t="str">
        <f>IFERROR(VLOOKUP(A116,DETAIL!$A$7:$L$211,7,0),"")</f>
        <v/>
      </c>
      <c r="M116" s="158" t="str">
        <f>IFERROR(VLOOKUP(A116,DETAIL!$A$7:$L$211,8,0)*75%,"")</f>
        <v/>
      </c>
      <c r="N116" s="16" t="str">
        <f>IFERROR(VLOOKUP(A116,DETAIL!$A$7:$L$211,9,0),"")</f>
        <v/>
      </c>
      <c r="O116" s="158" t="str">
        <f>IFERROR(VLOOKUP(A116,DETAIL!$A$7:$L$211,10,0)*25%,"")</f>
        <v/>
      </c>
      <c r="P116" s="158" t="str">
        <f t="shared" si="3"/>
        <v/>
      </c>
      <c r="Q116" s="156"/>
      <c r="Z116" s="21" t="str">
        <f>IFERROR(VLOOKUP(B116,DETAIL!$A$7:$G$201,7,0),"")</f>
        <v/>
      </c>
      <c r="AA116" s="21" t="str">
        <f t="shared" si="4"/>
        <v/>
      </c>
    </row>
    <row r="117" spans="1:27" s="21" customFormat="1" ht="30" customHeight="1">
      <c r="A117" s="177">
        <v>110</v>
      </c>
      <c r="B117" s="16" t="str">
        <f t="shared" si="5"/>
        <v/>
      </c>
      <c r="C117" s="155" t="str">
        <f>IFERROR(VLOOKUP(A117,DETAIL!$A$7:$F$211,3,0),"")</f>
        <v/>
      </c>
      <c r="D117" s="155" t="str">
        <f>IFERROR(VLOOKUP(A117,DETAIL!$A$7:$F$211,4,0),"")</f>
        <v/>
      </c>
      <c r="E117" s="156" t="str">
        <f>IFERROR(VLOOKUP(A117,DETAIL!$A$7:$F$211,5,0),"")</f>
        <v/>
      </c>
      <c r="F117" s="156" t="str">
        <f>IFERROR(VLOOKUP(A117,DETAIL!$A$7:$O$211,15,0),"")</f>
        <v/>
      </c>
      <c r="G117" s="156" t="str">
        <f>IFERROR(VLOOKUP(A117,DETAIL!$A$7:$O$211,14,0),"")</f>
        <v/>
      </c>
      <c r="H117" s="16" t="str">
        <f>IFERROR(VLOOKUP(A117,DETAIL!$A$7:$F$211,6,0),"")</f>
        <v/>
      </c>
      <c r="I117" s="16" t="str">
        <f>IFERROR(VLOOKUP(A117,DETAIL!$A$7:$P$211,16,0),"")</f>
        <v/>
      </c>
      <c r="J117" s="16" t="str">
        <f>IFERROR(VLOOKUP(A117,DETAIL!$A$7:$O$211,13,0),"")</f>
        <v/>
      </c>
      <c r="K117" s="157" t="str">
        <f>IFERROR(CONCATENATE("वर्ष ",VLOOKUP(A117,DETAIL!$A$7:$O$211,11,0)," / ","प्रतिशत ",VLOOKUP(A117,DETAIL!$A$7:$O$211,12,0)*100),"")</f>
        <v/>
      </c>
      <c r="L117" s="16" t="str">
        <f>IFERROR(VLOOKUP(A117,DETAIL!$A$7:$L$211,7,0),"")</f>
        <v/>
      </c>
      <c r="M117" s="158" t="str">
        <f>IFERROR(VLOOKUP(A117,DETAIL!$A$7:$L$211,8,0)*75%,"")</f>
        <v/>
      </c>
      <c r="N117" s="16" t="str">
        <f>IFERROR(VLOOKUP(A117,DETAIL!$A$7:$L$211,9,0),"")</f>
        <v/>
      </c>
      <c r="O117" s="158" t="str">
        <f>IFERROR(VLOOKUP(A117,DETAIL!$A$7:$L$211,10,0)*25%,"")</f>
        <v/>
      </c>
      <c r="P117" s="158" t="str">
        <f t="shared" si="3"/>
        <v/>
      </c>
      <c r="Q117" s="156"/>
      <c r="Z117" s="21" t="str">
        <f>IFERROR(VLOOKUP(B117,DETAIL!$A$7:$G$201,7,0),"")</f>
        <v/>
      </c>
      <c r="AA117" s="21" t="str">
        <f t="shared" si="4"/>
        <v/>
      </c>
    </row>
    <row r="118" spans="1:27" s="21" customFormat="1" ht="30" customHeight="1">
      <c r="A118" s="177">
        <v>111</v>
      </c>
      <c r="B118" s="16" t="str">
        <f t="shared" si="5"/>
        <v/>
      </c>
      <c r="C118" s="155" t="str">
        <f>IFERROR(VLOOKUP(A118,DETAIL!$A$7:$F$211,3,0),"")</f>
        <v/>
      </c>
      <c r="D118" s="155" t="str">
        <f>IFERROR(VLOOKUP(A118,DETAIL!$A$7:$F$211,4,0),"")</f>
        <v/>
      </c>
      <c r="E118" s="156" t="str">
        <f>IFERROR(VLOOKUP(A118,DETAIL!$A$7:$F$211,5,0),"")</f>
        <v/>
      </c>
      <c r="F118" s="156" t="str">
        <f>IFERROR(VLOOKUP(A118,DETAIL!$A$7:$O$211,15,0),"")</f>
        <v/>
      </c>
      <c r="G118" s="156" t="str">
        <f>IFERROR(VLOOKUP(A118,DETAIL!$A$7:$O$211,14,0),"")</f>
        <v/>
      </c>
      <c r="H118" s="16" t="str">
        <f>IFERROR(VLOOKUP(A118,DETAIL!$A$7:$F$211,6,0),"")</f>
        <v/>
      </c>
      <c r="I118" s="16" t="str">
        <f>IFERROR(VLOOKUP(A118,DETAIL!$A$7:$P$211,16,0),"")</f>
        <v/>
      </c>
      <c r="J118" s="16" t="str">
        <f>IFERROR(VLOOKUP(A118,DETAIL!$A$7:$O$211,13,0),"")</f>
        <v/>
      </c>
      <c r="K118" s="157" t="str">
        <f>IFERROR(CONCATENATE("वर्ष ",VLOOKUP(A118,DETAIL!$A$7:$O$211,11,0)," / ","प्रतिशत ",VLOOKUP(A118,DETAIL!$A$7:$O$211,12,0)*100),"")</f>
        <v/>
      </c>
      <c r="L118" s="16" t="str">
        <f>IFERROR(VLOOKUP(A118,DETAIL!$A$7:$L$211,7,0),"")</f>
        <v/>
      </c>
      <c r="M118" s="158" t="str">
        <f>IFERROR(VLOOKUP(A118,DETAIL!$A$7:$L$211,8,0)*75%,"")</f>
        <v/>
      </c>
      <c r="N118" s="16" t="str">
        <f>IFERROR(VLOOKUP(A118,DETAIL!$A$7:$L$211,9,0),"")</f>
        <v/>
      </c>
      <c r="O118" s="158" t="str">
        <f>IFERROR(VLOOKUP(A118,DETAIL!$A$7:$L$211,10,0)*25%,"")</f>
        <v/>
      </c>
      <c r="P118" s="158" t="str">
        <f t="shared" si="3"/>
        <v/>
      </c>
      <c r="Q118" s="156"/>
      <c r="Z118" s="21" t="str">
        <f>IFERROR(VLOOKUP(B118,DETAIL!$A$7:$G$201,7,0),"")</f>
        <v/>
      </c>
      <c r="AA118" s="21" t="str">
        <f t="shared" si="4"/>
        <v/>
      </c>
    </row>
    <row r="119" spans="1:27" s="21" customFormat="1" ht="30" customHeight="1">
      <c r="A119" s="177">
        <v>112</v>
      </c>
      <c r="B119" s="16" t="str">
        <f t="shared" si="5"/>
        <v/>
      </c>
      <c r="C119" s="155" t="str">
        <f>IFERROR(VLOOKUP(A119,DETAIL!$A$7:$F$211,3,0),"")</f>
        <v/>
      </c>
      <c r="D119" s="155" t="str">
        <f>IFERROR(VLOOKUP(A119,DETAIL!$A$7:$F$211,4,0),"")</f>
        <v/>
      </c>
      <c r="E119" s="156" t="str">
        <f>IFERROR(VLOOKUP(A119,DETAIL!$A$7:$F$211,5,0),"")</f>
        <v/>
      </c>
      <c r="F119" s="156" t="str">
        <f>IFERROR(VLOOKUP(A119,DETAIL!$A$7:$O$211,15,0),"")</f>
        <v/>
      </c>
      <c r="G119" s="156" t="str">
        <f>IFERROR(VLOOKUP(A119,DETAIL!$A$7:$O$211,14,0),"")</f>
        <v/>
      </c>
      <c r="H119" s="16" t="str">
        <f>IFERROR(VLOOKUP(A119,DETAIL!$A$7:$F$211,6,0),"")</f>
        <v/>
      </c>
      <c r="I119" s="16" t="str">
        <f>IFERROR(VLOOKUP(A119,DETAIL!$A$7:$P$211,16,0),"")</f>
        <v/>
      </c>
      <c r="J119" s="16" t="str">
        <f>IFERROR(VLOOKUP(A119,DETAIL!$A$7:$O$211,13,0),"")</f>
        <v/>
      </c>
      <c r="K119" s="157" t="str">
        <f>IFERROR(CONCATENATE("वर्ष ",VLOOKUP(A119,DETAIL!$A$7:$O$211,11,0)," / ","प्रतिशत ",VLOOKUP(A119,DETAIL!$A$7:$O$211,12,0)*100),"")</f>
        <v/>
      </c>
      <c r="L119" s="16" t="str">
        <f>IFERROR(VLOOKUP(A119,DETAIL!$A$7:$L$211,7,0),"")</f>
        <v/>
      </c>
      <c r="M119" s="158" t="str">
        <f>IFERROR(VLOOKUP(A119,DETAIL!$A$7:$L$211,8,0)*75%,"")</f>
        <v/>
      </c>
      <c r="N119" s="16" t="str">
        <f>IFERROR(VLOOKUP(A119,DETAIL!$A$7:$L$211,9,0),"")</f>
        <v/>
      </c>
      <c r="O119" s="158" t="str">
        <f>IFERROR(VLOOKUP(A119,DETAIL!$A$7:$L$211,10,0)*25%,"")</f>
        <v/>
      </c>
      <c r="P119" s="158" t="str">
        <f t="shared" si="3"/>
        <v/>
      </c>
      <c r="Q119" s="156"/>
      <c r="Z119" s="21" t="str">
        <f>IFERROR(VLOOKUP(B119,DETAIL!$A$7:$G$201,7,0),"")</f>
        <v/>
      </c>
      <c r="AA119" s="21" t="str">
        <f t="shared" si="4"/>
        <v/>
      </c>
    </row>
    <row r="120" spans="1:27" s="21" customFormat="1" ht="30" customHeight="1">
      <c r="A120" s="177">
        <v>113</v>
      </c>
      <c r="B120" s="16" t="str">
        <f t="shared" si="5"/>
        <v/>
      </c>
      <c r="C120" s="155" t="str">
        <f>IFERROR(VLOOKUP(A120,DETAIL!$A$7:$F$211,3,0),"")</f>
        <v/>
      </c>
      <c r="D120" s="155" t="str">
        <f>IFERROR(VLOOKUP(A120,DETAIL!$A$7:$F$211,4,0),"")</f>
        <v/>
      </c>
      <c r="E120" s="156" t="str">
        <f>IFERROR(VLOOKUP(A120,DETAIL!$A$7:$F$211,5,0),"")</f>
        <v/>
      </c>
      <c r="F120" s="156" t="str">
        <f>IFERROR(VLOOKUP(A120,DETAIL!$A$7:$O$211,15,0),"")</f>
        <v/>
      </c>
      <c r="G120" s="156" t="str">
        <f>IFERROR(VLOOKUP(A120,DETAIL!$A$7:$O$211,14,0),"")</f>
        <v/>
      </c>
      <c r="H120" s="16" t="str">
        <f>IFERROR(VLOOKUP(A120,DETAIL!$A$7:$F$211,6,0),"")</f>
        <v/>
      </c>
      <c r="I120" s="16" t="str">
        <f>IFERROR(VLOOKUP(A120,DETAIL!$A$7:$P$211,16,0),"")</f>
        <v/>
      </c>
      <c r="J120" s="16" t="str">
        <f>IFERROR(VLOOKUP(A120,DETAIL!$A$7:$O$211,13,0),"")</f>
        <v/>
      </c>
      <c r="K120" s="157" t="str">
        <f>IFERROR(CONCATENATE("वर्ष ",VLOOKUP(A120,DETAIL!$A$7:$O$211,11,0)," / ","प्रतिशत ",VLOOKUP(A120,DETAIL!$A$7:$O$211,12,0)*100),"")</f>
        <v/>
      </c>
      <c r="L120" s="16" t="str">
        <f>IFERROR(VLOOKUP(A120,DETAIL!$A$7:$L$211,7,0),"")</f>
        <v/>
      </c>
      <c r="M120" s="158" t="str">
        <f>IFERROR(VLOOKUP(A120,DETAIL!$A$7:$L$211,8,0)*75%,"")</f>
        <v/>
      </c>
      <c r="N120" s="16" t="str">
        <f>IFERROR(VLOOKUP(A120,DETAIL!$A$7:$L$211,9,0),"")</f>
        <v/>
      </c>
      <c r="O120" s="158" t="str">
        <f>IFERROR(VLOOKUP(A120,DETAIL!$A$7:$L$211,10,0)*25%,"")</f>
        <v/>
      </c>
      <c r="P120" s="158" t="str">
        <f t="shared" si="3"/>
        <v/>
      </c>
      <c r="Q120" s="156"/>
      <c r="Z120" s="21" t="str">
        <f>IFERROR(VLOOKUP(B120,DETAIL!$A$7:$G$201,7,0),"")</f>
        <v/>
      </c>
      <c r="AA120" s="21" t="str">
        <f t="shared" si="4"/>
        <v/>
      </c>
    </row>
    <row r="121" spans="1:27" s="21" customFormat="1" ht="30" customHeight="1">
      <c r="A121" s="177">
        <v>114</v>
      </c>
      <c r="B121" s="16" t="str">
        <f t="shared" si="5"/>
        <v/>
      </c>
      <c r="C121" s="155" t="str">
        <f>IFERROR(VLOOKUP(A121,DETAIL!$A$7:$F$211,3,0),"")</f>
        <v/>
      </c>
      <c r="D121" s="155" t="str">
        <f>IFERROR(VLOOKUP(A121,DETAIL!$A$7:$F$211,4,0),"")</f>
        <v/>
      </c>
      <c r="E121" s="156" t="str">
        <f>IFERROR(VLOOKUP(A121,DETAIL!$A$7:$F$211,5,0),"")</f>
        <v/>
      </c>
      <c r="F121" s="156" t="str">
        <f>IFERROR(VLOOKUP(A121,DETAIL!$A$7:$O$211,15,0),"")</f>
        <v/>
      </c>
      <c r="G121" s="156" t="str">
        <f>IFERROR(VLOOKUP(A121,DETAIL!$A$7:$O$211,14,0),"")</f>
        <v/>
      </c>
      <c r="H121" s="16" t="str">
        <f>IFERROR(VLOOKUP(A121,DETAIL!$A$7:$F$211,6,0),"")</f>
        <v/>
      </c>
      <c r="I121" s="16" t="str">
        <f>IFERROR(VLOOKUP(A121,DETAIL!$A$7:$P$211,16,0),"")</f>
        <v/>
      </c>
      <c r="J121" s="16" t="str">
        <f>IFERROR(VLOOKUP(A121,DETAIL!$A$7:$O$211,13,0),"")</f>
        <v/>
      </c>
      <c r="K121" s="157" t="str">
        <f>IFERROR(CONCATENATE("वर्ष ",VLOOKUP(A121,DETAIL!$A$7:$O$211,11,0)," / ","प्रतिशत ",VLOOKUP(A121,DETAIL!$A$7:$O$211,12,0)*100),"")</f>
        <v/>
      </c>
      <c r="L121" s="16" t="str">
        <f>IFERROR(VLOOKUP(A121,DETAIL!$A$7:$L$211,7,0),"")</f>
        <v/>
      </c>
      <c r="M121" s="158" t="str">
        <f>IFERROR(VLOOKUP(A121,DETAIL!$A$7:$L$211,8,0)*75%,"")</f>
        <v/>
      </c>
      <c r="N121" s="16" t="str">
        <f>IFERROR(VLOOKUP(A121,DETAIL!$A$7:$L$211,9,0),"")</f>
        <v/>
      </c>
      <c r="O121" s="158" t="str">
        <f>IFERROR(VLOOKUP(A121,DETAIL!$A$7:$L$211,10,0)*25%,"")</f>
        <v/>
      </c>
      <c r="P121" s="158" t="str">
        <f t="shared" si="3"/>
        <v/>
      </c>
      <c r="Q121" s="156"/>
      <c r="Z121" s="21" t="str">
        <f>IFERROR(VLOOKUP(B121,DETAIL!$A$7:$G$201,7,0),"")</f>
        <v/>
      </c>
      <c r="AA121" s="21" t="str">
        <f t="shared" si="4"/>
        <v/>
      </c>
    </row>
    <row r="122" spans="1:27" s="21" customFormat="1" ht="30" customHeight="1">
      <c r="A122" s="177">
        <v>115</v>
      </c>
      <c r="B122" s="16" t="str">
        <f t="shared" si="5"/>
        <v/>
      </c>
      <c r="C122" s="155" t="str">
        <f>IFERROR(VLOOKUP(A122,DETAIL!$A$7:$F$211,3,0),"")</f>
        <v/>
      </c>
      <c r="D122" s="155" t="str">
        <f>IFERROR(VLOOKUP(A122,DETAIL!$A$7:$F$211,4,0),"")</f>
        <v/>
      </c>
      <c r="E122" s="156" t="str">
        <f>IFERROR(VLOOKUP(A122,DETAIL!$A$7:$F$211,5,0),"")</f>
        <v/>
      </c>
      <c r="F122" s="156" t="str">
        <f>IFERROR(VLOOKUP(A122,DETAIL!$A$7:$O$211,15,0),"")</f>
        <v/>
      </c>
      <c r="G122" s="156" t="str">
        <f>IFERROR(VLOOKUP(A122,DETAIL!$A$7:$O$211,14,0),"")</f>
        <v/>
      </c>
      <c r="H122" s="16" t="str">
        <f>IFERROR(VLOOKUP(A122,DETAIL!$A$7:$F$211,6,0),"")</f>
        <v/>
      </c>
      <c r="I122" s="16" t="str">
        <f>IFERROR(VLOOKUP(A122,DETAIL!$A$7:$P$211,16,0),"")</f>
        <v/>
      </c>
      <c r="J122" s="16" t="str">
        <f>IFERROR(VLOOKUP(A122,DETAIL!$A$7:$O$211,13,0),"")</f>
        <v/>
      </c>
      <c r="K122" s="157" t="str">
        <f>IFERROR(CONCATENATE("वर्ष ",VLOOKUP(A122,DETAIL!$A$7:$O$211,11,0)," / ","प्रतिशत ",VLOOKUP(A122,DETAIL!$A$7:$O$211,12,0)*100),"")</f>
        <v/>
      </c>
      <c r="L122" s="16" t="str">
        <f>IFERROR(VLOOKUP(A122,DETAIL!$A$7:$L$211,7,0),"")</f>
        <v/>
      </c>
      <c r="M122" s="158" t="str">
        <f>IFERROR(VLOOKUP(A122,DETAIL!$A$7:$L$211,8,0)*75%,"")</f>
        <v/>
      </c>
      <c r="N122" s="16" t="str">
        <f>IFERROR(VLOOKUP(A122,DETAIL!$A$7:$L$211,9,0),"")</f>
        <v/>
      </c>
      <c r="O122" s="158" t="str">
        <f>IFERROR(VLOOKUP(A122,DETAIL!$A$7:$L$211,10,0)*25%,"")</f>
        <v/>
      </c>
      <c r="P122" s="158" t="str">
        <f t="shared" si="3"/>
        <v/>
      </c>
      <c r="Q122" s="156"/>
      <c r="Z122" s="21" t="str">
        <f>IFERROR(VLOOKUP(B122,DETAIL!$A$7:$G$201,7,0),"")</f>
        <v/>
      </c>
      <c r="AA122" s="21" t="str">
        <f t="shared" si="4"/>
        <v/>
      </c>
    </row>
    <row r="123" spans="1:27" s="21" customFormat="1" ht="30" customHeight="1">
      <c r="A123" s="177">
        <v>116</v>
      </c>
      <c r="B123" s="16" t="str">
        <f t="shared" si="5"/>
        <v/>
      </c>
      <c r="C123" s="155" t="str">
        <f>IFERROR(VLOOKUP(A123,DETAIL!$A$7:$F$211,3,0),"")</f>
        <v/>
      </c>
      <c r="D123" s="155" t="str">
        <f>IFERROR(VLOOKUP(A123,DETAIL!$A$7:$F$211,4,0),"")</f>
        <v/>
      </c>
      <c r="E123" s="156" t="str">
        <f>IFERROR(VLOOKUP(A123,DETAIL!$A$7:$F$211,5,0),"")</f>
        <v/>
      </c>
      <c r="F123" s="156" t="str">
        <f>IFERROR(VLOOKUP(A123,DETAIL!$A$7:$O$211,15,0),"")</f>
        <v/>
      </c>
      <c r="G123" s="156" t="str">
        <f>IFERROR(VLOOKUP(A123,DETAIL!$A$7:$O$211,14,0),"")</f>
        <v/>
      </c>
      <c r="H123" s="16" t="str">
        <f>IFERROR(VLOOKUP(A123,DETAIL!$A$7:$F$211,6,0),"")</f>
        <v/>
      </c>
      <c r="I123" s="16" t="str">
        <f>IFERROR(VLOOKUP(A123,DETAIL!$A$7:$P$211,16,0),"")</f>
        <v/>
      </c>
      <c r="J123" s="16" t="str">
        <f>IFERROR(VLOOKUP(A123,DETAIL!$A$7:$O$211,13,0),"")</f>
        <v/>
      </c>
      <c r="K123" s="157" t="str">
        <f>IFERROR(CONCATENATE("वर्ष ",VLOOKUP(A123,DETAIL!$A$7:$O$211,11,0)," / ","प्रतिशत ",VLOOKUP(A123,DETAIL!$A$7:$O$211,12,0)*100),"")</f>
        <v/>
      </c>
      <c r="L123" s="16" t="str">
        <f>IFERROR(VLOOKUP(A123,DETAIL!$A$7:$L$211,7,0),"")</f>
        <v/>
      </c>
      <c r="M123" s="158" t="str">
        <f>IFERROR(VLOOKUP(A123,DETAIL!$A$7:$L$211,8,0)*75%,"")</f>
        <v/>
      </c>
      <c r="N123" s="16" t="str">
        <f>IFERROR(VLOOKUP(A123,DETAIL!$A$7:$L$211,9,0),"")</f>
        <v/>
      </c>
      <c r="O123" s="158" t="str">
        <f>IFERROR(VLOOKUP(A123,DETAIL!$A$7:$L$211,10,0)*25%,"")</f>
        <v/>
      </c>
      <c r="P123" s="158" t="str">
        <f t="shared" si="3"/>
        <v/>
      </c>
      <c r="Q123" s="156"/>
      <c r="Z123" s="21" t="str">
        <f>IFERROR(VLOOKUP(B123,DETAIL!$A$7:$G$201,7,0),"")</f>
        <v/>
      </c>
      <c r="AA123" s="21" t="str">
        <f t="shared" si="4"/>
        <v/>
      </c>
    </row>
    <row r="124" spans="1:27" s="21" customFormat="1" ht="30" customHeight="1">
      <c r="A124" s="177">
        <v>117</v>
      </c>
      <c r="B124" s="16" t="str">
        <f t="shared" si="5"/>
        <v/>
      </c>
      <c r="C124" s="155" t="str">
        <f>IFERROR(VLOOKUP(A124,DETAIL!$A$7:$F$211,3,0),"")</f>
        <v/>
      </c>
      <c r="D124" s="155" t="str">
        <f>IFERROR(VLOOKUP(A124,DETAIL!$A$7:$F$211,4,0),"")</f>
        <v/>
      </c>
      <c r="E124" s="156" t="str">
        <f>IFERROR(VLOOKUP(A124,DETAIL!$A$7:$F$211,5,0),"")</f>
        <v/>
      </c>
      <c r="F124" s="156" t="str">
        <f>IFERROR(VLOOKUP(A124,DETAIL!$A$7:$O$211,15,0),"")</f>
        <v/>
      </c>
      <c r="G124" s="156" t="str">
        <f>IFERROR(VLOOKUP(A124,DETAIL!$A$7:$O$211,14,0),"")</f>
        <v/>
      </c>
      <c r="H124" s="16" t="str">
        <f>IFERROR(VLOOKUP(A124,DETAIL!$A$7:$F$211,6,0),"")</f>
        <v/>
      </c>
      <c r="I124" s="16" t="str">
        <f>IFERROR(VLOOKUP(A124,DETAIL!$A$7:$P$211,16,0),"")</f>
        <v/>
      </c>
      <c r="J124" s="16" t="str">
        <f>IFERROR(VLOOKUP(A124,DETAIL!$A$7:$O$211,13,0),"")</f>
        <v/>
      </c>
      <c r="K124" s="157" t="str">
        <f>IFERROR(CONCATENATE("वर्ष ",VLOOKUP(A124,DETAIL!$A$7:$O$211,11,0)," / ","प्रतिशत ",VLOOKUP(A124,DETAIL!$A$7:$O$211,12,0)*100),"")</f>
        <v/>
      </c>
      <c r="L124" s="16" t="str">
        <f>IFERROR(VLOOKUP(A124,DETAIL!$A$7:$L$211,7,0),"")</f>
        <v/>
      </c>
      <c r="M124" s="158" t="str">
        <f>IFERROR(VLOOKUP(A124,DETAIL!$A$7:$L$211,8,0)*75%,"")</f>
        <v/>
      </c>
      <c r="N124" s="16" t="str">
        <f>IFERROR(VLOOKUP(A124,DETAIL!$A$7:$L$211,9,0),"")</f>
        <v/>
      </c>
      <c r="O124" s="158" t="str">
        <f>IFERROR(VLOOKUP(A124,DETAIL!$A$7:$L$211,10,0)*25%,"")</f>
        <v/>
      </c>
      <c r="P124" s="158" t="str">
        <f t="shared" si="3"/>
        <v/>
      </c>
      <c r="Q124" s="156"/>
      <c r="Z124" s="21" t="str">
        <f>IFERROR(VLOOKUP(B124,DETAIL!$A$7:$G$201,7,0),"")</f>
        <v/>
      </c>
      <c r="AA124" s="21" t="str">
        <f t="shared" si="4"/>
        <v/>
      </c>
    </row>
    <row r="125" spans="1:27" s="21" customFormat="1" ht="30" customHeight="1">
      <c r="A125" s="177">
        <v>118</v>
      </c>
      <c r="B125" s="16" t="str">
        <f t="shared" si="5"/>
        <v/>
      </c>
      <c r="C125" s="155" t="str">
        <f>IFERROR(VLOOKUP(A125,DETAIL!$A$7:$F$211,3,0),"")</f>
        <v/>
      </c>
      <c r="D125" s="155" t="str">
        <f>IFERROR(VLOOKUP(A125,DETAIL!$A$7:$F$211,4,0),"")</f>
        <v/>
      </c>
      <c r="E125" s="156" t="str">
        <f>IFERROR(VLOOKUP(A125,DETAIL!$A$7:$F$211,5,0),"")</f>
        <v/>
      </c>
      <c r="F125" s="156" t="str">
        <f>IFERROR(VLOOKUP(A125,DETAIL!$A$7:$O$211,15,0),"")</f>
        <v/>
      </c>
      <c r="G125" s="156" t="str">
        <f>IFERROR(VLOOKUP(A125,DETAIL!$A$7:$O$211,14,0),"")</f>
        <v/>
      </c>
      <c r="H125" s="16" t="str">
        <f>IFERROR(VLOOKUP(A125,DETAIL!$A$7:$F$211,6,0),"")</f>
        <v/>
      </c>
      <c r="I125" s="16" t="str">
        <f>IFERROR(VLOOKUP(A125,DETAIL!$A$7:$P$211,16,0),"")</f>
        <v/>
      </c>
      <c r="J125" s="16" t="str">
        <f>IFERROR(VLOOKUP(A125,DETAIL!$A$7:$O$211,13,0),"")</f>
        <v/>
      </c>
      <c r="K125" s="157" t="str">
        <f>IFERROR(CONCATENATE("वर्ष ",VLOOKUP(A125,DETAIL!$A$7:$O$211,11,0)," / ","प्रतिशत ",VLOOKUP(A125,DETAIL!$A$7:$O$211,12,0)*100),"")</f>
        <v/>
      </c>
      <c r="L125" s="16" t="str">
        <f>IFERROR(VLOOKUP(A125,DETAIL!$A$7:$L$211,7,0),"")</f>
        <v/>
      </c>
      <c r="M125" s="158" t="str">
        <f>IFERROR(VLOOKUP(A125,DETAIL!$A$7:$L$211,8,0)*75%,"")</f>
        <v/>
      </c>
      <c r="N125" s="16" t="str">
        <f>IFERROR(VLOOKUP(A125,DETAIL!$A$7:$L$211,9,0),"")</f>
        <v/>
      </c>
      <c r="O125" s="158" t="str">
        <f>IFERROR(VLOOKUP(A125,DETAIL!$A$7:$L$211,10,0)*25%,"")</f>
        <v/>
      </c>
      <c r="P125" s="158" t="str">
        <f t="shared" si="3"/>
        <v/>
      </c>
      <c r="Q125" s="156"/>
      <c r="Z125" s="21" t="str">
        <f>IFERROR(VLOOKUP(B125,DETAIL!$A$7:$G$201,7,0),"")</f>
        <v/>
      </c>
      <c r="AA125" s="21" t="str">
        <f t="shared" si="4"/>
        <v/>
      </c>
    </row>
    <row r="126" spans="1:27" s="21" customFormat="1" ht="30" customHeight="1">
      <c r="A126" s="177">
        <v>119</v>
      </c>
      <c r="B126" s="16" t="str">
        <f t="shared" si="5"/>
        <v/>
      </c>
      <c r="C126" s="155" t="str">
        <f>IFERROR(VLOOKUP(A126,DETAIL!$A$7:$F$211,3,0),"")</f>
        <v/>
      </c>
      <c r="D126" s="155" t="str">
        <f>IFERROR(VLOOKUP(A126,DETAIL!$A$7:$F$211,4,0),"")</f>
        <v/>
      </c>
      <c r="E126" s="156" t="str">
        <f>IFERROR(VLOOKUP(A126,DETAIL!$A$7:$F$211,5,0),"")</f>
        <v/>
      </c>
      <c r="F126" s="156" t="str">
        <f>IFERROR(VLOOKUP(A126,DETAIL!$A$7:$O$211,15,0),"")</f>
        <v/>
      </c>
      <c r="G126" s="156" t="str">
        <f>IFERROR(VLOOKUP(A126,DETAIL!$A$7:$O$211,14,0),"")</f>
        <v/>
      </c>
      <c r="H126" s="16" t="str">
        <f>IFERROR(VLOOKUP(A126,DETAIL!$A$7:$F$211,6,0),"")</f>
        <v/>
      </c>
      <c r="I126" s="16" t="str">
        <f>IFERROR(VLOOKUP(A126,DETAIL!$A$7:$P$211,16,0),"")</f>
        <v/>
      </c>
      <c r="J126" s="16" t="str">
        <f>IFERROR(VLOOKUP(A126,DETAIL!$A$7:$O$211,13,0),"")</f>
        <v/>
      </c>
      <c r="K126" s="157" t="str">
        <f>IFERROR(CONCATENATE("वर्ष ",VLOOKUP(A126,DETAIL!$A$7:$O$211,11,0)," / ","प्रतिशत ",VLOOKUP(A126,DETAIL!$A$7:$O$211,12,0)*100),"")</f>
        <v/>
      </c>
      <c r="L126" s="16" t="str">
        <f>IFERROR(VLOOKUP(A126,DETAIL!$A$7:$L$211,7,0),"")</f>
        <v/>
      </c>
      <c r="M126" s="158" t="str">
        <f>IFERROR(VLOOKUP(A126,DETAIL!$A$7:$L$211,8,0)*75%,"")</f>
        <v/>
      </c>
      <c r="N126" s="16" t="str">
        <f>IFERROR(VLOOKUP(A126,DETAIL!$A$7:$L$211,9,0),"")</f>
        <v/>
      </c>
      <c r="O126" s="158" t="str">
        <f>IFERROR(VLOOKUP(A126,DETAIL!$A$7:$L$211,10,0)*25%,"")</f>
        <v/>
      </c>
      <c r="P126" s="158" t="str">
        <f t="shared" si="3"/>
        <v/>
      </c>
      <c r="Q126" s="156"/>
      <c r="Z126" s="21" t="str">
        <f>IFERROR(VLOOKUP(B126,DETAIL!$A$7:$G$201,7,0),"")</f>
        <v/>
      </c>
      <c r="AA126" s="21" t="str">
        <f t="shared" si="4"/>
        <v/>
      </c>
    </row>
    <row r="127" spans="1:27" s="21" customFormat="1" ht="30" customHeight="1">
      <c r="A127" s="177">
        <v>120</v>
      </c>
      <c r="B127" s="16" t="str">
        <f t="shared" si="5"/>
        <v/>
      </c>
      <c r="C127" s="155" t="str">
        <f>IFERROR(VLOOKUP(A127,DETAIL!$A$7:$F$211,3,0),"")</f>
        <v/>
      </c>
      <c r="D127" s="155" t="str">
        <f>IFERROR(VLOOKUP(A127,DETAIL!$A$7:$F$211,4,0),"")</f>
        <v/>
      </c>
      <c r="E127" s="156" t="str">
        <f>IFERROR(VLOOKUP(A127,DETAIL!$A$7:$F$211,5,0),"")</f>
        <v/>
      </c>
      <c r="F127" s="156" t="str">
        <f>IFERROR(VLOOKUP(A127,DETAIL!$A$7:$O$211,15,0),"")</f>
        <v/>
      </c>
      <c r="G127" s="156" t="str">
        <f>IFERROR(VLOOKUP(A127,DETAIL!$A$7:$O$211,14,0),"")</f>
        <v/>
      </c>
      <c r="H127" s="16" t="str">
        <f>IFERROR(VLOOKUP(A127,DETAIL!$A$7:$F$211,6,0),"")</f>
        <v/>
      </c>
      <c r="I127" s="16" t="str">
        <f>IFERROR(VLOOKUP(A127,DETAIL!$A$7:$P$211,16,0),"")</f>
        <v/>
      </c>
      <c r="J127" s="16" t="str">
        <f>IFERROR(VLOOKUP(A127,DETAIL!$A$7:$O$211,13,0),"")</f>
        <v/>
      </c>
      <c r="K127" s="157" t="str">
        <f>IFERROR(CONCATENATE("वर्ष ",VLOOKUP(A127,DETAIL!$A$7:$O$211,11,0)," / ","प्रतिशत ",VLOOKUP(A127,DETAIL!$A$7:$O$211,12,0)*100),"")</f>
        <v/>
      </c>
      <c r="L127" s="16" t="str">
        <f>IFERROR(VLOOKUP(A127,DETAIL!$A$7:$L$211,7,0),"")</f>
        <v/>
      </c>
      <c r="M127" s="158" t="str">
        <f>IFERROR(VLOOKUP(A127,DETAIL!$A$7:$L$211,8,0)*75%,"")</f>
        <v/>
      </c>
      <c r="N127" s="16" t="str">
        <f>IFERROR(VLOOKUP(A127,DETAIL!$A$7:$L$211,9,0),"")</f>
        <v/>
      </c>
      <c r="O127" s="158" t="str">
        <f>IFERROR(VLOOKUP(A127,DETAIL!$A$7:$L$211,10,0)*25%,"")</f>
        <v/>
      </c>
      <c r="P127" s="158" t="str">
        <f t="shared" si="3"/>
        <v/>
      </c>
      <c r="Q127" s="156"/>
      <c r="Z127" s="21" t="str">
        <f>IFERROR(VLOOKUP(B127,DETAIL!$A$7:$G$201,7,0),"")</f>
        <v/>
      </c>
      <c r="AA127" s="21" t="str">
        <f t="shared" si="4"/>
        <v/>
      </c>
    </row>
    <row r="128" spans="1:27" s="21" customFormat="1" ht="30" customHeight="1">
      <c r="A128" s="177">
        <v>121</v>
      </c>
      <c r="B128" s="16" t="str">
        <f t="shared" si="5"/>
        <v/>
      </c>
      <c r="C128" s="155" t="str">
        <f>IFERROR(VLOOKUP(A128,DETAIL!$A$7:$F$211,3,0),"")</f>
        <v/>
      </c>
      <c r="D128" s="155" t="str">
        <f>IFERROR(VLOOKUP(A128,DETAIL!$A$7:$F$211,4,0),"")</f>
        <v/>
      </c>
      <c r="E128" s="156" t="str">
        <f>IFERROR(VLOOKUP(A128,DETAIL!$A$7:$F$211,5,0),"")</f>
        <v/>
      </c>
      <c r="F128" s="156" t="str">
        <f>IFERROR(VLOOKUP(A128,DETAIL!$A$7:$O$211,15,0),"")</f>
        <v/>
      </c>
      <c r="G128" s="156" t="str">
        <f>IFERROR(VLOOKUP(A128,DETAIL!$A$7:$O$211,14,0),"")</f>
        <v/>
      </c>
      <c r="H128" s="16" t="str">
        <f>IFERROR(VLOOKUP(A128,DETAIL!$A$7:$F$211,6,0),"")</f>
        <v/>
      </c>
      <c r="I128" s="16" t="str">
        <f>IFERROR(VLOOKUP(A128,DETAIL!$A$7:$P$211,16,0),"")</f>
        <v/>
      </c>
      <c r="J128" s="16" t="str">
        <f>IFERROR(VLOOKUP(A128,DETAIL!$A$7:$O$211,13,0),"")</f>
        <v/>
      </c>
      <c r="K128" s="157" t="str">
        <f>IFERROR(CONCATENATE("वर्ष ",VLOOKUP(A128,DETAIL!$A$7:$O$211,11,0)," / ","प्रतिशत ",VLOOKUP(A128,DETAIL!$A$7:$O$211,12,0)*100),"")</f>
        <v/>
      </c>
      <c r="L128" s="16" t="str">
        <f>IFERROR(VLOOKUP(A128,DETAIL!$A$7:$L$211,7,0),"")</f>
        <v/>
      </c>
      <c r="M128" s="158" t="str">
        <f>IFERROR(VLOOKUP(A128,DETAIL!$A$7:$L$211,8,0)*75%,"")</f>
        <v/>
      </c>
      <c r="N128" s="16" t="str">
        <f>IFERROR(VLOOKUP(A128,DETAIL!$A$7:$L$211,9,0),"")</f>
        <v/>
      </c>
      <c r="O128" s="158" t="str">
        <f>IFERROR(VLOOKUP(A128,DETAIL!$A$7:$L$211,10,0)*25%,"")</f>
        <v/>
      </c>
      <c r="P128" s="158" t="str">
        <f t="shared" si="3"/>
        <v/>
      </c>
      <c r="Q128" s="156"/>
      <c r="Z128" s="21" t="str">
        <f>IFERROR(VLOOKUP(B128,DETAIL!$A$7:$G$201,7,0),"")</f>
        <v/>
      </c>
      <c r="AA128" s="21" t="str">
        <f t="shared" si="4"/>
        <v/>
      </c>
    </row>
    <row r="129" spans="1:27" s="21" customFormat="1" ht="30" customHeight="1">
      <c r="A129" s="177">
        <v>122</v>
      </c>
      <c r="B129" s="16" t="str">
        <f t="shared" si="5"/>
        <v/>
      </c>
      <c r="C129" s="155" t="str">
        <f>IFERROR(VLOOKUP(A129,DETAIL!$A$7:$F$211,3,0),"")</f>
        <v/>
      </c>
      <c r="D129" s="155" t="str">
        <f>IFERROR(VLOOKUP(A129,DETAIL!$A$7:$F$211,4,0),"")</f>
        <v/>
      </c>
      <c r="E129" s="156" t="str">
        <f>IFERROR(VLOOKUP(A129,DETAIL!$A$7:$F$211,5,0),"")</f>
        <v/>
      </c>
      <c r="F129" s="156" t="str">
        <f>IFERROR(VLOOKUP(A129,DETAIL!$A$7:$O$211,15,0),"")</f>
        <v/>
      </c>
      <c r="G129" s="156" t="str">
        <f>IFERROR(VLOOKUP(A129,DETAIL!$A$7:$O$211,14,0),"")</f>
        <v/>
      </c>
      <c r="H129" s="16" t="str">
        <f>IFERROR(VLOOKUP(A129,DETAIL!$A$7:$F$211,6,0),"")</f>
        <v/>
      </c>
      <c r="I129" s="16" t="str">
        <f>IFERROR(VLOOKUP(A129,DETAIL!$A$7:$P$211,16,0),"")</f>
        <v/>
      </c>
      <c r="J129" s="16" t="str">
        <f>IFERROR(VLOOKUP(A129,DETAIL!$A$7:$O$211,13,0),"")</f>
        <v/>
      </c>
      <c r="K129" s="157" t="str">
        <f>IFERROR(CONCATENATE("वर्ष ",VLOOKUP(A129,DETAIL!$A$7:$O$211,11,0)," / ","प्रतिशत ",VLOOKUP(A129,DETAIL!$A$7:$O$211,12,0)*100),"")</f>
        <v/>
      </c>
      <c r="L129" s="16" t="str">
        <f>IFERROR(VLOOKUP(A129,DETAIL!$A$7:$L$211,7,0),"")</f>
        <v/>
      </c>
      <c r="M129" s="158" t="str">
        <f>IFERROR(VLOOKUP(A129,DETAIL!$A$7:$L$211,8,0)*75%,"")</f>
        <v/>
      </c>
      <c r="N129" s="16" t="str">
        <f>IFERROR(VLOOKUP(A129,DETAIL!$A$7:$L$211,9,0),"")</f>
        <v/>
      </c>
      <c r="O129" s="158" t="str">
        <f>IFERROR(VLOOKUP(A129,DETAIL!$A$7:$L$211,10,0)*25%,"")</f>
        <v/>
      </c>
      <c r="P129" s="158" t="str">
        <f t="shared" si="3"/>
        <v/>
      </c>
      <c r="Q129" s="156"/>
      <c r="Z129" s="21" t="str">
        <f>IFERROR(VLOOKUP(B129,DETAIL!$A$7:$G$201,7,0),"")</f>
        <v/>
      </c>
      <c r="AA129" s="21" t="str">
        <f t="shared" si="4"/>
        <v/>
      </c>
    </row>
    <row r="130" spans="1:27" s="21" customFormat="1" ht="30" customHeight="1">
      <c r="A130" s="177">
        <v>123</v>
      </c>
      <c r="B130" s="16" t="str">
        <f t="shared" si="5"/>
        <v/>
      </c>
      <c r="C130" s="155" t="str">
        <f>IFERROR(VLOOKUP(A130,DETAIL!$A$7:$F$211,3,0),"")</f>
        <v/>
      </c>
      <c r="D130" s="155" t="str">
        <f>IFERROR(VLOOKUP(A130,DETAIL!$A$7:$F$211,4,0),"")</f>
        <v/>
      </c>
      <c r="E130" s="156" t="str">
        <f>IFERROR(VLOOKUP(A130,DETAIL!$A$7:$F$211,5,0),"")</f>
        <v/>
      </c>
      <c r="F130" s="156" t="str">
        <f>IFERROR(VLOOKUP(A130,DETAIL!$A$7:$O$211,15,0),"")</f>
        <v/>
      </c>
      <c r="G130" s="156" t="str">
        <f>IFERROR(VLOOKUP(A130,DETAIL!$A$7:$O$211,14,0),"")</f>
        <v/>
      </c>
      <c r="H130" s="16" t="str">
        <f>IFERROR(VLOOKUP(A130,DETAIL!$A$7:$F$211,6,0),"")</f>
        <v/>
      </c>
      <c r="I130" s="16" t="str">
        <f>IFERROR(VLOOKUP(A130,DETAIL!$A$7:$P$211,16,0),"")</f>
        <v/>
      </c>
      <c r="J130" s="16" t="str">
        <f>IFERROR(VLOOKUP(A130,DETAIL!$A$7:$O$211,13,0),"")</f>
        <v/>
      </c>
      <c r="K130" s="157" t="str">
        <f>IFERROR(CONCATENATE("वर्ष ",VLOOKUP(A130,DETAIL!$A$7:$O$211,11,0)," / ","प्रतिशत ",VLOOKUP(A130,DETAIL!$A$7:$O$211,12,0)*100),"")</f>
        <v/>
      </c>
      <c r="L130" s="16" t="str">
        <f>IFERROR(VLOOKUP(A130,DETAIL!$A$7:$L$211,7,0),"")</f>
        <v/>
      </c>
      <c r="M130" s="158" t="str">
        <f>IFERROR(VLOOKUP(A130,DETAIL!$A$7:$L$211,8,0)*75%,"")</f>
        <v/>
      </c>
      <c r="N130" s="16" t="str">
        <f>IFERROR(VLOOKUP(A130,DETAIL!$A$7:$L$211,9,0),"")</f>
        <v/>
      </c>
      <c r="O130" s="158" t="str">
        <f>IFERROR(VLOOKUP(A130,DETAIL!$A$7:$L$211,10,0)*25%,"")</f>
        <v/>
      </c>
      <c r="P130" s="158" t="str">
        <f t="shared" si="3"/>
        <v/>
      </c>
      <c r="Q130" s="156"/>
      <c r="Z130" s="21" t="str">
        <f>IFERROR(VLOOKUP(B130,DETAIL!$A$7:$G$201,7,0),"")</f>
        <v/>
      </c>
      <c r="AA130" s="21" t="str">
        <f t="shared" si="4"/>
        <v/>
      </c>
    </row>
    <row r="131" spans="1:27" s="21" customFormat="1" ht="30" customHeight="1">
      <c r="A131" s="177">
        <v>124</v>
      </c>
      <c r="B131" s="16" t="str">
        <f t="shared" si="5"/>
        <v/>
      </c>
      <c r="C131" s="155" t="str">
        <f>IFERROR(VLOOKUP(A131,DETAIL!$A$7:$F$211,3,0),"")</f>
        <v/>
      </c>
      <c r="D131" s="155" t="str">
        <f>IFERROR(VLOOKUP(A131,DETAIL!$A$7:$F$211,4,0),"")</f>
        <v/>
      </c>
      <c r="E131" s="156" t="str">
        <f>IFERROR(VLOOKUP(A131,DETAIL!$A$7:$F$211,5,0),"")</f>
        <v/>
      </c>
      <c r="F131" s="156" t="str">
        <f>IFERROR(VLOOKUP(A131,DETAIL!$A$7:$O$211,15,0),"")</f>
        <v/>
      </c>
      <c r="G131" s="156" t="str">
        <f>IFERROR(VLOOKUP(A131,DETAIL!$A$7:$O$211,14,0),"")</f>
        <v/>
      </c>
      <c r="H131" s="16" t="str">
        <f>IFERROR(VLOOKUP(A131,DETAIL!$A$7:$F$211,6,0),"")</f>
        <v/>
      </c>
      <c r="I131" s="16" t="str">
        <f>IFERROR(VLOOKUP(A131,DETAIL!$A$7:$P$211,16,0),"")</f>
        <v/>
      </c>
      <c r="J131" s="16" t="str">
        <f>IFERROR(VLOOKUP(A131,DETAIL!$A$7:$O$211,13,0),"")</f>
        <v/>
      </c>
      <c r="K131" s="157" t="str">
        <f>IFERROR(CONCATENATE("वर्ष ",VLOOKUP(A131,DETAIL!$A$7:$O$211,11,0)," / ","प्रतिशत ",VLOOKUP(A131,DETAIL!$A$7:$O$211,12,0)*100),"")</f>
        <v/>
      </c>
      <c r="L131" s="16" t="str">
        <f>IFERROR(VLOOKUP(A131,DETAIL!$A$7:$L$211,7,0),"")</f>
        <v/>
      </c>
      <c r="M131" s="158" t="str">
        <f>IFERROR(VLOOKUP(A131,DETAIL!$A$7:$L$211,8,0)*75%,"")</f>
        <v/>
      </c>
      <c r="N131" s="16" t="str">
        <f>IFERROR(VLOOKUP(A131,DETAIL!$A$7:$L$211,9,0),"")</f>
        <v/>
      </c>
      <c r="O131" s="158" t="str">
        <f>IFERROR(VLOOKUP(A131,DETAIL!$A$7:$L$211,10,0)*25%,"")</f>
        <v/>
      </c>
      <c r="P131" s="158" t="str">
        <f t="shared" si="3"/>
        <v/>
      </c>
      <c r="Q131" s="156"/>
      <c r="Z131" s="21" t="str">
        <f>IFERROR(VLOOKUP(B131,DETAIL!$A$7:$G$201,7,0),"")</f>
        <v/>
      </c>
      <c r="AA131" s="21" t="str">
        <f t="shared" si="4"/>
        <v/>
      </c>
    </row>
    <row r="132" spans="1:27" s="21" customFormat="1" ht="30" customHeight="1">
      <c r="A132" s="177">
        <v>125</v>
      </c>
      <c r="B132" s="16" t="str">
        <f t="shared" si="5"/>
        <v/>
      </c>
      <c r="C132" s="155" t="str">
        <f>IFERROR(VLOOKUP(A132,DETAIL!$A$7:$F$211,3,0),"")</f>
        <v/>
      </c>
      <c r="D132" s="155" t="str">
        <f>IFERROR(VLOOKUP(A132,DETAIL!$A$7:$F$211,4,0),"")</f>
        <v/>
      </c>
      <c r="E132" s="156" t="str">
        <f>IFERROR(VLOOKUP(A132,DETAIL!$A$7:$F$211,5,0),"")</f>
        <v/>
      </c>
      <c r="F132" s="156" t="str">
        <f>IFERROR(VLOOKUP(A132,DETAIL!$A$7:$O$211,15,0),"")</f>
        <v/>
      </c>
      <c r="G132" s="156" t="str">
        <f>IFERROR(VLOOKUP(A132,DETAIL!$A$7:$O$211,14,0),"")</f>
        <v/>
      </c>
      <c r="H132" s="16" t="str">
        <f>IFERROR(VLOOKUP(A132,DETAIL!$A$7:$F$211,6,0),"")</f>
        <v/>
      </c>
      <c r="I132" s="16" t="str">
        <f>IFERROR(VLOOKUP(A132,DETAIL!$A$7:$P$211,16,0),"")</f>
        <v/>
      </c>
      <c r="J132" s="16" t="str">
        <f>IFERROR(VLOOKUP(A132,DETAIL!$A$7:$O$211,13,0),"")</f>
        <v/>
      </c>
      <c r="K132" s="157" t="str">
        <f>IFERROR(CONCATENATE("वर्ष ",VLOOKUP(A132,DETAIL!$A$7:$O$211,11,0)," / ","प्रतिशत ",VLOOKUP(A132,DETAIL!$A$7:$O$211,12,0)*100),"")</f>
        <v/>
      </c>
      <c r="L132" s="16" t="str">
        <f>IFERROR(VLOOKUP(A132,DETAIL!$A$7:$L$211,7,0),"")</f>
        <v/>
      </c>
      <c r="M132" s="158" t="str">
        <f>IFERROR(VLOOKUP(A132,DETAIL!$A$7:$L$211,8,0)*75%,"")</f>
        <v/>
      </c>
      <c r="N132" s="16" t="str">
        <f>IFERROR(VLOOKUP(A132,DETAIL!$A$7:$L$211,9,0),"")</f>
        <v/>
      </c>
      <c r="O132" s="158" t="str">
        <f>IFERROR(VLOOKUP(A132,DETAIL!$A$7:$L$211,10,0)*25%,"")</f>
        <v/>
      </c>
      <c r="P132" s="158" t="str">
        <f t="shared" si="3"/>
        <v/>
      </c>
      <c r="Q132" s="156"/>
      <c r="Z132" s="21" t="str">
        <f>IFERROR(VLOOKUP(B132,DETAIL!$A$7:$G$201,7,0),"")</f>
        <v/>
      </c>
      <c r="AA132" s="21" t="str">
        <f t="shared" si="4"/>
        <v/>
      </c>
    </row>
    <row r="133" spans="1:27" s="21" customFormat="1" ht="30" customHeight="1">
      <c r="A133" s="177">
        <v>126</v>
      </c>
      <c r="B133" s="16" t="str">
        <f t="shared" si="5"/>
        <v/>
      </c>
      <c r="C133" s="155" t="str">
        <f>IFERROR(VLOOKUP(A133,DETAIL!$A$7:$F$211,3,0),"")</f>
        <v/>
      </c>
      <c r="D133" s="155" t="str">
        <f>IFERROR(VLOOKUP(A133,DETAIL!$A$7:$F$211,4,0),"")</f>
        <v/>
      </c>
      <c r="E133" s="156" t="str">
        <f>IFERROR(VLOOKUP(A133,DETAIL!$A$7:$F$211,5,0),"")</f>
        <v/>
      </c>
      <c r="F133" s="156" t="str">
        <f>IFERROR(VLOOKUP(A133,DETAIL!$A$7:$O$211,15,0),"")</f>
        <v/>
      </c>
      <c r="G133" s="156" t="str">
        <f>IFERROR(VLOOKUP(A133,DETAIL!$A$7:$O$211,14,0),"")</f>
        <v/>
      </c>
      <c r="H133" s="16" t="str">
        <f>IFERROR(VLOOKUP(A133,DETAIL!$A$7:$F$211,6,0),"")</f>
        <v/>
      </c>
      <c r="I133" s="16" t="str">
        <f>IFERROR(VLOOKUP(A133,DETAIL!$A$7:$P$211,16,0),"")</f>
        <v/>
      </c>
      <c r="J133" s="16" t="str">
        <f>IFERROR(VLOOKUP(A133,DETAIL!$A$7:$O$211,13,0),"")</f>
        <v/>
      </c>
      <c r="K133" s="157" t="str">
        <f>IFERROR(CONCATENATE("वर्ष ",VLOOKUP(A133,DETAIL!$A$7:$O$211,11,0)," / ","प्रतिशत ",VLOOKUP(A133,DETAIL!$A$7:$O$211,12,0)*100),"")</f>
        <v/>
      </c>
      <c r="L133" s="16" t="str">
        <f>IFERROR(VLOOKUP(A133,DETAIL!$A$7:$L$211,7,0),"")</f>
        <v/>
      </c>
      <c r="M133" s="158" t="str">
        <f>IFERROR(VLOOKUP(A133,DETAIL!$A$7:$L$211,8,0)*75%,"")</f>
        <v/>
      </c>
      <c r="N133" s="16" t="str">
        <f>IFERROR(VLOOKUP(A133,DETAIL!$A$7:$L$211,9,0),"")</f>
        <v/>
      </c>
      <c r="O133" s="158" t="str">
        <f>IFERROR(VLOOKUP(A133,DETAIL!$A$7:$L$211,10,0)*25%,"")</f>
        <v/>
      </c>
      <c r="P133" s="158" t="str">
        <f t="shared" si="3"/>
        <v/>
      </c>
      <c r="Q133" s="156"/>
      <c r="Z133" s="21" t="str">
        <f>IFERROR(VLOOKUP(B133,DETAIL!$A$7:$G$201,7,0),"")</f>
        <v/>
      </c>
      <c r="AA133" s="21" t="str">
        <f t="shared" si="4"/>
        <v/>
      </c>
    </row>
    <row r="134" spans="1:27" s="21" customFormat="1" ht="30" customHeight="1">
      <c r="A134" s="177">
        <v>127</v>
      </c>
      <c r="B134" s="16" t="str">
        <f t="shared" si="5"/>
        <v/>
      </c>
      <c r="C134" s="155" t="str">
        <f>IFERROR(VLOOKUP(A134,DETAIL!$A$7:$F$211,3,0),"")</f>
        <v/>
      </c>
      <c r="D134" s="155" t="str">
        <f>IFERROR(VLOOKUP(A134,DETAIL!$A$7:$F$211,4,0),"")</f>
        <v/>
      </c>
      <c r="E134" s="156" t="str">
        <f>IFERROR(VLOOKUP(A134,DETAIL!$A$7:$F$211,5,0),"")</f>
        <v/>
      </c>
      <c r="F134" s="156" t="str">
        <f>IFERROR(VLOOKUP(A134,DETAIL!$A$7:$O$211,15,0),"")</f>
        <v/>
      </c>
      <c r="G134" s="156" t="str">
        <f>IFERROR(VLOOKUP(A134,DETAIL!$A$7:$O$211,14,0),"")</f>
        <v/>
      </c>
      <c r="H134" s="16" t="str">
        <f>IFERROR(VLOOKUP(A134,DETAIL!$A$7:$F$211,6,0),"")</f>
        <v/>
      </c>
      <c r="I134" s="16" t="str">
        <f>IFERROR(VLOOKUP(A134,DETAIL!$A$7:$P$211,16,0),"")</f>
        <v/>
      </c>
      <c r="J134" s="16" t="str">
        <f>IFERROR(VLOOKUP(A134,DETAIL!$A$7:$O$211,13,0),"")</f>
        <v/>
      </c>
      <c r="K134" s="157" t="str">
        <f>IFERROR(CONCATENATE("वर्ष ",VLOOKUP(A134,DETAIL!$A$7:$O$211,11,0)," / ","प्रतिशत ",VLOOKUP(A134,DETAIL!$A$7:$O$211,12,0)*100),"")</f>
        <v/>
      </c>
      <c r="L134" s="16" t="str">
        <f>IFERROR(VLOOKUP(A134,DETAIL!$A$7:$L$211,7,0),"")</f>
        <v/>
      </c>
      <c r="M134" s="158" t="str">
        <f>IFERROR(VLOOKUP(A134,DETAIL!$A$7:$L$211,8,0)*75%,"")</f>
        <v/>
      </c>
      <c r="N134" s="16" t="str">
        <f>IFERROR(VLOOKUP(A134,DETAIL!$A$7:$L$211,9,0),"")</f>
        <v/>
      </c>
      <c r="O134" s="158" t="str">
        <f>IFERROR(VLOOKUP(A134,DETAIL!$A$7:$L$211,10,0)*25%,"")</f>
        <v/>
      </c>
      <c r="P134" s="158" t="str">
        <f t="shared" si="3"/>
        <v/>
      </c>
      <c r="Q134" s="156"/>
      <c r="Z134" s="21" t="str">
        <f>IFERROR(VLOOKUP(B134,DETAIL!$A$7:$G$201,7,0),"")</f>
        <v/>
      </c>
      <c r="AA134" s="21" t="str">
        <f t="shared" si="4"/>
        <v/>
      </c>
    </row>
    <row r="135" spans="1:27" s="21" customFormat="1" ht="30" customHeight="1">
      <c r="A135" s="177">
        <v>128</v>
      </c>
      <c r="B135" s="16" t="str">
        <f t="shared" si="5"/>
        <v/>
      </c>
      <c r="C135" s="155" t="str">
        <f>IFERROR(VLOOKUP(A135,DETAIL!$A$7:$F$211,3,0),"")</f>
        <v/>
      </c>
      <c r="D135" s="155" t="str">
        <f>IFERROR(VLOOKUP(A135,DETAIL!$A$7:$F$211,4,0),"")</f>
        <v/>
      </c>
      <c r="E135" s="156" t="str">
        <f>IFERROR(VLOOKUP(A135,DETAIL!$A$7:$F$211,5,0),"")</f>
        <v/>
      </c>
      <c r="F135" s="156" t="str">
        <f>IFERROR(VLOOKUP(A135,DETAIL!$A$7:$O$211,15,0),"")</f>
        <v/>
      </c>
      <c r="G135" s="156" t="str">
        <f>IFERROR(VLOOKUP(A135,DETAIL!$A$7:$O$211,14,0),"")</f>
        <v/>
      </c>
      <c r="H135" s="16" t="str">
        <f>IFERROR(VLOOKUP(A135,DETAIL!$A$7:$F$211,6,0),"")</f>
        <v/>
      </c>
      <c r="I135" s="16" t="str">
        <f>IFERROR(VLOOKUP(A135,DETAIL!$A$7:$P$211,16,0),"")</f>
        <v/>
      </c>
      <c r="J135" s="16" t="str">
        <f>IFERROR(VLOOKUP(A135,DETAIL!$A$7:$O$211,13,0),"")</f>
        <v/>
      </c>
      <c r="K135" s="157" t="str">
        <f>IFERROR(CONCATENATE("वर्ष ",VLOOKUP(A135,DETAIL!$A$7:$O$211,11,0)," / ","प्रतिशत ",VLOOKUP(A135,DETAIL!$A$7:$O$211,12,0)*100),"")</f>
        <v/>
      </c>
      <c r="L135" s="16" t="str">
        <f>IFERROR(VLOOKUP(A135,DETAIL!$A$7:$L$211,7,0),"")</f>
        <v/>
      </c>
      <c r="M135" s="158" t="str">
        <f>IFERROR(VLOOKUP(A135,DETAIL!$A$7:$L$211,8,0)*75%,"")</f>
        <v/>
      </c>
      <c r="N135" s="16" t="str">
        <f>IFERROR(VLOOKUP(A135,DETAIL!$A$7:$L$211,9,0),"")</f>
        <v/>
      </c>
      <c r="O135" s="158" t="str">
        <f>IFERROR(VLOOKUP(A135,DETAIL!$A$7:$L$211,10,0)*25%,"")</f>
        <v/>
      </c>
      <c r="P135" s="158" t="str">
        <f t="shared" si="3"/>
        <v/>
      </c>
      <c r="Q135" s="156"/>
      <c r="Z135" s="21" t="str">
        <f>IFERROR(VLOOKUP(B135,DETAIL!$A$7:$G$201,7,0),"")</f>
        <v/>
      </c>
      <c r="AA135" s="21" t="str">
        <f t="shared" si="4"/>
        <v/>
      </c>
    </row>
    <row r="136" spans="1:27" s="21" customFormat="1" ht="30" customHeight="1">
      <c r="A136" s="177">
        <v>129</v>
      </c>
      <c r="B136" s="16" t="str">
        <f t="shared" si="5"/>
        <v/>
      </c>
      <c r="C136" s="155" t="str">
        <f>IFERROR(VLOOKUP(A136,DETAIL!$A$7:$F$211,3,0),"")</f>
        <v/>
      </c>
      <c r="D136" s="155" t="str">
        <f>IFERROR(VLOOKUP(A136,DETAIL!$A$7:$F$211,4,0),"")</f>
        <v/>
      </c>
      <c r="E136" s="156" t="str">
        <f>IFERROR(VLOOKUP(A136,DETAIL!$A$7:$F$211,5,0),"")</f>
        <v/>
      </c>
      <c r="F136" s="156" t="str">
        <f>IFERROR(VLOOKUP(A136,DETAIL!$A$7:$O$211,15,0),"")</f>
        <v/>
      </c>
      <c r="G136" s="156" t="str">
        <f>IFERROR(VLOOKUP(A136,DETAIL!$A$7:$O$211,14,0),"")</f>
        <v/>
      </c>
      <c r="H136" s="16" t="str">
        <f>IFERROR(VLOOKUP(A136,DETAIL!$A$7:$F$211,6,0),"")</f>
        <v/>
      </c>
      <c r="I136" s="16" t="str">
        <f>IFERROR(VLOOKUP(A136,DETAIL!$A$7:$P$211,16,0),"")</f>
        <v/>
      </c>
      <c r="J136" s="16" t="str">
        <f>IFERROR(VLOOKUP(A136,DETAIL!$A$7:$O$211,13,0),"")</f>
        <v/>
      </c>
      <c r="K136" s="157" t="str">
        <f>IFERROR(CONCATENATE("वर्ष ",VLOOKUP(A136,DETAIL!$A$7:$O$211,11,0)," / ","प्रतिशत ",VLOOKUP(A136,DETAIL!$A$7:$O$211,12,0)*100),"")</f>
        <v/>
      </c>
      <c r="L136" s="16" t="str">
        <f>IFERROR(VLOOKUP(A136,DETAIL!$A$7:$L$211,7,0),"")</f>
        <v/>
      </c>
      <c r="M136" s="158" t="str">
        <f>IFERROR(VLOOKUP(A136,DETAIL!$A$7:$L$211,8,0)*75%,"")</f>
        <v/>
      </c>
      <c r="N136" s="16" t="str">
        <f>IFERROR(VLOOKUP(A136,DETAIL!$A$7:$L$211,9,0),"")</f>
        <v/>
      </c>
      <c r="O136" s="158" t="str">
        <f>IFERROR(VLOOKUP(A136,DETAIL!$A$7:$L$211,10,0)*25%,"")</f>
        <v/>
      </c>
      <c r="P136" s="158" t="str">
        <f t="shared" si="3"/>
        <v/>
      </c>
      <c r="Q136" s="156"/>
      <c r="Z136" s="21" t="str">
        <f>IFERROR(VLOOKUP(B136,DETAIL!$A$7:$G$201,7,0),"")</f>
        <v/>
      </c>
      <c r="AA136" s="21" t="str">
        <f t="shared" si="4"/>
        <v/>
      </c>
    </row>
    <row r="137" spans="1:27" s="21" customFormat="1" ht="30" customHeight="1">
      <c r="A137" s="177">
        <v>130</v>
      </c>
      <c r="B137" s="16" t="str">
        <f t="shared" si="5"/>
        <v/>
      </c>
      <c r="C137" s="155" t="str">
        <f>IFERROR(VLOOKUP(A137,DETAIL!$A$7:$F$211,3,0),"")</f>
        <v/>
      </c>
      <c r="D137" s="155" t="str">
        <f>IFERROR(VLOOKUP(A137,DETAIL!$A$7:$F$211,4,0),"")</f>
        <v/>
      </c>
      <c r="E137" s="156" t="str">
        <f>IFERROR(VLOOKUP(A137,DETAIL!$A$7:$F$211,5,0),"")</f>
        <v/>
      </c>
      <c r="F137" s="156" t="str">
        <f>IFERROR(VLOOKUP(A137,DETAIL!$A$7:$O$211,15,0),"")</f>
        <v/>
      </c>
      <c r="G137" s="156" t="str">
        <f>IFERROR(VLOOKUP(A137,DETAIL!$A$7:$O$211,14,0),"")</f>
        <v/>
      </c>
      <c r="H137" s="16" t="str">
        <f>IFERROR(VLOOKUP(A137,DETAIL!$A$7:$F$211,6,0),"")</f>
        <v/>
      </c>
      <c r="I137" s="16" t="str">
        <f>IFERROR(VLOOKUP(A137,DETAIL!$A$7:$P$211,16,0),"")</f>
        <v/>
      </c>
      <c r="J137" s="16" t="str">
        <f>IFERROR(VLOOKUP(A137,DETAIL!$A$7:$O$211,13,0),"")</f>
        <v/>
      </c>
      <c r="K137" s="157" t="str">
        <f>IFERROR(CONCATENATE("वर्ष ",VLOOKUP(A137,DETAIL!$A$7:$O$211,11,0)," / ","प्रतिशत ",VLOOKUP(A137,DETAIL!$A$7:$O$211,12,0)*100),"")</f>
        <v/>
      </c>
      <c r="L137" s="16" t="str">
        <f>IFERROR(VLOOKUP(A137,DETAIL!$A$7:$L$211,7,0),"")</f>
        <v/>
      </c>
      <c r="M137" s="158" t="str">
        <f>IFERROR(VLOOKUP(A137,DETAIL!$A$7:$L$211,8,0)*75%,"")</f>
        <v/>
      </c>
      <c r="N137" s="16" t="str">
        <f>IFERROR(VLOOKUP(A137,DETAIL!$A$7:$L$211,9,0),"")</f>
        <v/>
      </c>
      <c r="O137" s="158" t="str">
        <f>IFERROR(VLOOKUP(A137,DETAIL!$A$7:$L$211,10,0)*25%,"")</f>
        <v/>
      </c>
      <c r="P137" s="158" t="str">
        <f t="shared" ref="P137:P200" si="6">IFERROR(IF(H137="","",SUM(M137+O137)),"")</f>
        <v/>
      </c>
      <c r="Q137" s="156"/>
      <c r="Z137" s="21" t="str">
        <f>IFERROR(VLOOKUP(B137,DETAIL!$A$7:$G$201,7,0),"")</f>
        <v/>
      </c>
      <c r="AA137" s="21" t="str">
        <f t="shared" ref="AA137:AA158" si="7">IF(Z137=0,"",Z137)</f>
        <v/>
      </c>
    </row>
    <row r="138" spans="1:27" s="21" customFormat="1" ht="30" customHeight="1">
      <c r="A138" s="177">
        <v>131</v>
      </c>
      <c r="B138" s="16" t="str">
        <f t="shared" ref="B138:B201" si="8">IFERROR(IF(LEN(C138)&gt;=2,B137+1,""),"")</f>
        <v/>
      </c>
      <c r="C138" s="155" t="str">
        <f>IFERROR(VLOOKUP(A138,DETAIL!$A$7:$F$211,3,0),"")</f>
        <v/>
      </c>
      <c r="D138" s="155" t="str">
        <f>IFERROR(VLOOKUP(A138,DETAIL!$A$7:$F$211,4,0),"")</f>
        <v/>
      </c>
      <c r="E138" s="156" t="str">
        <f>IFERROR(VLOOKUP(A138,DETAIL!$A$7:$F$211,5,0),"")</f>
        <v/>
      </c>
      <c r="F138" s="156" t="str">
        <f>IFERROR(VLOOKUP(A138,DETAIL!$A$7:$O$211,15,0),"")</f>
        <v/>
      </c>
      <c r="G138" s="156" t="str">
        <f>IFERROR(VLOOKUP(A138,DETAIL!$A$7:$O$211,14,0),"")</f>
        <v/>
      </c>
      <c r="H138" s="16" t="str">
        <f>IFERROR(VLOOKUP(A138,DETAIL!$A$7:$F$211,6,0),"")</f>
        <v/>
      </c>
      <c r="I138" s="16" t="str">
        <f>IFERROR(VLOOKUP(A138,DETAIL!$A$7:$P$211,16,0),"")</f>
        <v/>
      </c>
      <c r="J138" s="16" t="str">
        <f>IFERROR(VLOOKUP(A138,DETAIL!$A$7:$O$211,13,0),"")</f>
        <v/>
      </c>
      <c r="K138" s="157" t="str">
        <f>IFERROR(CONCATENATE("वर्ष ",VLOOKUP(A138,DETAIL!$A$7:$O$211,11,0)," / ","प्रतिशत ",VLOOKUP(A138,DETAIL!$A$7:$O$211,12,0)*100),"")</f>
        <v/>
      </c>
      <c r="L138" s="16" t="str">
        <f>IFERROR(VLOOKUP(A138,DETAIL!$A$7:$L$211,7,0),"")</f>
        <v/>
      </c>
      <c r="M138" s="158" t="str">
        <f>IFERROR(VLOOKUP(A138,DETAIL!$A$7:$L$211,8,0)*75%,"")</f>
        <v/>
      </c>
      <c r="N138" s="16" t="str">
        <f>IFERROR(VLOOKUP(A138,DETAIL!$A$7:$L$211,9,0),"")</f>
        <v/>
      </c>
      <c r="O138" s="158" t="str">
        <f>IFERROR(VLOOKUP(A138,DETAIL!$A$7:$L$211,10,0)*25%,"")</f>
        <v/>
      </c>
      <c r="P138" s="158" t="str">
        <f t="shared" si="6"/>
        <v/>
      </c>
      <c r="Q138" s="156"/>
      <c r="Z138" s="21" t="str">
        <f>IFERROR(VLOOKUP(B138,DETAIL!$A$7:$G$201,7,0),"")</f>
        <v/>
      </c>
      <c r="AA138" s="21" t="str">
        <f t="shared" si="7"/>
        <v/>
      </c>
    </row>
    <row r="139" spans="1:27" s="21" customFormat="1" ht="30" customHeight="1">
      <c r="A139" s="177">
        <v>132</v>
      </c>
      <c r="B139" s="16" t="str">
        <f t="shared" si="8"/>
        <v/>
      </c>
      <c r="C139" s="155" t="str">
        <f>IFERROR(VLOOKUP(A139,DETAIL!$A$7:$F$211,3,0),"")</f>
        <v/>
      </c>
      <c r="D139" s="155" t="str">
        <f>IFERROR(VLOOKUP(A139,DETAIL!$A$7:$F$211,4,0),"")</f>
        <v/>
      </c>
      <c r="E139" s="156" t="str">
        <f>IFERROR(VLOOKUP(A139,DETAIL!$A$7:$F$211,5,0),"")</f>
        <v/>
      </c>
      <c r="F139" s="156" t="str">
        <f>IFERROR(VLOOKUP(A139,DETAIL!$A$7:$O$211,15,0),"")</f>
        <v/>
      </c>
      <c r="G139" s="156" t="str">
        <f>IFERROR(VLOOKUP(A139,DETAIL!$A$7:$O$211,14,0),"")</f>
        <v/>
      </c>
      <c r="H139" s="16" t="str">
        <f>IFERROR(VLOOKUP(A139,DETAIL!$A$7:$F$211,6,0),"")</f>
        <v/>
      </c>
      <c r="I139" s="16" t="str">
        <f>IFERROR(VLOOKUP(A139,DETAIL!$A$7:$P$211,16,0),"")</f>
        <v/>
      </c>
      <c r="J139" s="16" t="str">
        <f>IFERROR(VLOOKUP(A139,DETAIL!$A$7:$O$211,13,0),"")</f>
        <v/>
      </c>
      <c r="K139" s="157" t="str">
        <f>IFERROR(CONCATENATE("वर्ष ",VLOOKUP(A139,DETAIL!$A$7:$O$211,11,0)," / ","प्रतिशत ",VLOOKUP(A139,DETAIL!$A$7:$O$211,12,0)*100),"")</f>
        <v/>
      </c>
      <c r="L139" s="16" t="str">
        <f>IFERROR(VLOOKUP(A139,DETAIL!$A$7:$L$211,7,0),"")</f>
        <v/>
      </c>
      <c r="M139" s="158" t="str">
        <f>IFERROR(VLOOKUP(A139,DETAIL!$A$7:$L$211,8,0)*75%,"")</f>
        <v/>
      </c>
      <c r="N139" s="16" t="str">
        <f>IFERROR(VLOOKUP(A139,DETAIL!$A$7:$L$211,9,0),"")</f>
        <v/>
      </c>
      <c r="O139" s="158" t="str">
        <f>IFERROR(VLOOKUP(A139,DETAIL!$A$7:$L$211,10,0)*25%,"")</f>
        <v/>
      </c>
      <c r="P139" s="158" t="str">
        <f t="shared" si="6"/>
        <v/>
      </c>
      <c r="Q139" s="156"/>
      <c r="Z139" s="21" t="str">
        <f>IFERROR(VLOOKUP(B139,DETAIL!$A$7:$G$201,7,0),"")</f>
        <v/>
      </c>
      <c r="AA139" s="21" t="str">
        <f t="shared" si="7"/>
        <v/>
      </c>
    </row>
    <row r="140" spans="1:27" s="21" customFormat="1" ht="30" customHeight="1">
      <c r="A140" s="177">
        <v>133</v>
      </c>
      <c r="B140" s="16" t="str">
        <f t="shared" si="8"/>
        <v/>
      </c>
      <c r="C140" s="155" t="str">
        <f>IFERROR(VLOOKUP(A140,DETAIL!$A$7:$F$211,3,0),"")</f>
        <v/>
      </c>
      <c r="D140" s="155" t="str">
        <f>IFERROR(VLOOKUP(A140,DETAIL!$A$7:$F$211,4,0),"")</f>
        <v/>
      </c>
      <c r="E140" s="156" t="str">
        <f>IFERROR(VLOOKUP(A140,DETAIL!$A$7:$F$211,5,0),"")</f>
        <v/>
      </c>
      <c r="F140" s="156" t="str">
        <f>IFERROR(VLOOKUP(A140,DETAIL!$A$7:$O$211,15,0),"")</f>
        <v/>
      </c>
      <c r="G140" s="156" t="str">
        <f>IFERROR(VLOOKUP(A140,DETAIL!$A$7:$O$211,14,0),"")</f>
        <v/>
      </c>
      <c r="H140" s="16" t="str">
        <f>IFERROR(VLOOKUP(A140,DETAIL!$A$7:$F$211,6,0),"")</f>
        <v/>
      </c>
      <c r="I140" s="16" t="str">
        <f>IFERROR(VLOOKUP(A140,DETAIL!$A$7:$P$211,16,0),"")</f>
        <v/>
      </c>
      <c r="J140" s="16" t="str">
        <f>IFERROR(VLOOKUP(A140,DETAIL!$A$7:$O$211,13,0),"")</f>
        <v/>
      </c>
      <c r="K140" s="157" t="str">
        <f>IFERROR(CONCATENATE("वर्ष ",VLOOKUP(A140,DETAIL!$A$7:$O$211,11,0)," / ","प्रतिशत ",VLOOKUP(A140,DETAIL!$A$7:$O$211,12,0)*100),"")</f>
        <v/>
      </c>
      <c r="L140" s="16" t="str">
        <f>IFERROR(VLOOKUP(A140,DETAIL!$A$7:$L$211,7,0),"")</f>
        <v/>
      </c>
      <c r="M140" s="158" t="str">
        <f>IFERROR(VLOOKUP(A140,DETAIL!$A$7:$L$211,8,0)*75%,"")</f>
        <v/>
      </c>
      <c r="N140" s="16" t="str">
        <f>IFERROR(VLOOKUP(A140,DETAIL!$A$7:$L$211,9,0),"")</f>
        <v/>
      </c>
      <c r="O140" s="158" t="str">
        <f>IFERROR(VLOOKUP(A140,DETAIL!$A$7:$L$211,10,0)*25%,"")</f>
        <v/>
      </c>
      <c r="P140" s="158" t="str">
        <f t="shared" si="6"/>
        <v/>
      </c>
      <c r="Q140" s="156"/>
      <c r="Z140" s="21" t="str">
        <f>IFERROR(VLOOKUP(B140,DETAIL!$A$7:$G$201,7,0),"")</f>
        <v/>
      </c>
      <c r="AA140" s="21" t="str">
        <f t="shared" si="7"/>
        <v/>
      </c>
    </row>
    <row r="141" spans="1:27" s="21" customFormat="1" ht="30" customHeight="1">
      <c r="A141" s="177">
        <v>134</v>
      </c>
      <c r="B141" s="16" t="str">
        <f t="shared" si="8"/>
        <v/>
      </c>
      <c r="C141" s="155" t="str">
        <f>IFERROR(VLOOKUP(A141,DETAIL!$A$7:$F$211,3,0),"")</f>
        <v/>
      </c>
      <c r="D141" s="155" t="str">
        <f>IFERROR(VLOOKUP(A141,DETAIL!$A$7:$F$211,4,0),"")</f>
        <v/>
      </c>
      <c r="E141" s="156" t="str">
        <f>IFERROR(VLOOKUP(A141,DETAIL!$A$7:$F$211,5,0),"")</f>
        <v/>
      </c>
      <c r="F141" s="156" t="str">
        <f>IFERROR(VLOOKUP(A141,DETAIL!$A$7:$O$211,15,0),"")</f>
        <v/>
      </c>
      <c r="G141" s="156" t="str">
        <f>IFERROR(VLOOKUP(A141,DETAIL!$A$7:$O$211,14,0),"")</f>
        <v/>
      </c>
      <c r="H141" s="16" t="str">
        <f>IFERROR(VLOOKUP(A141,DETAIL!$A$7:$F$211,6,0),"")</f>
        <v/>
      </c>
      <c r="I141" s="16" t="str">
        <f>IFERROR(VLOOKUP(A141,DETAIL!$A$7:$P$211,16,0),"")</f>
        <v/>
      </c>
      <c r="J141" s="16" t="str">
        <f>IFERROR(VLOOKUP(A141,DETAIL!$A$7:$O$211,13,0),"")</f>
        <v/>
      </c>
      <c r="K141" s="157" t="str">
        <f>IFERROR(CONCATENATE("वर्ष ",VLOOKUP(A141,DETAIL!$A$7:$O$211,11,0)," / ","प्रतिशत ",VLOOKUP(A141,DETAIL!$A$7:$O$211,12,0)*100),"")</f>
        <v/>
      </c>
      <c r="L141" s="16" t="str">
        <f>IFERROR(VLOOKUP(A141,DETAIL!$A$7:$L$211,7,0),"")</f>
        <v/>
      </c>
      <c r="M141" s="158" t="str">
        <f>IFERROR(VLOOKUP(A141,DETAIL!$A$7:$L$211,8,0)*75%,"")</f>
        <v/>
      </c>
      <c r="N141" s="16" t="str">
        <f>IFERROR(VLOOKUP(A141,DETAIL!$A$7:$L$211,9,0),"")</f>
        <v/>
      </c>
      <c r="O141" s="158" t="str">
        <f>IFERROR(VLOOKUP(A141,DETAIL!$A$7:$L$211,10,0)*25%,"")</f>
        <v/>
      </c>
      <c r="P141" s="158" t="str">
        <f t="shared" si="6"/>
        <v/>
      </c>
      <c r="Q141" s="156"/>
      <c r="Z141" s="21" t="str">
        <f>IFERROR(VLOOKUP(B141,DETAIL!$A$7:$G$201,7,0),"")</f>
        <v/>
      </c>
      <c r="AA141" s="21" t="str">
        <f t="shared" si="7"/>
        <v/>
      </c>
    </row>
    <row r="142" spans="1:27" s="21" customFormat="1" ht="30" customHeight="1">
      <c r="A142" s="177">
        <v>135</v>
      </c>
      <c r="B142" s="16" t="str">
        <f t="shared" si="8"/>
        <v/>
      </c>
      <c r="C142" s="155" t="str">
        <f>IFERROR(VLOOKUP(A142,DETAIL!$A$7:$F$211,3,0),"")</f>
        <v/>
      </c>
      <c r="D142" s="155" t="str">
        <f>IFERROR(VLOOKUP(A142,DETAIL!$A$7:$F$211,4,0),"")</f>
        <v/>
      </c>
      <c r="E142" s="156" t="str">
        <f>IFERROR(VLOOKUP(A142,DETAIL!$A$7:$F$211,5,0),"")</f>
        <v/>
      </c>
      <c r="F142" s="156" t="str">
        <f>IFERROR(VLOOKUP(A142,DETAIL!$A$7:$O$211,15,0),"")</f>
        <v/>
      </c>
      <c r="G142" s="156" t="str">
        <f>IFERROR(VLOOKUP(A142,DETAIL!$A$7:$O$211,14,0),"")</f>
        <v/>
      </c>
      <c r="H142" s="16" t="str">
        <f>IFERROR(VLOOKUP(A142,DETAIL!$A$7:$F$211,6,0),"")</f>
        <v/>
      </c>
      <c r="I142" s="16" t="str">
        <f>IFERROR(VLOOKUP(A142,DETAIL!$A$7:$P$211,16,0),"")</f>
        <v/>
      </c>
      <c r="J142" s="16" t="str">
        <f>IFERROR(VLOOKUP(A142,DETAIL!$A$7:$O$211,13,0),"")</f>
        <v/>
      </c>
      <c r="K142" s="157" t="str">
        <f>IFERROR(CONCATENATE("वर्ष ",VLOOKUP(A142,DETAIL!$A$7:$O$211,11,0)," / ","प्रतिशत ",VLOOKUP(A142,DETAIL!$A$7:$O$211,12,0)*100),"")</f>
        <v/>
      </c>
      <c r="L142" s="16" t="str">
        <f>IFERROR(VLOOKUP(A142,DETAIL!$A$7:$L$211,7,0),"")</f>
        <v/>
      </c>
      <c r="M142" s="158" t="str">
        <f>IFERROR(VLOOKUP(A142,DETAIL!$A$7:$L$211,8,0)*75%,"")</f>
        <v/>
      </c>
      <c r="N142" s="16" t="str">
        <f>IFERROR(VLOOKUP(A142,DETAIL!$A$7:$L$211,9,0),"")</f>
        <v/>
      </c>
      <c r="O142" s="158" t="str">
        <f>IFERROR(VLOOKUP(A142,DETAIL!$A$7:$L$211,10,0)*25%,"")</f>
        <v/>
      </c>
      <c r="P142" s="158" t="str">
        <f t="shared" si="6"/>
        <v/>
      </c>
      <c r="Q142" s="156"/>
      <c r="Z142" s="21" t="str">
        <f>IFERROR(VLOOKUP(B142,DETAIL!$A$7:$G$201,7,0),"")</f>
        <v/>
      </c>
      <c r="AA142" s="21" t="str">
        <f t="shared" si="7"/>
        <v/>
      </c>
    </row>
    <row r="143" spans="1:27" s="21" customFormat="1" ht="30" customHeight="1">
      <c r="A143" s="177">
        <v>136</v>
      </c>
      <c r="B143" s="16" t="str">
        <f t="shared" si="8"/>
        <v/>
      </c>
      <c r="C143" s="155" t="str">
        <f>IFERROR(VLOOKUP(A143,DETAIL!$A$7:$F$211,3,0),"")</f>
        <v/>
      </c>
      <c r="D143" s="155" t="str">
        <f>IFERROR(VLOOKUP(A143,DETAIL!$A$7:$F$211,4,0),"")</f>
        <v/>
      </c>
      <c r="E143" s="156" t="str">
        <f>IFERROR(VLOOKUP(A143,DETAIL!$A$7:$F$211,5,0),"")</f>
        <v/>
      </c>
      <c r="F143" s="156" t="str">
        <f>IFERROR(VLOOKUP(A143,DETAIL!$A$7:$O$211,15,0),"")</f>
        <v/>
      </c>
      <c r="G143" s="156" t="str">
        <f>IFERROR(VLOOKUP(A143,DETAIL!$A$7:$O$211,14,0),"")</f>
        <v/>
      </c>
      <c r="H143" s="16" t="str">
        <f>IFERROR(VLOOKUP(A143,DETAIL!$A$7:$F$211,6,0),"")</f>
        <v/>
      </c>
      <c r="I143" s="16" t="str">
        <f>IFERROR(VLOOKUP(A143,DETAIL!$A$7:$P$211,16,0),"")</f>
        <v/>
      </c>
      <c r="J143" s="16" t="str">
        <f>IFERROR(VLOOKUP(A143,DETAIL!$A$7:$O$211,13,0),"")</f>
        <v/>
      </c>
      <c r="K143" s="157" t="str">
        <f>IFERROR(CONCATENATE("वर्ष ",VLOOKUP(A143,DETAIL!$A$7:$O$211,11,0)," / ","प्रतिशत ",VLOOKUP(A143,DETAIL!$A$7:$O$211,12,0)*100),"")</f>
        <v/>
      </c>
      <c r="L143" s="16" t="str">
        <f>IFERROR(VLOOKUP(A143,DETAIL!$A$7:$L$211,7,0),"")</f>
        <v/>
      </c>
      <c r="M143" s="158" t="str">
        <f>IFERROR(VLOOKUP(A143,DETAIL!$A$7:$L$211,8,0)*75%,"")</f>
        <v/>
      </c>
      <c r="N143" s="16" t="str">
        <f>IFERROR(VLOOKUP(A143,DETAIL!$A$7:$L$211,9,0),"")</f>
        <v/>
      </c>
      <c r="O143" s="158" t="str">
        <f>IFERROR(VLOOKUP(A143,DETAIL!$A$7:$L$211,10,0)*25%,"")</f>
        <v/>
      </c>
      <c r="P143" s="158" t="str">
        <f t="shared" si="6"/>
        <v/>
      </c>
      <c r="Q143" s="156"/>
      <c r="Z143" s="21" t="str">
        <f>IFERROR(VLOOKUP(B143,DETAIL!$A$7:$G$201,7,0),"")</f>
        <v/>
      </c>
      <c r="AA143" s="21" t="str">
        <f t="shared" si="7"/>
        <v/>
      </c>
    </row>
    <row r="144" spans="1:27" s="21" customFormat="1" ht="30" customHeight="1">
      <c r="A144" s="177">
        <v>137</v>
      </c>
      <c r="B144" s="16" t="str">
        <f t="shared" si="8"/>
        <v/>
      </c>
      <c r="C144" s="155" t="str">
        <f>IFERROR(VLOOKUP(A144,DETAIL!$A$7:$F$211,3,0),"")</f>
        <v/>
      </c>
      <c r="D144" s="155" t="str">
        <f>IFERROR(VLOOKUP(A144,DETAIL!$A$7:$F$211,4,0),"")</f>
        <v/>
      </c>
      <c r="E144" s="156" t="str">
        <f>IFERROR(VLOOKUP(A144,DETAIL!$A$7:$F$211,5,0),"")</f>
        <v/>
      </c>
      <c r="F144" s="156" t="str">
        <f>IFERROR(VLOOKUP(A144,DETAIL!$A$7:$O$211,15,0),"")</f>
        <v/>
      </c>
      <c r="G144" s="156" t="str">
        <f>IFERROR(VLOOKUP(A144,DETAIL!$A$7:$O$211,14,0),"")</f>
        <v/>
      </c>
      <c r="H144" s="16" t="str">
        <f>IFERROR(VLOOKUP(A144,DETAIL!$A$7:$F$211,6,0),"")</f>
        <v/>
      </c>
      <c r="I144" s="16" t="str">
        <f>IFERROR(VLOOKUP(A144,DETAIL!$A$7:$P$211,16,0),"")</f>
        <v/>
      </c>
      <c r="J144" s="16" t="str">
        <f>IFERROR(VLOOKUP(A144,DETAIL!$A$7:$O$211,13,0),"")</f>
        <v/>
      </c>
      <c r="K144" s="157" t="str">
        <f>IFERROR(CONCATENATE("वर्ष ",VLOOKUP(A144,DETAIL!$A$7:$O$211,11,0)," / ","प्रतिशत ",VLOOKUP(A144,DETAIL!$A$7:$O$211,12,0)*100),"")</f>
        <v/>
      </c>
      <c r="L144" s="16" t="str">
        <f>IFERROR(VLOOKUP(A144,DETAIL!$A$7:$L$211,7,0),"")</f>
        <v/>
      </c>
      <c r="M144" s="158" t="str">
        <f>IFERROR(VLOOKUP(A144,DETAIL!$A$7:$L$211,8,0)*75%,"")</f>
        <v/>
      </c>
      <c r="N144" s="16" t="str">
        <f>IFERROR(VLOOKUP(A144,DETAIL!$A$7:$L$211,9,0),"")</f>
        <v/>
      </c>
      <c r="O144" s="158" t="str">
        <f>IFERROR(VLOOKUP(A144,DETAIL!$A$7:$L$211,10,0)*25%,"")</f>
        <v/>
      </c>
      <c r="P144" s="158" t="str">
        <f t="shared" si="6"/>
        <v/>
      </c>
      <c r="Q144" s="156"/>
      <c r="Z144" s="21" t="str">
        <f>IFERROR(VLOOKUP(B144,DETAIL!$A$7:$G$201,7,0),"")</f>
        <v/>
      </c>
      <c r="AA144" s="21" t="str">
        <f t="shared" si="7"/>
        <v/>
      </c>
    </row>
    <row r="145" spans="1:27" s="21" customFormat="1" ht="30" customHeight="1">
      <c r="A145" s="177">
        <v>138</v>
      </c>
      <c r="B145" s="16" t="str">
        <f t="shared" si="8"/>
        <v/>
      </c>
      <c r="C145" s="155" t="str">
        <f>IFERROR(VLOOKUP(A145,DETAIL!$A$7:$F$211,3,0),"")</f>
        <v/>
      </c>
      <c r="D145" s="155" t="str">
        <f>IFERROR(VLOOKUP(A145,DETAIL!$A$7:$F$211,4,0),"")</f>
        <v/>
      </c>
      <c r="E145" s="156" t="str">
        <f>IFERROR(VLOOKUP(A145,DETAIL!$A$7:$F$211,5,0),"")</f>
        <v/>
      </c>
      <c r="F145" s="156" t="str">
        <f>IFERROR(VLOOKUP(A145,DETAIL!$A$7:$O$211,15,0),"")</f>
        <v/>
      </c>
      <c r="G145" s="156" t="str">
        <f>IFERROR(VLOOKUP(A145,DETAIL!$A$7:$O$211,14,0),"")</f>
        <v/>
      </c>
      <c r="H145" s="16" t="str">
        <f>IFERROR(VLOOKUP(A145,DETAIL!$A$7:$F$211,6,0),"")</f>
        <v/>
      </c>
      <c r="I145" s="16" t="str">
        <f>IFERROR(VLOOKUP(A145,DETAIL!$A$7:$P$211,16,0),"")</f>
        <v/>
      </c>
      <c r="J145" s="16" t="str">
        <f>IFERROR(VLOOKUP(A145,DETAIL!$A$7:$O$211,13,0),"")</f>
        <v/>
      </c>
      <c r="K145" s="157" t="str">
        <f>IFERROR(CONCATENATE("वर्ष ",VLOOKUP(A145,DETAIL!$A$7:$O$211,11,0)," / ","प्रतिशत ",VLOOKUP(A145,DETAIL!$A$7:$O$211,12,0)*100),"")</f>
        <v/>
      </c>
      <c r="L145" s="16" t="str">
        <f>IFERROR(VLOOKUP(A145,DETAIL!$A$7:$L$211,7,0),"")</f>
        <v/>
      </c>
      <c r="M145" s="158" t="str">
        <f>IFERROR(VLOOKUP(A145,DETAIL!$A$7:$L$211,8,0)*75%,"")</f>
        <v/>
      </c>
      <c r="N145" s="16" t="str">
        <f>IFERROR(VLOOKUP(A145,DETAIL!$A$7:$L$211,9,0),"")</f>
        <v/>
      </c>
      <c r="O145" s="158" t="str">
        <f>IFERROR(VLOOKUP(A145,DETAIL!$A$7:$L$211,10,0)*25%,"")</f>
        <v/>
      </c>
      <c r="P145" s="158" t="str">
        <f t="shared" si="6"/>
        <v/>
      </c>
      <c r="Q145" s="156"/>
      <c r="Z145" s="21" t="str">
        <f>IFERROR(VLOOKUP(B145,DETAIL!$A$7:$G$201,7,0),"")</f>
        <v/>
      </c>
      <c r="AA145" s="21" t="str">
        <f t="shared" si="7"/>
        <v/>
      </c>
    </row>
    <row r="146" spans="1:27" s="21" customFormat="1" ht="30" customHeight="1">
      <c r="A146" s="177">
        <v>139</v>
      </c>
      <c r="B146" s="16" t="str">
        <f t="shared" si="8"/>
        <v/>
      </c>
      <c r="C146" s="155" t="str">
        <f>IFERROR(VLOOKUP(A146,DETAIL!$A$7:$F$211,3,0),"")</f>
        <v/>
      </c>
      <c r="D146" s="155" t="str">
        <f>IFERROR(VLOOKUP(A146,DETAIL!$A$7:$F$211,4,0),"")</f>
        <v/>
      </c>
      <c r="E146" s="156" t="str">
        <f>IFERROR(VLOOKUP(A146,DETAIL!$A$7:$F$211,5,0),"")</f>
        <v/>
      </c>
      <c r="F146" s="156" t="str">
        <f>IFERROR(VLOOKUP(A146,DETAIL!$A$7:$O$211,15,0),"")</f>
        <v/>
      </c>
      <c r="G146" s="156" t="str">
        <f>IFERROR(VLOOKUP(A146,DETAIL!$A$7:$O$211,14,0),"")</f>
        <v/>
      </c>
      <c r="H146" s="16" t="str">
        <f>IFERROR(VLOOKUP(A146,DETAIL!$A$7:$F$211,6,0),"")</f>
        <v/>
      </c>
      <c r="I146" s="16" t="str">
        <f>IFERROR(VLOOKUP(A146,DETAIL!$A$7:$P$211,16,0),"")</f>
        <v/>
      </c>
      <c r="J146" s="16" t="str">
        <f>IFERROR(VLOOKUP(A146,DETAIL!$A$7:$O$211,13,0),"")</f>
        <v/>
      </c>
      <c r="K146" s="157" t="str">
        <f>IFERROR(CONCATENATE("वर्ष ",VLOOKUP(A146,DETAIL!$A$7:$O$211,11,0)," / ","प्रतिशत ",VLOOKUP(A146,DETAIL!$A$7:$O$211,12,0)*100),"")</f>
        <v/>
      </c>
      <c r="L146" s="16" t="str">
        <f>IFERROR(VLOOKUP(A146,DETAIL!$A$7:$L$211,7,0),"")</f>
        <v/>
      </c>
      <c r="M146" s="158" t="str">
        <f>IFERROR(VLOOKUP(A146,DETAIL!$A$7:$L$211,8,0)*75%,"")</f>
        <v/>
      </c>
      <c r="N146" s="16" t="str">
        <f>IFERROR(VLOOKUP(A146,DETAIL!$A$7:$L$211,9,0),"")</f>
        <v/>
      </c>
      <c r="O146" s="158" t="str">
        <f>IFERROR(VLOOKUP(A146,DETAIL!$A$7:$L$211,10,0)*25%,"")</f>
        <v/>
      </c>
      <c r="P146" s="158" t="str">
        <f t="shared" si="6"/>
        <v/>
      </c>
      <c r="Q146" s="156"/>
      <c r="Z146" s="21" t="str">
        <f>IFERROR(VLOOKUP(B146,DETAIL!$A$7:$G$201,7,0),"")</f>
        <v/>
      </c>
      <c r="AA146" s="21" t="str">
        <f t="shared" si="7"/>
        <v/>
      </c>
    </row>
    <row r="147" spans="1:27" s="21" customFormat="1" ht="30" customHeight="1">
      <c r="A147" s="177">
        <v>140</v>
      </c>
      <c r="B147" s="16" t="str">
        <f t="shared" si="8"/>
        <v/>
      </c>
      <c r="C147" s="155" t="str">
        <f>IFERROR(VLOOKUP(A147,DETAIL!$A$7:$F$211,3,0),"")</f>
        <v/>
      </c>
      <c r="D147" s="155" t="str">
        <f>IFERROR(VLOOKUP(A147,DETAIL!$A$7:$F$211,4,0),"")</f>
        <v/>
      </c>
      <c r="E147" s="156" t="str">
        <f>IFERROR(VLOOKUP(A147,DETAIL!$A$7:$F$211,5,0),"")</f>
        <v/>
      </c>
      <c r="F147" s="156" t="str">
        <f>IFERROR(VLOOKUP(A147,DETAIL!$A$7:$O$211,15,0),"")</f>
        <v/>
      </c>
      <c r="G147" s="156" t="str">
        <f>IFERROR(VLOOKUP(A147,DETAIL!$A$7:$O$211,14,0),"")</f>
        <v/>
      </c>
      <c r="H147" s="16" t="str">
        <f>IFERROR(VLOOKUP(A147,DETAIL!$A$7:$F$211,6,0),"")</f>
        <v/>
      </c>
      <c r="I147" s="16" t="str">
        <f>IFERROR(VLOOKUP(A147,DETAIL!$A$7:$P$211,16,0),"")</f>
        <v/>
      </c>
      <c r="J147" s="16" t="str">
        <f>IFERROR(VLOOKUP(A147,DETAIL!$A$7:$O$211,13,0),"")</f>
        <v/>
      </c>
      <c r="K147" s="157" t="str">
        <f>IFERROR(CONCATENATE("वर्ष ",VLOOKUP(A147,DETAIL!$A$7:$O$211,11,0)," / ","प्रतिशत ",VLOOKUP(A147,DETAIL!$A$7:$O$211,12,0)*100),"")</f>
        <v/>
      </c>
      <c r="L147" s="16" t="str">
        <f>IFERROR(VLOOKUP(A147,DETAIL!$A$7:$L$211,7,0),"")</f>
        <v/>
      </c>
      <c r="M147" s="158" t="str">
        <f>IFERROR(VLOOKUP(A147,DETAIL!$A$7:$L$211,8,0)*75%,"")</f>
        <v/>
      </c>
      <c r="N147" s="16" t="str">
        <f>IFERROR(VLOOKUP(A147,DETAIL!$A$7:$L$211,9,0),"")</f>
        <v/>
      </c>
      <c r="O147" s="158" t="str">
        <f>IFERROR(VLOOKUP(A147,DETAIL!$A$7:$L$211,10,0)*25%,"")</f>
        <v/>
      </c>
      <c r="P147" s="158" t="str">
        <f t="shared" si="6"/>
        <v/>
      </c>
      <c r="Q147" s="156"/>
      <c r="Z147" s="21" t="str">
        <f>IFERROR(VLOOKUP(B147,DETAIL!$A$7:$G$201,7,0),"")</f>
        <v/>
      </c>
      <c r="AA147" s="21" t="str">
        <f t="shared" si="7"/>
        <v/>
      </c>
    </row>
    <row r="148" spans="1:27" s="21" customFormat="1" ht="30" customHeight="1">
      <c r="A148" s="177">
        <v>141</v>
      </c>
      <c r="B148" s="16" t="str">
        <f t="shared" si="8"/>
        <v/>
      </c>
      <c r="C148" s="155" t="str">
        <f>IFERROR(VLOOKUP(A148,DETAIL!$A$7:$F$211,3,0),"")</f>
        <v/>
      </c>
      <c r="D148" s="155" t="str">
        <f>IFERROR(VLOOKUP(A148,DETAIL!$A$7:$F$211,4,0),"")</f>
        <v/>
      </c>
      <c r="E148" s="156" t="str">
        <f>IFERROR(VLOOKUP(A148,DETAIL!$A$7:$F$211,5,0),"")</f>
        <v/>
      </c>
      <c r="F148" s="156" t="str">
        <f>IFERROR(VLOOKUP(A148,DETAIL!$A$7:$O$211,15,0),"")</f>
        <v/>
      </c>
      <c r="G148" s="156" t="str">
        <f>IFERROR(VLOOKUP(A148,DETAIL!$A$7:$O$211,14,0),"")</f>
        <v/>
      </c>
      <c r="H148" s="16" t="str">
        <f>IFERROR(VLOOKUP(A148,DETAIL!$A$7:$F$211,6,0),"")</f>
        <v/>
      </c>
      <c r="I148" s="16" t="str">
        <f>IFERROR(VLOOKUP(A148,DETAIL!$A$7:$P$211,16,0),"")</f>
        <v/>
      </c>
      <c r="J148" s="16" t="str">
        <f>IFERROR(VLOOKUP(A148,DETAIL!$A$7:$O$211,13,0),"")</f>
        <v/>
      </c>
      <c r="K148" s="157" t="str">
        <f>IFERROR(CONCATENATE("वर्ष ",VLOOKUP(A148,DETAIL!$A$7:$O$211,11,0)," / ","प्रतिशत ",VLOOKUP(A148,DETAIL!$A$7:$O$211,12,0)*100),"")</f>
        <v/>
      </c>
      <c r="L148" s="16" t="str">
        <f>IFERROR(VLOOKUP(A148,DETAIL!$A$7:$L$211,7,0),"")</f>
        <v/>
      </c>
      <c r="M148" s="158" t="str">
        <f>IFERROR(VLOOKUP(A148,DETAIL!$A$7:$L$211,8,0)*75%,"")</f>
        <v/>
      </c>
      <c r="N148" s="16" t="str">
        <f>IFERROR(VLOOKUP(A148,DETAIL!$A$7:$L$211,9,0),"")</f>
        <v/>
      </c>
      <c r="O148" s="158" t="str">
        <f>IFERROR(VLOOKUP(A148,DETAIL!$A$7:$L$211,10,0)*25%,"")</f>
        <v/>
      </c>
      <c r="P148" s="158" t="str">
        <f t="shared" si="6"/>
        <v/>
      </c>
      <c r="Q148" s="156"/>
      <c r="Z148" s="21" t="str">
        <f>IFERROR(VLOOKUP(B148,DETAIL!$A$7:$G$201,7,0),"")</f>
        <v/>
      </c>
      <c r="AA148" s="21" t="str">
        <f t="shared" si="7"/>
        <v/>
      </c>
    </row>
    <row r="149" spans="1:27" s="21" customFormat="1" ht="30" customHeight="1">
      <c r="A149" s="177">
        <v>142</v>
      </c>
      <c r="B149" s="16" t="str">
        <f t="shared" si="8"/>
        <v/>
      </c>
      <c r="C149" s="155" t="str">
        <f>IFERROR(VLOOKUP(A149,DETAIL!$A$7:$F$211,3,0),"")</f>
        <v/>
      </c>
      <c r="D149" s="155" t="str">
        <f>IFERROR(VLOOKUP(A149,DETAIL!$A$7:$F$211,4,0),"")</f>
        <v/>
      </c>
      <c r="E149" s="156" t="str">
        <f>IFERROR(VLOOKUP(A149,DETAIL!$A$7:$F$211,5,0),"")</f>
        <v/>
      </c>
      <c r="F149" s="156" t="str">
        <f>IFERROR(VLOOKUP(A149,DETAIL!$A$7:$O$211,15,0),"")</f>
        <v/>
      </c>
      <c r="G149" s="156" t="str">
        <f>IFERROR(VLOOKUP(A149,DETAIL!$A$7:$O$211,14,0),"")</f>
        <v/>
      </c>
      <c r="H149" s="16" t="str">
        <f>IFERROR(VLOOKUP(A149,DETAIL!$A$7:$F$211,6,0),"")</f>
        <v/>
      </c>
      <c r="I149" s="16" t="str">
        <f>IFERROR(VLOOKUP(A149,DETAIL!$A$7:$P$211,16,0),"")</f>
        <v/>
      </c>
      <c r="J149" s="16" t="str">
        <f>IFERROR(VLOOKUP(A149,DETAIL!$A$7:$O$211,13,0),"")</f>
        <v/>
      </c>
      <c r="K149" s="157" t="str">
        <f>IFERROR(CONCATENATE("वर्ष ",VLOOKUP(A149,DETAIL!$A$7:$O$211,11,0)," / ","प्रतिशत ",VLOOKUP(A149,DETAIL!$A$7:$O$211,12,0)*100),"")</f>
        <v/>
      </c>
      <c r="L149" s="16" t="str">
        <f>IFERROR(VLOOKUP(A149,DETAIL!$A$7:$L$211,7,0),"")</f>
        <v/>
      </c>
      <c r="M149" s="158" t="str">
        <f>IFERROR(VLOOKUP(A149,DETAIL!$A$7:$L$211,8,0)*75%,"")</f>
        <v/>
      </c>
      <c r="N149" s="16" t="str">
        <f>IFERROR(VLOOKUP(A149,DETAIL!$A$7:$L$211,9,0),"")</f>
        <v/>
      </c>
      <c r="O149" s="158" t="str">
        <f>IFERROR(VLOOKUP(A149,DETAIL!$A$7:$L$211,10,0)*25%,"")</f>
        <v/>
      </c>
      <c r="P149" s="158" t="str">
        <f t="shared" si="6"/>
        <v/>
      </c>
      <c r="Q149" s="156"/>
      <c r="Z149" s="21" t="str">
        <f>IFERROR(VLOOKUP(B149,DETAIL!$A$7:$G$201,7,0),"")</f>
        <v/>
      </c>
      <c r="AA149" s="21" t="str">
        <f t="shared" si="7"/>
        <v/>
      </c>
    </row>
    <row r="150" spans="1:27" s="21" customFormat="1" ht="30" customHeight="1">
      <c r="A150" s="177">
        <v>143</v>
      </c>
      <c r="B150" s="16" t="str">
        <f t="shared" si="8"/>
        <v/>
      </c>
      <c r="C150" s="155" t="str">
        <f>IFERROR(VLOOKUP(A150,DETAIL!$A$7:$F$211,3,0),"")</f>
        <v/>
      </c>
      <c r="D150" s="155" t="str">
        <f>IFERROR(VLOOKUP(A150,DETAIL!$A$7:$F$211,4,0),"")</f>
        <v/>
      </c>
      <c r="E150" s="156" t="str">
        <f>IFERROR(VLOOKUP(A150,DETAIL!$A$7:$F$211,5,0),"")</f>
        <v/>
      </c>
      <c r="F150" s="156" t="str">
        <f>IFERROR(VLOOKUP(A150,DETAIL!$A$7:$O$211,15,0),"")</f>
        <v/>
      </c>
      <c r="G150" s="156" t="str">
        <f>IFERROR(VLOOKUP(A150,DETAIL!$A$7:$O$211,14,0),"")</f>
        <v/>
      </c>
      <c r="H150" s="16" t="str">
        <f>IFERROR(VLOOKUP(A150,DETAIL!$A$7:$F$211,6,0),"")</f>
        <v/>
      </c>
      <c r="I150" s="16" t="str">
        <f>IFERROR(VLOOKUP(A150,DETAIL!$A$7:$P$211,16,0),"")</f>
        <v/>
      </c>
      <c r="J150" s="16" t="str">
        <f>IFERROR(VLOOKUP(A150,DETAIL!$A$7:$O$211,13,0),"")</f>
        <v/>
      </c>
      <c r="K150" s="157" t="str">
        <f>IFERROR(CONCATENATE("वर्ष ",VLOOKUP(A150,DETAIL!$A$7:$O$211,11,0)," / ","प्रतिशत ",VLOOKUP(A150,DETAIL!$A$7:$O$211,12,0)*100),"")</f>
        <v/>
      </c>
      <c r="L150" s="16" t="str">
        <f>IFERROR(VLOOKUP(A150,DETAIL!$A$7:$L$211,7,0),"")</f>
        <v/>
      </c>
      <c r="M150" s="158" t="str">
        <f>IFERROR(VLOOKUP(A150,DETAIL!$A$7:$L$211,8,0)*75%,"")</f>
        <v/>
      </c>
      <c r="N150" s="16" t="str">
        <f>IFERROR(VLOOKUP(A150,DETAIL!$A$7:$L$211,9,0),"")</f>
        <v/>
      </c>
      <c r="O150" s="158" t="str">
        <f>IFERROR(VLOOKUP(A150,DETAIL!$A$7:$L$211,10,0)*25%,"")</f>
        <v/>
      </c>
      <c r="P150" s="158" t="str">
        <f t="shared" si="6"/>
        <v/>
      </c>
      <c r="Q150" s="156"/>
      <c r="Z150" s="21" t="str">
        <f>IFERROR(VLOOKUP(B150,DETAIL!$A$7:$G$201,7,0),"")</f>
        <v/>
      </c>
      <c r="AA150" s="21" t="str">
        <f t="shared" si="7"/>
        <v/>
      </c>
    </row>
    <row r="151" spans="1:27" s="21" customFormat="1" ht="30" customHeight="1">
      <c r="A151" s="177">
        <v>144</v>
      </c>
      <c r="B151" s="16" t="str">
        <f t="shared" si="8"/>
        <v/>
      </c>
      <c r="C151" s="155" t="str">
        <f>IFERROR(VLOOKUP(A151,DETAIL!$A$7:$F$211,3,0),"")</f>
        <v/>
      </c>
      <c r="D151" s="155" t="str">
        <f>IFERROR(VLOOKUP(A151,DETAIL!$A$7:$F$211,4,0),"")</f>
        <v/>
      </c>
      <c r="E151" s="156" t="str">
        <f>IFERROR(VLOOKUP(A151,DETAIL!$A$7:$F$211,5,0),"")</f>
        <v/>
      </c>
      <c r="F151" s="156" t="str">
        <f>IFERROR(VLOOKUP(A151,DETAIL!$A$7:$O$211,15,0),"")</f>
        <v/>
      </c>
      <c r="G151" s="156" t="str">
        <f>IFERROR(VLOOKUP(A151,DETAIL!$A$7:$O$211,14,0),"")</f>
        <v/>
      </c>
      <c r="H151" s="16" t="str">
        <f>IFERROR(VLOOKUP(A151,DETAIL!$A$7:$F$211,6,0),"")</f>
        <v/>
      </c>
      <c r="I151" s="16" t="str">
        <f>IFERROR(VLOOKUP(A151,DETAIL!$A$7:$P$211,16,0),"")</f>
        <v/>
      </c>
      <c r="J151" s="16" t="str">
        <f>IFERROR(VLOOKUP(A151,DETAIL!$A$7:$O$211,13,0),"")</f>
        <v/>
      </c>
      <c r="K151" s="157" t="str">
        <f>IFERROR(CONCATENATE("वर्ष ",VLOOKUP(A151,DETAIL!$A$7:$O$211,11,0)," / ","प्रतिशत ",VLOOKUP(A151,DETAIL!$A$7:$O$211,12,0)*100),"")</f>
        <v/>
      </c>
      <c r="L151" s="16" t="str">
        <f>IFERROR(VLOOKUP(A151,DETAIL!$A$7:$L$211,7,0),"")</f>
        <v/>
      </c>
      <c r="M151" s="158" t="str">
        <f>IFERROR(VLOOKUP(A151,DETAIL!$A$7:$L$211,8,0)*75%,"")</f>
        <v/>
      </c>
      <c r="N151" s="16" t="str">
        <f>IFERROR(VLOOKUP(A151,DETAIL!$A$7:$L$211,9,0),"")</f>
        <v/>
      </c>
      <c r="O151" s="158" t="str">
        <f>IFERROR(VLOOKUP(A151,DETAIL!$A$7:$L$211,10,0)*25%,"")</f>
        <v/>
      </c>
      <c r="P151" s="158" t="str">
        <f t="shared" si="6"/>
        <v/>
      </c>
      <c r="Q151" s="156"/>
      <c r="Z151" s="21" t="str">
        <f>IFERROR(VLOOKUP(B151,DETAIL!$A$7:$G$201,7,0),"")</f>
        <v/>
      </c>
      <c r="AA151" s="21" t="str">
        <f t="shared" si="7"/>
        <v/>
      </c>
    </row>
    <row r="152" spans="1:27" s="21" customFormat="1" ht="30" customHeight="1">
      <c r="A152" s="177">
        <v>145</v>
      </c>
      <c r="B152" s="16" t="str">
        <f t="shared" si="8"/>
        <v/>
      </c>
      <c r="C152" s="155" t="str">
        <f>IFERROR(VLOOKUP(A152,DETAIL!$A$7:$F$211,3,0),"")</f>
        <v/>
      </c>
      <c r="D152" s="155" t="str">
        <f>IFERROR(VLOOKUP(A152,DETAIL!$A$7:$F$211,4,0),"")</f>
        <v/>
      </c>
      <c r="E152" s="156" t="str">
        <f>IFERROR(VLOOKUP(A152,DETAIL!$A$7:$F$211,5,0),"")</f>
        <v/>
      </c>
      <c r="F152" s="156" t="str">
        <f>IFERROR(VLOOKUP(A152,DETAIL!$A$7:$O$211,15,0),"")</f>
        <v/>
      </c>
      <c r="G152" s="156" t="str">
        <f>IFERROR(VLOOKUP(A152,DETAIL!$A$7:$O$211,14,0),"")</f>
        <v/>
      </c>
      <c r="H152" s="16" t="str">
        <f>IFERROR(VLOOKUP(A152,DETAIL!$A$7:$F$211,6,0),"")</f>
        <v/>
      </c>
      <c r="I152" s="16" t="str">
        <f>IFERROR(VLOOKUP(A152,DETAIL!$A$7:$P$211,16,0),"")</f>
        <v/>
      </c>
      <c r="J152" s="16" t="str">
        <f>IFERROR(VLOOKUP(A152,DETAIL!$A$7:$O$211,13,0),"")</f>
        <v/>
      </c>
      <c r="K152" s="157" t="str">
        <f>IFERROR(CONCATENATE("वर्ष ",VLOOKUP(A152,DETAIL!$A$7:$O$211,11,0)," / ","प्रतिशत ",VLOOKUP(A152,DETAIL!$A$7:$O$211,12,0)*100),"")</f>
        <v/>
      </c>
      <c r="L152" s="16" t="str">
        <f>IFERROR(VLOOKUP(A152,DETAIL!$A$7:$L$211,7,0),"")</f>
        <v/>
      </c>
      <c r="M152" s="158" t="str">
        <f>IFERROR(VLOOKUP(A152,DETAIL!$A$7:$L$211,8,0)*75%,"")</f>
        <v/>
      </c>
      <c r="N152" s="16" t="str">
        <f>IFERROR(VLOOKUP(A152,DETAIL!$A$7:$L$211,9,0),"")</f>
        <v/>
      </c>
      <c r="O152" s="158" t="str">
        <f>IFERROR(VLOOKUP(A152,DETAIL!$A$7:$L$211,10,0)*25%,"")</f>
        <v/>
      </c>
      <c r="P152" s="158" t="str">
        <f t="shared" si="6"/>
        <v/>
      </c>
      <c r="Q152" s="156"/>
      <c r="Z152" s="21" t="str">
        <f>IFERROR(VLOOKUP(B152,DETAIL!$A$7:$G$201,7,0),"")</f>
        <v/>
      </c>
      <c r="AA152" s="21" t="str">
        <f t="shared" si="7"/>
        <v/>
      </c>
    </row>
    <row r="153" spans="1:27" s="21" customFormat="1" ht="30" customHeight="1">
      <c r="A153" s="177">
        <v>146</v>
      </c>
      <c r="B153" s="16" t="str">
        <f t="shared" si="8"/>
        <v/>
      </c>
      <c r="C153" s="155" t="str">
        <f>IFERROR(VLOOKUP(A153,DETAIL!$A$7:$F$211,3,0),"")</f>
        <v/>
      </c>
      <c r="D153" s="155" t="str">
        <f>IFERROR(VLOOKUP(A153,DETAIL!$A$7:$F$211,4,0),"")</f>
        <v/>
      </c>
      <c r="E153" s="156" t="str">
        <f>IFERROR(VLOOKUP(A153,DETAIL!$A$7:$F$211,5,0),"")</f>
        <v/>
      </c>
      <c r="F153" s="156" t="str">
        <f>IFERROR(VLOOKUP(A153,DETAIL!$A$7:$O$211,15,0),"")</f>
        <v/>
      </c>
      <c r="G153" s="156" t="str">
        <f>IFERROR(VLOOKUP(A153,DETAIL!$A$7:$O$211,14,0),"")</f>
        <v/>
      </c>
      <c r="H153" s="16" t="str">
        <f>IFERROR(VLOOKUP(A153,DETAIL!$A$7:$F$211,6,0),"")</f>
        <v/>
      </c>
      <c r="I153" s="16" t="str">
        <f>IFERROR(VLOOKUP(A153,DETAIL!$A$7:$P$211,16,0),"")</f>
        <v/>
      </c>
      <c r="J153" s="16" t="str">
        <f>IFERROR(VLOOKUP(A153,DETAIL!$A$7:$O$211,13,0),"")</f>
        <v/>
      </c>
      <c r="K153" s="157" t="str">
        <f>IFERROR(CONCATENATE("वर्ष ",VLOOKUP(A153,DETAIL!$A$7:$O$211,11,0)," / ","प्रतिशत ",VLOOKUP(A153,DETAIL!$A$7:$O$211,12,0)*100),"")</f>
        <v/>
      </c>
      <c r="L153" s="16" t="str">
        <f>IFERROR(VLOOKUP(A153,DETAIL!$A$7:$L$211,7,0),"")</f>
        <v/>
      </c>
      <c r="M153" s="158" t="str">
        <f>IFERROR(VLOOKUP(A153,DETAIL!$A$7:$L$211,8,0)*75%,"")</f>
        <v/>
      </c>
      <c r="N153" s="16" t="str">
        <f>IFERROR(VLOOKUP(A153,DETAIL!$A$7:$L$211,9,0),"")</f>
        <v/>
      </c>
      <c r="O153" s="158" t="str">
        <f>IFERROR(VLOOKUP(A153,DETAIL!$A$7:$L$211,10,0)*25%,"")</f>
        <v/>
      </c>
      <c r="P153" s="158" t="str">
        <f t="shared" si="6"/>
        <v/>
      </c>
      <c r="Q153" s="156"/>
      <c r="Z153" s="21" t="str">
        <f>IFERROR(VLOOKUP(B153,DETAIL!$A$7:$G$201,7,0),"")</f>
        <v/>
      </c>
      <c r="AA153" s="21" t="str">
        <f t="shared" si="7"/>
        <v/>
      </c>
    </row>
    <row r="154" spans="1:27" s="21" customFormat="1" ht="30" customHeight="1">
      <c r="A154" s="177">
        <v>147</v>
      </c>
      <c r="B154" s="16" t="str">
        <f t="shared" si="8"/>
        <v/>
      </c>
      <c r="C154" s="155" t="str">
        <f>IFERROR(VLOOKUP(A154,DETAIL!$A$7:$F$211,3,0),"")</f>
        <v/>
      </c>
      <c r="D154" s="155" t="str">
        <f>IFERROR(VLOOKUP(A154,DETAIL!$A$7:$F$211,4,0),"")</f>
        <v/>
      </c>
      <c r="E154" s="156" t="str">
        <f>IFERROR(VLOOKUP(A154,DETAIL!$A$7:$F$211,5,0),"")</f>
        <v/>
      </c>
      <c r="F154" s="156" t="str">
        <f>IFERROR(VLOOKUP(A154,DETAIL!$A$7:$O$211,15,0),"")</f>
        <v/>
      </c>
      <c r="G154" s="156" t="str">
        <f>IFERROR(VLOOKUP(A154,DETAIL!$A$7:$O$211,14,0),"")</f>
        <v/>
      </c>
      <c r="H154" s="16" t="str">
        <f>IFERROR(VLOOKUP(A154,DETAIL!$A$7:$F$211,6,0),"")</f>
        <v/>
      </c>
      <c r="I154" s="16" t="str">
        <f>IFERROR(VLOOKUP(A154,DETAIL!$A$7:$P$211,16,0),"")</f>
        <v/>
      </c>
      <c r="J154" s="16" t="str">
        <f>IFERROR(VLOOKUP(A154,DETAIL!$A$7:$O$211,13,0),"")</f>
        <v/>
      </c>
      <c r="K154" s="157" t="str">
        <f>IFERROR(CONCATENATE("वर्ष ",VLOOKUP(A154,DETAIL!$A$7:$O$211,11,0)," / ","प्रतिशत ",VLOOKUP(A154,DETAIL!$A$7:$O$211,12,0)*100),"")</f>
        <v/>
      </c>
      <c r="L154" s="16" t="str">
        <f>IFERROR(VLOOKUP(A154,DETAIL!$A$7:$L$211,7,0),"")</f>
        <v/>
      </c>
      <c r="M154" s="158" t="str">
        <f>IFERROR(VLOOKUP(A154,DETAIL!$A$7:$L$211,8,0)*75%,"")</f>
        <v/>
      </c>
      <c r="N154" s="16" t="str">
        <f>IFERROR(VLOOKUP(A154,DETAIL!$A$7:$L$211,9,0),"")</f>
        <v/>
      </c>
      <c r="O154" s="158" t="str">
        <f>IFERROR(VLOOKUP(A154,DETAIL!$A$7:$L$211,10,0)*25%,"")</f>
        <v/>
      </c>
      <c r="P154" s="158" t="str">
        <f t="shared" si="6"/>
        <v/>
      </c>
      <c r="Q154" s="156"/>
      <c r="Z154" s="21" t="str">
        <f>IFERROR(VLOOKUP(B154,DETAIL!$A$7:$G$201,7,0),"")</f>
        <v/>
      </c>
      <c r="AA154" s="21" t="str">
        <f t="shared" si="7"/>
        <v/>
      </c>
    </row>
    <row r="155" spans="1:27" s="21" customFormat="1" ht="30" customHeight="1">
      <c r="A155" s="177">
        <v>148</v>
      </c>
      <c r="B155" s="16" t="str">
        <f t="shared" si="8"/>
        <v/>
      </c>
      <c r="C155" s="155" t="str">
        <f>IFERROR(VLOOKUP(A155,DETAIL!$A$7:$F$211,3,0),"")</f>
        <v/>
      </c>
      <c r="D155" s="155" t="str">
        <f>IFERROR(VLOOKUP(A155,DETAIL!$A$7:$F$211,4,0),"")</f>
        <v/>
      </c>
      <c r="E155" s="156" t="str">
        <f>IFERROR(VLOOKUP(A155,DETAIL!$A$7:$F$211,5,0),"")</f>
        <v/>
      </c>
      <c r="F155" s="156" t="str">
        <f>IFERROR(VLOOKUP(A155,DETAIL!$A$7:$O$211,15,0),"")</f>
        <v/>
      </c>
      <c r="G155" s="156" t="str">
        <f>IFERROR(VLOOKUP(A155,DETAIL!$A$7:$O$211,14,0),"")</f>
        <v/>
      </c>
      <c r="H155" s="16" t="str">
        <f>IFERROR(VLOOKUP(A155,DETAIL!$A$7:$F$211,6,0),"")</f>
        <v/>
      </c>
      <c r="I155" s="16" t="str">
        <f>IFERROR(VLOOKUP(A155,DETAIL!$A$7:$P$211,16,0),"")</f>
        <v/>
      </c>
      <c r="J155" s="16" t="str">
        <f>IFERROR(VLOOKUP(A155,DETAIL!$A$7:$O$211,13,0),"")</f>
        <v/>
      </c>
      <c r="K155" s="157" t="str">
        <f>IFERROR(CONCATENATE("वर्ष ",VLOOKUP(A155,DETAIL!$A$7:$O$211,11,0)," / ","प्रतिशत ",VLOOKUP(A155,DETAIL!$A$7:$O$211,12,0)*100),"")</f>
        <v/>
      </c>
      <c r="L155" s="16" t="str">
        <f>IFERROR(VLOOKUP(A155,DETAIL!$A$7:$L$211,7,0),"")</f>
        <v/>
      </c>
      <c r="M155" s="158" t="str">
        <f>IFERROR(VLOOKUP(A155,DETAIL!$A$7:$L$211,8,0)*75%,"")</f>
        <v/>
      </c>
      <c r="N155" s="16" t="str">
        <f>IFERROR(VLOOKUP(A155,DETAIL!$A$7:$L$211,9,0),"")</f>
        <v/>
      </c>
      <c r="O155" s="158" t="str">
        <f>IFERROR(VLOOKUP(A155,DETAIL!$A$7:$L$211,10,0)*25%,"")</f>
        <v/>
      </c>
      <c r="P155" s="158" t="str">
        <f t="shared" si="6"/>
        <v/>
      </c>
      <c r="Q155" s="156"/>
      <c r="Z155" s="21" t="str">
        <f>IFERROR(VLOOKUP(B155,DETAIL!$A$7:$G$201,7,0),"")</f>
        <v/>
      </c>
      <c r="AA155" s="21" t="str">
        <f t="shared" si="7"/>
        <v/>
      </c>
    </row>
    <row r="156" spans="1:27" s="21" customFormat="1" ht="30" customHeight="1">
      <c r="A156" s="177">
        <v>149</v>
      </c>
      <c r="B156" s="16" t="str">
        <f t="shared" si="8"/>
        <v/>
      </c>
      <c r="C156" s="155" t="str">
        <f>IFERROR(VLOOKUP(A156,DETAIL!$A$7:$F$211,3,0),"")</f>
        <v/>
      </c>
      <c r="D156" s="155" t="str">
        <f>IFERROR(VLOOKUP(A156,DETAIL!$A$7:$F$211,4,0),"")</f>
        <v/>
      </c>
      <c r="E156" s="156" t="str">
        <f>IFERROR(VLOOKUP(A156,DETAIL!$A$7:$F$211,5,0),"")</f>
        <v/>
      </c>
      <c r="F156" s="156" t="str">
        <f>IFERROR(VLOOKUP(A156,DETAIL!$A$7:$O$211,15,0),"")</f>
        <v/>
      </c>
      <c r="G156" s="156" t="str">
        <f>IFERROR(VLOOKUP(A156,DETAIL!$A$7:$O$211,14,0),"")</f>
        <v/>
      </c>
      <c r="H156" s="16" t="str">
        <f>IFERROR(VLOOKUP(A156,DETAIL!$A$7:$F$211,6,0),"")</f>
        <v/>
      </c>
      <c r="I156" s="16" t="str">
        <f>IFERROR(VLOOKUP(A156,DETAIL!$A$7:$P$211,16,0),"")</f>
        <v/>
      </c>
      <c r="J156" s="16" t="str">
        <f>IFERROR(VLOOKUP(A156,DETAIL!$A$7:$O$211,13,0),"")</f>
        <v/>
      </c>
      <c r="K156" s="157" t="str">
        <f>IFERROR(CONCATENATE("वर्ष ",VLOOKUP(A156,DETAIL!$A$7:$O$211,11,0)," / ","प्रतिशत ",VLOOKUP(A156,DETAIL!$A$7:$O$211,12,0)*100),"")</f>
        <v/>
      </c>
      <c r="L156" s="16" t="str">
        <f>IFERROR(VLOOKUP(A156,DETAIL!$A$7:$L$211,7,0),"")</f>
        <v/>
      </c>
      <c r="M156" s="158" t="str">
        <f>IFERROR(VLOOKUP(A156,DETAIL!$A$7:$L$211,8,0)*75%,"")</f>
        <v/>
      </c>
      <c r="N156" s="16" t="str">
        <f>IFERROR(VLOOKUP(A156,DETAIL!$A$7:$L$211,9,0),"")</f>
        <v/>
      </c>
      <c r="O156" s="158" t="str">
        <f>IFERROR(VLOOKUP(A156,DETAIL!$A$7:$L$211,10,0)*25%,"")</f>
        <v/>
      </c>
      <c r="P156" s="158" t="str">
        <f t="shared" si="6"/>
        <v/>
      </c>
      <c r="Q156" s="156"/>
      <c r="Z156" s="21" t="str">
        <f>IFERROR(VLOOKUP(B156,DETAIL!$A$7:$G$201,7,0),"")</f>
        <v/>
      </c>
      <c r="AA156" s="21" t="str">
        <f t="shared" si="7"/>
        <v/>
      </c>
    </row>
    <row r="157" spans="1:27" s="21" customFormat="1" ht="30" customHeight="1">
      <c r="A157" s="177">
        <v>150</v>
      </c>
      <c r="B157" s="16" t="str">
        <f t="shared" si="8"/>
        <v/>
      </c>
      <c r="C157" s="155" t="str">
        <f>IFERROR(VLOOKUP(A157,DETAIL!$A$7:$F$211,3,0),"")</f>
        <v/>
      </c>
      <c r="D157" s="155" t="str">
        <f>IFERROR(VLOOKUP(A157,DETAIL!$A$7:$F$211,4,0),"")</f>
        <v/>
      </c>
      <c r="E157" s="156" t="str">
        <f>IFERROR(VLOOKUP(A157,DETAIL!$A$7:$F$211,5,0),"")</f>
        <v/>
      </c>
      <c r="F157" s="156" t="str">
        <f>IFERROR(VLOOKUP(A157,DETAIL!$A$7:$O$211,15,0),"")</f>
        <v/>
      </c>
      <c r="G157" s="156" t="str">
        <f>IFERROR(VLOOKUP(A157,DETAIL!$A$7:$O$211,14,0),"")</f>
        <v/>
      </c>
      <c r="H157" s="16" t="str">
        <f>IFERROR(VLOOKUP(A157,DETAIL!$A$7:$F$211,6,0),"")</f>
        <v/>
      </c>
      <c r="I157" s="16" t="str">
        <f>IFERROR(VLOOKUP(A157,DETAIL!$A$7:$P$211,16,0),"")</f>
        <v/>
      </c>
      <c r="J157" s="16" t="str">
        <f>IFERROR(VLOOKUP(A157,DETAIL!$A$7:$O$211,13,0),"")</f>
        <v/>
      </c>
      <c r="K157" s="157" t="str">
        <f>IFERROR(CONCATENATE("वर्ष ",VLOOKUP(A157,DETAIL!$A$7:$O$211,11,0)," / ","प्रतिशत ",VLOOKUP(A157,DETAIL!$A$7:$O$211,12,0)*100),"")</f>
        <v/>
      </c>
      <c r="L157" s="16" t="str">
        <f>IFERROR(VLOOKUP(A157,DETAIL!$A$7:$L$211,7,0),"")</f>
        <v/>
      </c>
      <c r="M157" s="158" t="str">
        <f>IFERROR(VLOOKUP(A157,DETAIL!$A$7:$L$211,8,0)*75%,"")</f>
        <v/>
      </c>
      <c r="N157" s="16" t="str">
        <f>IFERROR(VLOOKUP(A157,DETAIL!$A$7:$L$211,9,0),"")</f>
        <v/>
      </c>
      <c r="O157" s="158" t="str">
        <f>IFERROR(VLOOKUP(A157,DETAIL!$A$7:$L$211,10,0)*25%,"")</f>
        <v/>
      </c>
      <c r="P157" s="158" t="str">
        <f t="shared" si="6"/>
        <v/>
      </c>
      <c r="Q157" s="156"/>
      <c r="Z157" s="21" t="str">
        <f>IFERROR(VLOOKUP(B157,DETAIL!$A$7:$G$201,7,0),"")</f>
        <v/>
      </c>
      <c r="AA157" s="21" t="str">
        <f t="shared" si="7"/>
        <v/>
      </c>
    </row>
    <row r="158" spans="1:27" s="21" customFormat="1" ht="30" customHeight="1">
      <c r="A158" s="177">
        <v>151</v>
      </c>
      <c r="B158" s="16" t="str">
        <f t="shared" si="8"/>
        <v/>
      </c>
      <c r="C158" s="155" t="str">
        <f>IFERROR(VLOOKUP(A158,DETAIL!$A$7:$F$211,3,0),"")</f>
        <v/>
      </c>
      <c r="D158" s="155" t="str">
        <f>IFERROR(VLOOKUP(A158,DETAIL!$A$7:$F$211,4,0),"")</f>
        <v/>
      </c>
      <c r="E158" s="156" t="str">
        <f>IFERROR(VLOOKUP(A158,DETAIL!$A$7:$F$211,5,0),"")</f>
        <v/>
      </c>
      <c r="F158" s="156" t="str">
        <f>IFERROR(VLOOKUP(A158,DETAIL!$A$7:$O$211,15,0),"")</f>
        <v/>
      </c>
      <c r="G158" s="156" t="str">
        <f>IFERROR(VLOOKUP(A158,DETAIL!$A$7:$O$211,14,0),"")</f>
        <v/>
      </c>
      <c r="H158" s="16" t="str">
        <f>IFERROR(VLOOKUP(A158,DETAIL!$A$7:$F$211,6,0),"")</f>
        <v/>
      </c>
      <c r="I158" s="16" t="str">
        <f>IFERROR(VLOOKUP(A158,DETAIL!$A$7:$P$211,16,0),"")</f>
        <v/>
      </c>
      <c r="J158" s="16" t="str">
        <f>IFERROR(VLOOKUP(A158,DETAIL!$A$7:$O$211,13,0),"")</f>
        <v/>
      </c>
      <c r="K158" s="157" t="str">
        <f>IFERROR(CONCATENATE("वर्ष ",VLOOKUP(A158,DETAIL!$A$7:$O$211,11,0)," / ","प्रतिशत ",VLOOKUP(A158,DETAIL!$A$7:$O$211,12,0)*100),"")</f>
        <v/>
      </c>
      <c r="L158" s="16" t="str">
        <f>IFERROR(VLOOKUP(A158,DETAIL!$A$7:$L$211,7,0),"")</f>
        <v/>
      </c>
      <c r="M158" s="158" t="str">
        <f>IFERROR(VLOOKUP(A158,DETAIL!$A$7:$L$211,8,0)*75%,"")</f>
        <v/>
      </c>
      <c r="N158" s="16" t="str">
        <f>IFERROR(VLOOKUP(A158,DETAIL!$A$7:$L$211,9,0),"")</f>
        <v/>
      </c>
      <c r="O158" s="158" t="str">
        <f>IFERROR(VLOOKUP(A158,DETAIL!$A$7:$L$211,10,0)*25%,"")</f>
        <v/>
      </c>
      <c r="P158" s="158" t="str">
        <f t="shared" si="6"/>
        <v/>
      </c>
      <c r="Q158" s="156"/>
      <c r="Z158" s="21" t="str">
        <f>IFERROR(VLOOKUP(B158,DETAIL!$A$7:$G$201,7,0),"")</f>
        <v/>
      </c>
      <c r="AA158" s="21" t="str">
        <f t="shared" si="7"/>
        <v/>
      </c>
    </row>
    <row r="159" spans="1:27" s="21" customFormat="1" ht="30" customHeight="1">
      <c r="A159" s="177">
        <v>152</v>
      </c>
      <c r="B159" s="16" t="str">
        <f t="shared" si="8"/>
        <v/>
      </c>
      <c r="C159" s="155" t="str">
        <f>IFERROR(VLOOKUP(A159,DETAIL!$A$7:$F$211,3,0),"")</f>
        <v/>
      </c>
      <c r="D159" s="155" t="str">
        <f>IFERROR(VLOOKUP(A159,DETAIL!$A$7:$F$211,4,0),"")</f>
        <v/>
      </c>
      <c r="E159" s="156" t="str">
        <f>IFERROR(VLOOKUP(A159,DETAIL!$A$7:$F$211,5,0),"")</f>
        <v/>
      </c>
      <c r="F159" s="156" t="str">
        <f>IFERROR(VLOOKUP(A159,DETAIL!$A$7:$O$211,15,0),"")</f>
        <v/>
      </c>
      <c r="G159" s="156" t="str">
        <f>IFERROR(VLOOKUP(A159,DETAIL!$A$7:$O$211,14,0),"")</f>
        <v/>
      </c>
      <c r="H159" s="16" t="str">
        <f>IFERROR(VLOOKUP(A159,DETAIL!$A$7:$F$211,6,0),"")</f>
        <v/>
      </c>
      <c r="I159" s="16" t="str">
        <f>IFERROR(VLOOKUP(A159,DETAIL!$A$7:$P$211,16,0),"")</f>
        <v/>
      </c>
      <c r="J159" s="16" t="str">
        <f>IFERROR(VLOOKUP(A159,DETAIL!$A$7:$O$211,13,0),"")</f>
        <v/>
      </c>
      <c r="K159" s="157" t="str">
        <f>IFERROR(CONCATENATE("वर्ष ",VLOOKUP(A159,DETAIL!$A$7:$O$211,11,0)," / ","प्रतिशत ",VLOOKUP(A159,DETAIL!$A$7:$O$211,12,0)*100),"")</f>
        <v/>
      </c>
      <c r="L159" s="16" t="str">
        <f>IFERROR(VLOOKUP(A159,DETAIL!$A$7:$L$211,7,0),"")</f>
        <v/>
      </c>
      <c r="M159" s="158" t="str">
        <f>IFERROR(VLOOKUP(A159,DETAIL!$A$7:$L$211,8,0)*75%,"")</f>
        <v/>
      </c>
      <c r="N159" s="16" t="str">
        <f>IFERROR(VLOOKUP(A159,DETAIL!$A$7:$L$211,9,0),"")</f>
        <v/>
      </c>
      <c r="O159" s="158" t="str">
        <f>IFERROR(VLOOKUP(A159,DETAIL!$A$7:$L$211,10,0)*25%,"")</f>
        <v/>
      </c>
      <c r="P159" s="158" t="str">
        <f t="shared" si="6"/>
        <v/>
      </c>
      <c r="Q159" s="156"/>
    </row>
    <row r="160" spans="1:27" s="21" customFormat="1" ht="30" customHeight="1">
      <c r="A160" s="177">
        <v>153</v>
      </c>
      <c r="B160" s="16" t="str">
        <f t="shared" si="8"/>
        <v/>
      </c>
      <c r="C160" s="155" t="str">
        <f>IFERROR(VLOOKUP(A160,DETAIL!$A$7:$F$211,3,0),"")</f>
        <v/>
      </c>
      <c r="D160" s="155" t="str">
        <f>IFERROR(VLOOKUP(A160,DETAIL!$A$7:$F$211,4,0),"")</f>
        <v/>
      </c>
      <c r="E160" s="156" t="str">
        <f>IFERROR(VLOOKUP(A160,DETAIL!$A$7:$F$211,5,0),"")</f>
        <v/>
      </c>
      <c r="F160" s="156" t="str">
        <f>IFERROR(VLOOKUP(A160,DETAIL!$A$7:$O$211,15,0),"")</f>
        <v/>
      </c>
      <c r="G160" s="156" t="str">
        <f>IFERROR(VLOOKUP(A160,DETAIL!$A$7:$O$211,14,0),"")</f>
        <v/>
      </c>
      <c r="H160" s="16" t="str">
        <f>IFERROR(VLOOKUP(A160,DETAIL!$A$7:$F$211,6,0),"")</f>
        <v/>
      </c>
      <c r="I160" s="16" t="str">
        <f>IFERROR(VLOOKUP(A160,DETAIL!$A$7:$P$211,16,0),"")</f>
        <v/>
      </c>
      <c r="J160" s="16" t="str">
        <f>IFERROR(VLOOKUP(A160,DETAIL!$A$7:$O$211,13,0),"")</f>
        <v/>
      </c>
      <c r="K160" s="157" t="str">
        <f>IFERROR(CONCATENATE("वर्ष ",VLOOKUP(A160,DETAIL!$A$7:$O$211,11,0)," / ","प्रतिशत ",VLOOKUP(A160,DETAIL!$A$7:$O$211,12,0)*100),"")</f>
        <v/>
      </c>
      <c r="L160" s="16" t="str">
        <f>IFERROR(VLOOKUP(A160,DETAIL!$A$7:$L$211,7,0),"")</f>
        <v/>
      </c>
      <c r="M160" s="158" t="str">
        <f>IFERROR(VLOOKUP(A160,DETAIL!$A$7:$L$211,8,0)*75%,"")</f>
        <v/>
      </c>
      <c r="N160" s="16" t="str">
        <f>IFERROR(VLOOKUP(A160,DETAIL!$A$7:$L$211,9,0),"")</f>
        <v/>
      </c>
      <c r="O160" s="158" t="str">
        <f>IFERROR(VLOOKUP(A160,DETAIL!$A$7:$L$211,10,0)*25%,"")</f>
        <v/>
      </c>
      <c r="P160" s="158" t="str">
        <f t="shared" si="6"/>
        <v/>
      </c>
      <c r="Q160" s="156"/>
    </row>
    <row r="161" spans="1:17" s="21" customFormat="1" ht="30" customHeight="1">
      <c r="A161" s="177">
        <v>154</v>
      </c>
      <c r="B161" s="16" t="str">
        <f t="shared" si="8"/>
        <v/>
      </c>
      <c r="C161" s="155" t="str">
        <f>IFERROR(VLOOKUP(A161,DETAIL!$A$7:$F$211,3,0),"")</f>
        <v/>
      </c>
      <c r="D161" s="155" t="str">
        <f>IFERROR(VLOOKUP(A161,DETAIL!$A$7:$F$211,4,0),"")</f>
        <v/>
      </c>
      <c r="E161" s="156" t="str">
        <f>IFERROR(VLOOKUP(A161,DETAIL!$A$7:$F$211,5,0),"")</f>
        <v/>
      </c>
      <c r="F161" s="156" t="str">
        <f>IFERROR(VLOOKUP(A161,DETAIL!$A$7:$O$211,15,0),"")</f>
        <v/>
      </c>
      <c r="G161" s="156" t="str">
        <f>IFERROR(VLOOKUP(A161,DETAIL!$A$7:$O$211,14,0),"")</f>
        <v/>
      </c>
      <c r="H161" s="16" t="str">
        <f>IFERROR(VLOOKUP(A161,DETAIL!$A$7:$F$211,6,0),"")</f>
        <v/>
      </c>
      <c r="I161" s="16" t="str">
        <f>IFERROR(VLOOKUP(A161,DETAIL!$A$7:$P$211,16,0),"")</f>
        <v/>
      </c>
      <c r="J161" s="16" t="str">
        <f>IFERROR(VLOOKUP(A161,DETAIL!$A$7:$O$211,13,0),"")</f>
        <v/>
      </c>
      <c r="K161" s="157" t="str">
        <f>IFERROR(CONCATENATE("वर्ष ",VLOOKUP(A161,DETAIL!$A$7:$O$211,11,0)," / ","प्रतिशत ",VLOOKUP(A161,DETAIL!$A$7:$O$211,12,0)*100),"")</f>
        <v/>
      </c>
      <c r="L161" s="16" t="str">
        <f>IFERROR(VLOOKUP(A161,DETAIL!$A$7:$L$211,7,0),"")</f>
        <v/>
      </c>
      <c r="M161" s="158" t="str">
        <f>IFERROR(VLOOKUP(A161,DETAIL!$A$7:$L$211,8,0)*75%,"")</f>
        <v/>
      </c>
      <c r="N161" s="16" t="str">
        <f>IFERROR(VLOOKUP(A161,DETAIL!$A$7:$L$211,9,0),"")</f>
        <v/>
      </c>
      <c r="O161" s="158" t="str">
        <f>IFERROR(VLOOKUP(A161,DETAIL!$A$7:$L$211,10,0)*25%,"")</f>
        <v/>
      </c>
      <c r="P161" s="158" t="str">
        <f t="shared" si="6"/>
        <v/>
      </c>
      <c r="Q161" s="156"/>
    </row>
    <row r="162" spans="1:17" s="21" customFormat="1" ht="30" customHeight="1">
      <c r="A162" s="177">
        <v>155</v>
      </c>
      <c r="B162" s="16" t="str">
        <f t="shared" si="8"/>
        <v/>
      </c>
      <c r="C162" s="155" t="str">
        <f>IFERROR(VLOOKUP(A162,DETAIL!$A$7:$F$211,3,0),"")</f>
        <v/>
      </c>
      <c r="D162" s="155" t="str">
        <f>IFERROR(VLOOKUP(A162,DETAIL!$A$7:$F$211,4,0),"")</f>
        <v/>
      </c>
      <c r="E162" s="156" t="str">
        <f>IFERROR(VLOOKUP(A162,DETAIL!$A$7:$F$211,5,0),"")</f>
        <v/>
      </c>
      <c r="F162" s="156" t="str">
        <f>IFERROR(VLOOKUP(A162,DETAIL!$A$7:$O$211,15,0),"")</f>
        <v/>
      </c>
      <c r="G162" s="156" t="str">
        <f>IFERROR(VLOOKUP(A162,DETAIL!$A$7:$O$211,14,0),"")</f>
        <v/>
      </c>
      <c r="H162" s="16" t="str">
        <f>IFERROR(VLOOKUP(A162,DETAIL!$A$7:$F$211,6,0),"")</f>
        <v/>
      </c>
      <c r="I162" s="16" t="str">
        <f>IFERROR(VLOOKUP(A162,DETAIL!$A$7:$P$211,16,0),"")</f>
        <v/>
      </c>
      <c r="J162" s="16" t="str">
        <f>IFERROR(VLOOKUP(A162,DETAIL!$A$7:$O$211,13,0),"")</f>
        <v/>
      </c>
      <c r="K162" s="157" t="str">
        <f>IFERROR(CONCATENATE("वर्ष ",VLOOKUP(A162,DETAIL!$A$7:$O$211,11,0)," / ","प्रतिशत ",VLOOKUP(A162,DETAIL!$A$7:$O$211,12,0)*100),"")</f>
        <v/>
      </c>
      <c r="L162" s="16" t="str">
        <f>IFERROR(VLOOKUP(A162,DETAIL!$A$7:$L$211,7,0),"")</f>
        <v/>
      </c>
      <c r="M162" s="158" t="str">
        <f>IFERROR(VLOOKUP(A162,DETAIL!$A$7:$L$211,8,0)*75%,"")</f>
        <v/>
      </c>
      <c r="N162" s="16" t="str">
        <f>IFERROR(VLOOKUP(A162,DETAIL!$A$7:$L$211,9,0),"")</f>
        <v/>
      </c>
      <c r="O162" s="158" t="str">
        <f>IFERROR(VLOOKUP(A162,DETAIL!$A$7:$L$211,10,0)*25%,"")</f>
        <v/>
      </c>
      <c r="P162" s="158" t="str">
        <f t="shared" si="6"/>
        <v/>
      </c>
      <c r="Q162" s="156"/>
    </row>
    <row r="163" spans="1:17" s="21" customFormat="1" ht="30" customHeight="1">
      <c r="A163" s="177">
        <v>156</v>
      </c>
      <c r="B163" s="16" t="str">
        <f t="shared" si="8"/>
        <v/>
      </c>
      <c r="C163" s="155" t="str">
        <f>IFERROR(VLOOKUP(A163,DETAIL!$A$7:$F$211,3,0),"")</f>
        <v/>
      </c>
      <c r="D163" s="155" t="str">
        <f>IFERROR(VLOOKUP(A163,DETAIL!$A$7:$F$211,4,0),"")</f>
        <v/>
      </c>
      <c r="E163" s="156" t="str">
        <f>IFERROR(VLOOKUP(A163,DETAIL!$A$7:$F$211,5,0),"")</f>
        <v/>
      </c>
      <c r="F163" s="156" t="str">
        <f>IFERROR(VLOOKUP(A163,DETAIL!$A$7:$O$211,15,0),"")</f>
        <v/>
      </c>
      <c r="G163" s="156" t="str">
        <f>IFERROR(VLOOKUP(A163,DETAIL!$A$7:$O$211,14,0),"")</f>
        <v/>
      </c>
      <c r="H163" s="16" t="str">
        <f>IFERROR(VLOOKUP(A163,DETAIL!$A$7:$F$211,6,0),"")</f>
        <v/>
      </c>
      <c r="I163" s="16" t="str">
        <f>IFERROR(VLOOKUP(A163,DETAIL!$A$7:$P$211,16,0),"")</f>
        <v/>
      </c>
      <c r="J163" s="16" t="str">
        <f>IFERROR(VLOOKUP(A163,DETAIL!$A$7:$O$211,13,0),"")</f>
        <v/>
      </c>
      <c r="K163" s="157" t="str">
        <f>IFERROR(CONCATENATE("वर्ष ",VLOOKUP(A163,DETAIL!$A$7:$O$211,11,0)," / ","प्रतिशत ",VLOOKUP(A163,DETAIL!$A$7:$O$211,12,0)*100),"")</f>
        <v/>
      </c>
      <c r="L163" s="16" t="str">
        <f>IFERROR(VLOOKUP(A163,DETAIL!$A$7:$L$211,7,0),"")</f>
        <v/>
      </c>
      <c r="M163" s="158" t="str">
        <f>IFERROR(VLOOKUP(A163,DETAIL!$A$7:$L$211,8,0)*75%,"")</f>
        <v/>
      </c>
      <c r="N163" s="16" t="str">
        <f>IFERROR(VLOOKUP(A163,DETAIL!$A$7:$L$211,9,0),"")</f>
        <v/>
      </c>
      <c r="O163" s="158" t="str">
        <f>IFERROR(VLOOKUP(A163,DETAIL!$A$7:$L$211,10,0)*25%,"")</f>
        <v/>
      </c>
      <c r="P163" s="158" t="str">
        <f t="shared" si="6"/>
        <v/>
      </c>
      <c r="Q163" s="156"/>
    </row>
    <row r="164" spans="1:17" s="21" customFormat="1" ht="30" customHeight="1">
      <c r="A164" s="177">
        <v>157</v>
      </c>
      <c r="B164" s="16" t="str">
        <f t="shared" si="8"/>
        <v/>
      </c>
      <c r="C164" s="155" t="str">
        <f>IFERROR(VLOOKUP(A164,DETAIL!$A$7:$F$211,3,0),"")</f>
        <v/>
      </c>
      <c r="D164" s="155" t="str">
        <f>IFERROR(VLOOKUP(A164,DETAIL!$A$7:$F$211,4,0),"")</f>
        <v/>
      </c>
      <c r="E164" s="156" t="str">
        <f>IFERROR(VLOOKUP(A164,DETAIL!$A$7:$F$211,5,0),"")</f>
        <v/>
      </c>
      <c r="F164" s="156" t="str">
        <f>IFERROR(VLOOKUP(A164,DETAIL!$A$7:$O$211,15,0),"")</f>
        <v/>
      </c>
      <c r="G164" s="156" t="str">
        <f>IFERROR(VLOOKUP(A164,DETAIL!$A$7:$O$211,14,0),"")</f>
        <v/>
      </c>
      <c r="H164" s="16" t="str">
        <f>IFERROR(VLOOKUP(A164,DETAIL!$A$7:$F$211,6,0),"")</f>
        <v/>
      </c>
      <c r="I164" s="16" t="str">
        <f>IFERROR(VLOOKUP(A164,DETAIL!$A$7:$P$211,16,0),"")</f>
        <v/>
      </c>
      <c r="J164" s="16" t="str">
        <f>IFERROR(VLOOKUP(A164,DETAIL!$A$7:$O$211,13,0),"")</f>
        <v/>
      </c>
      <c r="K164" s="157" t="str">
        <f>IFERROR(CONCATENATE("वर्ष ",VLOOKUP(A164,DETAIL!$A$7:$O$211,11,0)," / ","प्रतिशत ",VLOOKUP(A164,DETAIL!$A$7:$O$211,12,0)*100),"")</f>
        <v/>
      </c>
      <c r="L164" s="16" t="str">
        <f>IFERROR(VLOOKUP(A164,DETAIL!$A$7:$L$211,7,0),"")</f>
        <v/>
      </c>
      <c r="M164" s="158" t="str">
        <f>IFERROR(VLOOKUP(A164,DETAIL!$A$7:$L$211,8,0)*75%,"")</f>
        <v/>
      </c>
      <c r="N164" s="16" t="str">
        <f>IFERROR(VLOOKUP(A164,DETAIL!$A$7:$L$211,9,0),"")</f>
        <v/>
      </c>
      <c r="O164" s="158" t="str">
        <f>IFERROR(VLOOKUP(A164,DETAIL!$A$7:$L$211,10,0)*25%,"")</f>
        <v/>
      </c>
      <c r="P164" s="158" t="str">
        <f t="shared" si="6"/>
        <v/>
      </c>
      <c r="Q164" s="156"/>
    </row>
    <row r="165" spans="1:17" s="21" customFormat="1" ht="30" customHeight="1">
      <c r="A165" s="177">
        <v>158</v>
      </c>
      <c r="B165" s="16" t="str">
        <f t="shared" si="8"/>
        <v/>
      </c>
      <c r="C165" s="155" t="str">
        <f>IFERROR(VLOOKUP(A165,DETAIL!$A$7:$F$211,3,0),"")</f>
        <v/>
      </c>
      <c r="D165" s="155" t="str">
        <f>IFERROR(VLOOKUP(A165,DETAIL!$A$7:$F$211,4,0),"")</f>
        <v/>
      </c>
      <c r="E165" s="156" t="str">
        <f>IFERROR(VLOOKUP(A165,DETAIL!$A$7:$F$211,5,0),"")</f>
        <v/>
      </c>
      <c r="F165" s="156" t="str">
        <f>IFERROR(VLOOKUP(A165,DETAIL!$A$7:$O$211,15,0),"")</f>
        <v/>
      </c>
      <c r="G165" s="156" t="str">
        <f>IFERROR(VLOOKUP(A165,DETAIL!$A$7:$O$211,14,0),"")</f>
        <v/>
      </c>
      <c r="H165" s="16" t="str">
        <f>IFERROR(VLOOKUP(A165,DETAIL!$A$7:$F$211,6,0),"")</f>
        <v/>
      </c>
      <c r="I165" s="16" t="str">
        <f>IFERROR(VLOOKUP(A165,DETAIL!$A$7:$P$211,16,0),"")</f>
        <v/>
      </c>
      <c r="J165" s="16" t="str">
        <f>IFERROR(VLOOKUP(A165,DETAIL!$A$7:$O$211,13,0),"")</f>
        <v/>
      </c>
      <c r="K165" s="157" t="str">
        <f>IFERROR(CONCATENATE("वर्ष ",VLOOKUP(A165,DETAIL!$A$7:$O$211,11,0)," / ","प्रतिशत ",VLOOKUP(A165,DETAIL!$A$7:$O$211,12,0)*100),"")</f>
        <v/>
      </c>
      <c r="L165" s="16" t="str">
        <f>IFERROR(VLOOKUP(A165,DETAIL!$A$7:$L$211,7,0),"")</f>
        <v/>
      </c>
      <c r="M165" s="158" t="str">
        <f>IFERROR(VLOOKUP(A165,DETAIL!$A$7:$L$211,8,0)*75%,"")</f>
        <v/>
      </c>
      <c r="N165" s="16" t="str">
        <f>IFERROR(VLOOKUP(A165,DETAIL!$A$7:$L$211,9,0),"")</f>
        <v/>
      </c>
      <c r="O165" s="158" t="str">
        <f>IFERROR(VLOOKUP(A165,DETAIL!$A$7:$L$211,10,0)*25%,"")</f>
        <v/>
      </c>
      <c r="P165" s="158" t="str">
        <f t="shared" si="6"/>
        <v/>
      </c>
      <c r="Q165" s="156"/>
    </row>
    <row r="166" spans="1:17" s="21" customFormat="1" ht="30" customHeight="1">
      <c r="A166" s="177">
        <v>159</v>
      </c>
      <c r="B166" s="16" t="str">
        <f t="shared" si="8"/>
        <v/>
      </c>
      <c r="C166" s="155" t="str">
        <f>IFERROR(VLOOKUP(A166,DETAIL!$A$7:$F$211,3,0),"")</f>
        <v/>
      </c>
      <c r="D166" s="155" t="str">
        <f>IFERROR(VLOOKUP(A166,DETAIL!$A$7:$F$211,4,0),"")</f>
        <v/>
      </c>
      <c r="E166" s="156" t="str">
        <f>IFERROR(VLOOKUP(A166,DETAIL!$A$7:$F$211,5,0),"")</f>
        <v/>
      </c>
      <c r="F166" s="156" t="str">
        <f>IFERROR(VLOOKUP(A166,DETAIL!$A$7:$O$211,15,0),"")</f>
        <v/>
      </c>
      <c r="G166" s="156" t="str">
        <f>IFERROR(VLOOKUP(A166,DETAIL!$A$7:$O$211,14,0),"")</f>
        <v/>
      </c>
      <c r="H166" s="16" t="str">
        <f>IFERROR(VLOOKUP(A166,DETAIL!$A$7:$F$211,6,0),"")</f>
        <v/>
      </c>
      <c r="I166" s="16" t="str">
        <f>IFERROR(VLOOKUP(A166,DETAIL!$A$7:$P$211,16,0),"")</f>
        <v/>
      </c>
      <c r="J166" s="16" t="str">
        <f>IFERROR(VLOOKUP(A166,DETAIL!$A$7:$O$211,13,0),"")</f>
        <v/>
      </c>
      <c r="K166" s="157" t="str">
        <f>IFERROR(CONCATENATE("वर्ष ",VLOOKUP(A166,DETAIL!$A$7:$O$211,11,0)," / ","प्रतिशत ",VLOOKUP(A166,DETAIL!$A$7:$O$211,12,0)*100),"")</f>
        <v/>
      </c>
      <c r="L166" s="16" t="str">
        <f>IFERROR(VLOOKUP(A166,DETAIL!$A$7:$L$211,7,0),"")</f>
        <v/>
      </c>
      <c r="M166" s="158" t="str">
        <f>IFERROR(VLOOKUP(A166,DETAIL!$A$7:$L$211,8,0)*75%,"")</f>
        <v/>
      </c>
      <c r="N166" s="16" t="str">
        <f>IFERROR(VLOOKUP(A166,DETAIL!$A$7:$L$211,9,0),"")</f>
        <v/>
      </c>
      <c r="O166" s="158" t="str">
        <f>IFERROR(VLOOKUP(A166,DETAIL!$A$7:$L$211,10,0)*25%,"")</f>
        <v/>
      </c>
      <c r="P166" s="158" t="str">
        <f t="shared" si="6"/>
        <v/>
      </c>
      <c r="Q166" s="156"/>
    </row>
    <row r="167" spans="1:17" s="21" customFormat="1" ht="30" customHeight="1">
      <c r="A167" s="177">
        <v>160</v>
      </c>
      <c r="B167" s="16" t="str">
        <f t="shared" si="8"/>
        <v/>
      </c>
      <c r="C167" s="155" t="str">
        <f>IFERROR(VLOOKUP(A167,DETAIL!$A$7:$F$211,3,0),"")</f>
        <v/>
      </c>
      <c r="D167" s="155" t="str">
        <f>IFERROR(VLOOKUP(A167,DETAIL!$A$7:$F$211,4,0),"")</f>
        <v/>
      </c>
      <c r="E167" s="156" t="str">
        <f>IFERROR(VLOOKUP(A167,DETAIL!$A$7:$F$211,5,0),"")</f>
        <v/>
      </c>
      <c r="F167" s="156" t="str">
        <f>IFERROR(VLOOKUP(A167,DETAIL!$A$7:$O$211,15,0),"")</f>
        <v/>
      </c>
      <c r="G167" s="156" t="str">
        <f>IFERROR(VLOOKUP(A167,DETAIL!$A$7:$O$211,14,0),"")</f>
        <v/>
      </c>
      <c r="H167" s="16" t="str">
        <f>IFERROR(VLOOKUP(A167,DETAIL!$A$7:$F$211,6,0),"")</f>
        <v/>
      </c>
      <c r="I167" s="16" t="str">
        <f>IFERROR(VLOOKUP(A167,DETAIL!$A$7:$P$211,16,0),"")</f>
        <v/>
      </c>
      <c r="J167" s="16" t="str">
        <f>IFERROR(VLOOKUP(A167,DETAIL!$A$7:$O$211,13,0),"")</f>
        <v/>
      </c>
      <c r="K167" s="157" t="str">
        <f>IFERROR(CONCATENATE("वर्ष ",VLOOKUP(A167,DETAIL!$A$7:$O$211,11,0)," / ","प्रतिशत ",VLOOKUP(A167,DETAIL!$A$7:$O$211,12,0)*100),"")</f>
        <v/>
      </c>
      <c r="L167" s="16" t="str">
        <f>IFERROR(VLOOKUP(A167,DETAIL!$A$7:$L$211,7,0),"")</f>
        <v/>
      </c>
      <c r="M167" s="158" t="str">
        <f>IFERROR(VLOOKUP(A167,DETAIL!$A$7:$L$211,8,0)*75%,"")</f>
        <v/>
      </c>
      <c r="N167" s="16" t="str">
        <f>IFERROR(VLOOKUP(A167,DETAIL!$A$7:$L$211,9,0),"")</f>
        <v/>
      </c>
      <c r="O167" s="158" t="str">
        <f>IFERROR(VLOOKUP(A167,DETAIL!$A$7:$L$211,10,0)*25%,"")</f>
        <v/>
      </c>
      <c r="P167" s="158" t="str">
        <f t="shared" si="6"/>
        <v/>
      </c>
      <c r="Q167" s="156"/>
    </row>
    <row r="168" spans="1:17" s="21" customFormat="1" ht="30" customHeight="1">
      <c r="A168" s="177">
        <v>161</v>
      </c>
      <c r="B168" s="16" t="str">
        <f t="shared" si="8"/>
        <v/>
      </c>
      <c r="C168" s="155" t="str">
        <f>IFERROR(VLOOKUP(A168,DETAIL!$A$7:$F$211,3,0),"")</f>
        <v/>
      </c>
      <c r="D168" s="155" t="str">
        <f>IFERROR(VLOOKUP(A168,DETAIL!$A$7:$F$211,4,0),"")</f>
        <v/>
      </c>
      <c r="E168" s="156" t="str">
        <f>IFERROR(VLOOKUP(A168,DETAIL!$A$7:$F$211,5,0),"")</f>
        <v/>
      </c>
      <c r="F168" s="156" t="str">
        <f>IFERROR(VLOOKUP(A168,DETAIL!$A$7:$O$211,15,0),"")</f>
        <v/>
      </c>
      <c r="G168" s="156" t="str">
        <f>IFERROR(VLOOKUP(A168,DETAIL!$A$7:$O$211,14,0),"")</f>
        <v/>
      </c>
      <c r="H168" s="16" t="str">
        <f>IFERROR(VLOOKUP(A168,DETAIL!$A$7:$F$211,6,0),"")</f>
        <v/>
      </c>
      <c r="I168" s="16" t="str">
        <f>IFERROR(VLOOKUP(A168,DETAIL!$A$7:$P$211,16,0),"")</f>
        <v/>
      </c>
      <c r="J168" s="16" t="str">
        <f>IFERROR(VLOOKUP(A168,DETAIL!$A$7:$O$211,13,0),"")</f>
        <v/>
      </c>
      <c r="K168" s="157" t="str">
        <f>IFERROR(CONCATENATE("वर्ष ",VLOOKUP(A168,DETAIL!$A$7:$O$211,11,0)," / ","प्रतिशत ",VLOOKUP(A168,DETAIL!$A$7:$O$211,12,0)*100),"")</f>
        <v/>
      </c>
      <c r="L168" s="16" t="str">
        <f>IFERROR(VLOOKUP(A168,DETAIL!$A$7:$L$211,7,0),"")</f>
        <v/>
      </c>
      <c r="M168" s="158" t="str">
        <f>IFERROR(VLOOKUP(A168,DETAIL!$A$7:$L$211,8,0)*75%,"")</f>
        <v/>
      </c>
      <c r="N168" s="16" t="str">
        <f>IFERROR(VLOOKUP(A168,DETAIL!$A$7:$L$211,9,0),"")</f>
        <v/>
      </c>
      <c r="O168" s="158" t="str">
        <f>IFERROR(VLOOKUP(A168,DETAIL!$A$7:$L$211,10,0)*25%,"")</f>
        <v/>
      </c>
      <c r="P168" s="158" t="str">
        <f t="shared" si="6"/>
        <v/>
      </c>
      <c r="Q168" s="156"/>
    </row>
    <row r="169" spans="1:17" s="21" customFormat="1" ht="30" customHeight="1">
      <c r="A169" s="177">
        <v>162</v>
      </c>
      <c r="B169" s="16" t="str">
        <f t="shared" si="8"/>
        <v/>
      </c>
      <c r="C169" s="155" t="str">
        <f>IFERROR(VLOOKUP(A169,DETAIL!$A$7:$F$211,3,0),"")</f>
        <v/>
      </c>
      <c r="D169" s="155" t="str">
        <f>IFERROR(VLOOKUP(A169,DETAIL!$A$7:$F$211,4,0),"")</f>
        <v/>
      </c>
      <c r="E169" s="156" t="str">
        <f>IFERROR(VLOOKUP(A169,DETAIL!$A$7:$F$211,5,0),"")</f>
        <v/>
      </c>
      <c r="F169" s="156" t="str">
        <f>IFERROR(VLOOKUP(A169,DETAIL!$A$7:$O$211,15,0),"")</f>
        <v/>
      </c>
      <c r="G169" s="156" t="str">
        <f>IFERROR(VLOOKUP(A169,DETAIL!$A$7:$O$211,14,0),"")</f>
        <v/>
      </c>
      <c r="H169" s="16" t="str">
        <f>IFERROR(VLOOKUP(A169,DETAIL!$A$7:$F$211,6,0),"")</f>
        <v/>
      </c>
      <c r="I169" s="16" t="str">
        <f>IFERROR(VLOOKUP(A169,DETAIL!$A$7:$P$211,16,0),"")</f>
        <v/>
      </c>
      <c r="J169" s="16" t="str">
        <f>IFERROR(VLOOKUP(A169,DETAIL!$A$7:$O$211,13,0),"")</f>
        <v/>
      </c>
      <c r="K169" s="157" t="str">
        <f>IFERROR(CONCATENATE("वर्ष ",VLOOKUP(A169,DETAIL!$A$7:$O$211,11,0)," / ","प्रतिशत ",VLOOKUP(A169,DETAIL!$A$7:$O$211,12,0)*100),"")</f>
        <v/>
      </c>
      <c r="L169" s="16" t="str">
        <f>IFERROR(VLOOKUP(A169,DETAIL!$A$7:$L$211,7,0),"")</f>
        <v/>
      </c>
      <c r="M169" s="158" t="str">
        <f>IFERROR(VLOOKUP(A169,DETAIL!$A$7:$L$211,8,0)*75%,"")</f>
        <v/>
      </c>
      <c r="N169" s="16" t="str">
        <f>IFERROR(VLOOKUP(A169,DETAIL!$A$7:$L$211,9,0),"")</f>
        <v/>
      </c>
      <c r="O169" s="158" t="str">
        <f>IFERROR(VLOOKUP(A169,DETAIL!$A$7:$L$211,10,0)*25%,"")</f>
        <v/>
      </c>
      <c r="P169" s="158" t="str">
        <f t="shared" si="6"/>
        <v/>
      </c>
      <c r="Q169" s="156"/>
    </row>
    <row r="170" spans="1:17" s="21" customFormat="1" ht="30" customHeight="1">
      <c r="A170" s="177">
        <v>163</v>
      </c>
      <c r="B170" s="16" t="str">
        <f t="shared" si="8"/>
        <v/>
      </c>
      <c r="C170" s="155" t="str">
        <f>IFERROR(VLOOKUP(A170,DETAIL!$A$7:$F$211,3,0),"")</f>
        <v/>
      </c>
      <c r="D170" s="155" t="str">
        <f>IFERROR(VLOOKUP(A170,DETAIL!$A$7:$F$211,4,0),"")</f>
        <v/>
      </c>
      <c r="E170" s="156" t="str">
        <f>IFERROR(VLOOKUP(A170,DETAIL!$A$7:$F$211,5,0),"")</f>
        <v/>
      </c>
      <c r="F170" s="156" t="str">
        <f>IFERROR(VLOOKUP(A170,DETAIL!$A$7:$O$211,15,0),"")</f>
        <v/>
      </c>
      <c r="G170" s="156" t="str">
        <f>IFERROR(VLOOKUP(A170,DETAIL!$A$7:$O$211,14,0),"")</f>
        <v/>
      </c>
      <c r="H170" s="16" t="str">
        <f>IFERROR(VLOOKUP(A170,DETAIL!$A$7:$F$211,6,0),"")</f>
        <v/>
      </c>
      <c r="I170" s="16" t="str">
        <f>IFERROR(VLOOKUP(A170,DETAIL!$A$7:$P$211,16,0),"")</f>
        <v/>
      </c>
      <c r="J170" s="16" t="str">
        <f>IFERROR(VLOOKUP(A170,DETAIL!$A$7:$O$211,13,0),"")</f>
        <v/>
      </c>
      <c r="K170" s="157" t="str">
        <f>IFERROR(CONCATENATE("वर्ष ",VLOOKUP(A170,DETAIL!$A$7:$O$211,11,0)," / ","प्रतिशत ",VLOOKUP(A170,DETAIL!$A$7:$O$211,12,0)*100),"")</f>
        <v/>
      </c>
      <c r="L170" s="16" t="str">
        <f>IFERROR(VLOOKUP(A170,DETAIL!$A$7:$L$211,7,0),"")</f>
        <v/>
      </c>
      <c r="M170" s="158" t="str">
        <f>IFERROR(VLOOKUP(A170,DETAIL!$A$7:$L$211,8,0)*75%,"")</f>
        <v/>
      </c>
      <c r="N170" s="16" t="str">
        <f>IFERROR(VLOOKUP(A170,DETAIL!$A$7:$L$211,9,0),"")</f>
        <v/>
      </c>
      <c r="O170" s="158" t="str">
        <f>IFERROR(VLOOKUP(A170,DETAIL!$A$7:$L$211,10,0)*25%,"")</f>
        <v/>
      </c>
      <c r="P170" s="158" t="str">
        <f t="shared" si="6"/>
        <v/>
      </c>
      <c r="Q170" s="156"/>
    </row>
    <row r="171" spans="1:17" s="21" customFormat="1" ht="30" customHeight="1">
      <c r="A171" s="177">
        <v>164</v>
      </c>
      <c r="B171" s="16" t="str">
        <f t="shared" si="8"/>
        <v/>
      </c>
      <c r="C171" s="155" t="str">
        <f>IFERROR(VLOOKUP(A171,DETAIL!$A$7:$F$211,3,0),"")</f>
        <v/>
      </c>
      <c r="D171" s="155" t="str">
        <f>IFERROR(VLOOKUP(A171,DETAIL!$A$7:$F$211,4,0),"")</f>
        <v/>
      </c>
      <c r="E171" s="156" t="str">
        <f>IFERROR(VLOOKUP(A171,DETAIL!$A$7:$F$211,5,0),"")</f>
        <v/>
      </c>
      <c r="F171" s="156" t="str">
        <f>IFERROR(VLOOKUP(A171,DETAIL!$A$7:$O$211,15,0),"")</f>
        <v/>
      </c>
      <c r="G171" s="156" t="str">
        <f>IFERROR(VLOOKUP(A171,DETAIL!$A$7:$O$211,14,0),"")</f>
        <v/>
      </c>
      <c r="H171" s="16" t="str">
        <f>IFERROR(VLOOKUP(A171,DETAIL!$A$7:$F$211,6,0),"")</f>
        <v/>
      </c>
      <c r="I171" s="16" t="str">
        <f>IFERROR(VLOOKUP(A171,DETAIL!$A$7:$P$211,16,0),"")</f>
        <v/>
      </c>
      <c r="J171" s="16" t="str">
        <f>IFERROR(VLOOKUP(A171,DETAIL!$A$7:$O$211,13,0),"")</f>
        <v/>
      </c>
      <c r="K171" s="157" t="str">
        <f>IFERROR(CONCATENATE("वर्ष ",VLOOKUP(A171,DETAIL!$A$7:$O$211,11,0)," / ","प्रतिशत ",VLOOKUP(A171,DETAIL!$A$7:$O$211,12,0)*100),"")</f>
        <v/>
      </c>
      <c r="L171" s="16" t="str">
        <f>IFERROR(VLOOKUP(A171,DETAIL!$A$7:$L$211,7,0),"")</f>
        <v/>
      </c>
      <c r="M171" s="158" t="str">
        <f>IFERROR(VLOOKUP(A171,DETAIL!$A$7:$L$211,8,0)*75%,"")</f>
        <v/>
      </c>
      <c r="N171" s="16" t="str">
        <f>IFERROR(VLOOKUP(A171,DETAIL!$A$7:$L$211,9,0),"")</f>
        <v/>
      </c>
      <c r="O171" s="158" t="str">
        <f>IFERROR(VLOOKUP(A171,DETAIL!$A$7:$L$211,10,0)*25%,"")</f>
        <v/>
      </c>
      <c r="P171" s="158" t="str">
        <f t="shared" si="6"/>
        <v/>
      </c>
      <c r="Q171" s="156"/>
    </row>
    <row r="172" spans="1:17" s="21" customFormat="1" ht="30" customHeight="1">
      <c r="A172" s="177">
        <v>165</v>
      </c>
      <c r="B172" s="16" t="str">
        <f t="shared" si="8"/>
        <v/>
      </c>
      <c r="C172" s="155" t="str">
        <f>IFERROR(VLOOKUP(A172,DETAIL!$A$7:$F$211,3,0),"")</f>
        <v/>
      </c>
      <c r="D172" s="155" t="str">
        <f>IFERROR(VLOOKUP(A172,DETAIL!$A$7:$F$211,4,0),"")</f>
        <v/>
      </c>
      <c r="E172" s="156" t="str">
        <f>IFERROR(VLOOKUP(A172,DETAIL!$A$7:$F$211,5,0),"")</f>
        <v/>
      </c>
      <c r="F172" s="156" t="str">
        <f>IFERROR(VLOOKUP(A172,DETAIL!$A$7:$O$211,15,0),"")</f>
        <v/>
      </c>
      <c r="G172" s="156" t="str">
        <f>IFERROR(VLOOKUP(A172,DETAIL!$A$7:$O$211,14,0),"")</f>
        <v/>
      </c>
      <c r="H172" s="16" t="str">
        <f>IFERROR(VLOOKUP(A172,DETAIL!$A$7:$F$211,6,0),"")</f>
        <v/>
      </c>
      <c r="I172" s="16" t="str">
        <f>IFERROR(VLOOKUP(A172,DETAIL!$A$7:$P$211,16,0),"")</f>
        <v/>
      </c>
      <c r="J172" s="16" t="str">
        <f>IFERROR(VLOOKUP(A172,DETAIL!$A$7:$O$211,13,0),"")</f>
        <v/>
      </c>
      <c r="K172" s="157" t="str">
        <f>IFERROR(CONCATENATE("वर्ष ",VLOOKUP(A172,DETAIL!$A$7:$O$211,11,0)," / ","प्रतिशत ",VLOOKUP(A172,DETAIL!$A$7:$O$211,12,0)*100),"")</f>
        <v/>
      </c>
      <c r="L172" s="16" t="str">
        <f>IFERROR(VLOOKUP(A172,DETAIL!$A$7:$L$211,7,0),"")</f>
        <v/>
      </c>
      <c r="M172" s="158" t="str">
        <f>IFERROR(VLOOKUP(A172,DETAIL!$A$7:$L$211,8,0)*75%,"")</f>
        <v/>
      </c>
      <c r="N172" s="16" t="str">
        <f>IFERROR(VLOOKUP(A172,DETAIL!$A$7:$L$211,9,0),"")</f>
        <v/>
      </c>
      <c r="O172" s="158" t="str">
        <f>IFERROR(VLOOKUP(A172,DETAIL!$A$7:$L$211,10,0)*25%,"")</f>
        <v/>
      </c>
      <c r="P172" s="158" t="str">
        <f t="shared" si="6"/>
        <v/>
      </c>
      <c r="Q172" s="156"/>
    </row>
    <row r="173" spans="1:17" s="21" customFormat="1" ht="30" customHeight="1">
      <c r="A173" s="177">
        <v>166</v>
      </c>
      <c r="B173" s="16" t="str">
        <f t="shared" si="8"/>
        <v/>
      </c>
      <c r="C173" s="155" t="str">
        <f>IFERROR(VLOOKUP(A173,DETAIL!$A$7:$F$211,3,0),"")</f>
        <v/>
      </c>
      <c r="D173" s="155" t="str">
        <f>IFERROR(VLOOKUP(A173,DETAIL!$A$7:$F$211,4,0),"")</f>
        <v/>
      </c>
      <c r="E173" s="156" t="str">
        <f>IFERROR(VLOOKUP(A173,DETAIL!$A$7:$F$211,5,0),"")</f>
        <v/>
      </c>
      <c r="F173" s="156" t="str">
        <f>IFERROR(VLOOKUP(A173,DETAIL!$A$7:$O$211,15,0),"")</f>
        <v/>
      </c>
      <c r="G173" s="156" t="str">
        <f>IFERROR(VLOOKUP(A173,DETAIL!$A$7:$O$211,14,0),"")</f>
        <v/>
      </c>
      <c r="H173" s="16" t="str">
        <f>IFERROR(VLOOKUP(A173,DETAIL!$A$7:$F$211,6,0),"")</f>
        <v/>
      </c>
      <c r="I173" s="16" t="str">
        <f>IFERROR(VLOOKUP(A173,DETAIL!$A$7:$P$211,16,0),"")</f>
        <v/>
      </c>
      <c r="J173" s="16" t="str">
        <f>IFERROR(VLOOKUP(A173,DETAIL!$A$7:$O$211,13,0),"")</f>
        <v/>
      </c>
      <c r="K173" s="157" t="str">
        <f>IFERROR(CONCATENATE("वर्ष ",VLOOKUP(A173,DETAIL!$A$7:$O$211,11,0)," / ","प्रतिशत ",VLOOKUP(A173,DETAIL!$A$7:$O$211,12,0)*100),"")</f>
        <v/>
      </c>
      <c r="L173" s="16" t="str">
        <f>IFERROR(VLOOKUP(A173,DETAIL!$A$7:$L$211,7,0),"")</f>
        <v/>
      </c>
      <c r="M173" s="158" t="str">
        <f>IFERROR(VLOOKUP(A173,DETAIL!$A$7:$L$211,8,0)*75%,"")</f>
        <v/>
      </c>
      <c r="N173" s="16" t="str">
        <f>IFERROR(VLOOKUP(A173,DETAIL!$A$7:$L$211,9,0),"")</f>
        <v/>
      </c>
      <c r="O173" s="158" t="str">
        <f>IFERROR(VLOOKUP(A173,DETAIL!$A$7:$L$211,10,0)*25%,"")</f>
        <v/>
      </c>
      <c r="P173" s="158" t="str">
        <f t="shared" si="6"/>
        <v/>
      </c>
      <c r="Q173" s="156"/>
    </row>
    <row r="174" spans="1:17" s="21" customFormat="1" ht="30" customHeight="1">
      <c r="A174" s="177">
        <v>167</v>
      </c>
      <c r="B174" s="16" t="str">
        <f t="shared" si="8"/>
        <v/>
      </c>
      <c r="C174" s="155" t="str">
        <f>IFERROR(VLOOKUP(A174,DETAIL!$A$7:$F$211,3,0),"")</f>
        <v/>
      </c>
      <c r="D174" s="155" t="str">
        <f>IFERROR(VLOOKUP(A174,DETAIL!$A$7:$F$211,4,0),"")</f>
        <v/>
      </c>
      <c r="E174" s="156" t="str">
        <f>IFERROR(VLOOKUP(A174,DETAIL!$A$7:$F$211,5,0),"")</f>
        <v/>
      </c>
      <c r="F174" s="156" t="str">
        <f>IFERROR(VLOOKUP(A174,DETAIL!$A$7:$O$211,15,0),"")</f>
        <v/>
      </c>
      <c r="G174" s="156" t="str">
        <f>IFERROR(VLOOKUP(A174,DETAIL!$A$7:$O$211,14,0),"")</f>
        <v/>
      </c>
      <c r="H174" s="16" t="str">
        <f>IFERROR(VLOOKUP(A174,DETAIL!$A$7:$F$211,6,0),"")</f>
        <v/>
      </c>
      <c r="I174" s="16" t="str">
        <f>IFERROR(VLOOKUP(A174,DETAIL!$A$7:$P$211,16,0),"")</f>
        <v/>
      </c>
      <c r="J174" s="16" t="str">
        <f>IFERROR(VLOOKUP(A174,DETAIL!$A$7:$O$211,13,0),"")</f>
        <v/>
      </c>
      <c r="K174" s="157" t="str">
        <f>IFERROR(CONCATENATE("वर्ष ",VLOOKUP(A174,DETAIL!$A$7:$O$211,11,0)," / ","प्रतिशत ",VLOOKUP(A174,DETAIL!$A$7:$O$211,12,0)*100),"")</f>
        <v/>
      </c>
      <c r="L174" s="16" t="str">
        <f>IFERROR(VLOOKUP(A174,DETAIL!$A$7:$L$211,7,0),"")</f>
        <v/>
      </c>
      <c r="M174" s="158" t="str">
        <f>IFERROR(VLOOKUP(A174,DETAIL!$A$7:$L$211,8,0)*75%,"")</f>
        <v/>
      </c>
      <c r="N174" s="16" t="str">
        <f>IFERROR(VLOOKUP(A174,DETAIL!$A$7:$L$211,9,0),"")</f>
        <v/>
      </c>
      <c r="O174" s="158" t="str">
        <f>IFERROR(VLOOKUP(A174,DETAIL!$A$7:$L$211,10,0)*25%,"")</f>
        <v/>
      </c>
      <c r="P174" s="158" t="str">
        <f t="shared" si="6"/>
        <v/>
      </c>
      <c r="Q174" s="156"/>
    </row>
    <row r="175" spans="1:17" s="21" customFormat="1" ht="30" customHeight="1">
      <c r="A175" s="177">
        <v>168</v>
      </c>
      <c r="B175" s="16" t="str">
        <f t="shared" si="8"/>
        <v/>
      </c>
      <c r="C175" s="155" t="str">
        <f>IFERROR(VLOOKUP(A175,DETAIL!$A$7:$F$211,3,0),"")</f>
        <v/>
      </c>
      <c r="D175" s="155" t="str">
        <f>IFERROR(VLOOKUP(A175,DETAIL!$A$7:$F$211,4,0),"")</f>
        <v/>
      </c>
      <c r="E175" s="156" t="str">
        <f>IFERROR(VLOOKUP(A175,DETAIL!$A$7:$F$211,5,0),"")</f>
        <v/>
      </c>
      <c r="F175" s="156" t="str">
        <f>IFERROR(VLOOKUP(A175,DETAIL!$A$7:$O$211,15,0),"")</f>
        <v/>
      </c>
      <c r="G175" s="156" t="str">
        <f>IFERROR(VLOOKUP(A175,DETAIL!$A$7:$O$211,14,0),"")</f>
        <v/>
      </c>
      <c r="H175" s="16" t="str">
        <f>IFERROR(VLOOKUP(A175,DETAIL!$A$7:$F$211,6,0),"")</f>
        <v/>
      </c>
      <c r="I175" s="16" t="str">
        <f>IFERROR(VLOOKUP(A175,DETAIL!$A$7:$P$211,16,0),"")</f>
        <v/>
      </c>
      <c r="J175" s="16" t="str">
        <f>IFERROR(VLOOKUP(A175,DETAIL!$A$7:$O$211,13,0),"")</f>
        <v/>
      </c>
      <c r="K175" s="157" t="str">
        <f>IFERROR(CONCATENATE("वर्ष ",VLOOKUP(A175,DETAIL!$A$7:$O$211,11,0)," / ","प्रतिशत ",VLOOKUP(A175,DETAIL!$A$7:$O$211,12,0)*100),"")</f>
        <v/>
      </c>
      <c r="L175" s="16" t="str">
        <f>IFERROR(VLOOKUP(A175,DETAIL!$A$7:$L$211,7,0),"")</f>
        <v/>
      </c>
      <c r="M175" s="158" t="str">
        <f>IFERROR(VLOOKUP(A175,DETAIL!$A$7:$L$211,8,0)*75%,"")</f>
        <v/>
      </c>
      <c r="N175" s="16" t="str">
        <f>IFERROR(VLOOKUP(A175,DETAIL!$A$7:$L$211,9,0),"")</f>
        <v/>
      </c>
      <c r="O175" s="158" t="str">
        <f>IFERROR(VLOOKUP(A175,DETAIL!$A$7:$L$211,10,0)*25%,"")</f>
        <v/>
      </c>
      <c r="P175" s="158" t="str">
        <f t="shared" si="6"/>
        <v/>
      </c>
      <c r="Q175" s="156"/>
    </row>
    <row r="176" spans="1:17" s="21" customFormat="1" ht="30" customHeight="1">
      <c r="A176" s="177">
        <v>169</v>
      </c>
      <c r="B176" s="16" t="str">
        <f t="shared" si="8"/>
        <v/>
      </c>
      <c r="C176" s="155" t="str">
        <f>IFERROR(VLOOKUP(A176,DETAIL!$A$7:$F$211,3,0),"")</f>
        <v/>
      </c>
      <c r="D176" s="155" t="str">
        <f>IFERROR(VLOOKUP(A176,DETAIL!$A$7:$F$211,4,0),"")</f>
        <v/>
      </c>
      <c r="E176" s="156" t="str">
        <f>IFERROR(VLOOKUP(A176,DETAIL!$A$7:$F$211,5,0),"")</f>
        <v/>
      </c>
      <c r="F176" s="156" t="str">
        <f>IFERROR(VLOOKUP(A176,DETAIL!$A$7:$O$211,15,0),"")</f>
        <v/>
      </c>
      <c r="G176" s="156" t="str">
        <f>IFERROR(VLOOKUP(A176,DETAIL!$A$7:$O$211,14,0),"")</f>
        <v/>
      </c>
      <c r="H176" s="16" t="str">
        <f>IFERROR(VLOOKUP(A176,DETAIL!$A$7:$F$211,6,0),"")</f>
        <v/>
      </c>
      <c r="I176" s="16" t="str">
        <f>IFERROR(VLOOKUP(A176,DETAIL!$A$7:$P$211,16,0),"")</f>
        <v/>
      </c>
      <c r="J176" s="16" t="str">
        <f>IFERROR(VLOOKUP(A176,DETAIL!$A$7:$O$211,13,0),"")</f>
        <v/>
      </c>
      <c r="K176" s="157" t="str">
        <f>IFERROR(CONCATENATE("वर्ष ",VLOOKUP(A176,DETAIL!$A$7:$O$211,11,0)," / ","प्रतिशत ",VLOOKUP(A176,DETAIL!$A$7:$O$211,12,0)*100),"")</f>
        <v/>
      </c>
      <c r="L176" s="16" t="str">
        <f>IFERROR(VLOOKUP(A176,DETAIL!$A$7:$L$211,7,0),"")</f>
        <v/>
      </c>
      <c r="M176" s="158" t="str">
        <f>IFERROR(VLOOKUP(A176,DETAIL!$A$7:$L$211,8,0)*75%,"")</f>
        <v/>
      </c>
      <c r="N176" s="16" t="str">
        <f>IFERROR(VLOOKUP(A176,DETAIL!$A$7:$L$211,9,0),"")</f>
        <v/>
      </c>
      <c r="O176" s="158" t="str">
        <f>IFERROR(VLOOKUP(A176,DETAIL!$A$7:$L$211,10,0)*25%,"")</f>
        <v/>
      </c>
      <c r="P176" s="158" t="str">
        <f t="shared" si="6"/>
        <v/>
      </c>
      <c r="Q176" s="156"/>
    </row>
    <row r="177" spans="1:17" s="21" customFormat="1" ht="30" customHeight="1">
      <c r="A177" s="177">
        <v>170</v>
      </c>
      <c r="B177" s="16" t="str">
        <f t="shared" si="8"/>
        <v/>
      </c>
      <c r="C177" s="155" t="str">
        <f>IFERROR(VLOOKUP(A177,DETAIL!$A$7:$F$211,3,0),"")</f>
        <v/>
      </c>
      <c r="D177" s="155" t="str">
        <f>IFERROR(VLOOKUP(A177,DETAIL!$A$7:$F$211,4,0),"")</f>
        <v/>
      </c>
      <c r="E177" s="156" t="str">
        <f>IFERROR(VLOOKUP(A177,DETAIL!$A$7:$F$211,5,0),"")</f>
        <v/>
      </c>
      <c r="F177" s="156" t="str">
        <f>IFERROR(VLOOKUP(A177,DETAIL!$A$7:$O$211,15,0),"")</f>
        <v/>
      </c>
      <c r="G177" s="156" t="str">
        <f>IFERROR(VLOOKUP(A177,DETAIL!$A$7:$O$211,14,0),"")</f>
        <v/>
      </c>
      <c r="H177" s="16" t="str">
        <f>IFERROR(VLOOKUP(A177,DETAIL!$A$7:$F$211,6,0),"")</f>
        <v/>
      </c>
      <c r="I177" s="16" t="str">
        <f>IFERROR(VLOOKUP(A177,DETAIL!$A$7:$P$211,16,0),"")</f>
        <v/>
      </c>
      <c r="J177" s="16" t="str">
        <f>IFERROR(VLOOKUP(A177,DETAIL!$A$7:$O$211,13,0),"")</f>
        <v/>
      </c>
      <c r="K177" s="157" t="str">
        <f>IFERROR(CONCATENATE("वर्ष ",VLOOKUP(A177,DETAIL!$A$7:$O$211,11,0)," / ","प्रतिशत ",VLOOKUP(A177,DETAIL!$A$7:$O$211,12,0)*100),"")</f>
        <v/>
      </c>
      <c r="L177" s="16" t="str">
        <f>IFERROR(VLOOKUP(A177,DETAIL!$A$7:$L$211,7,0),"")</f>
        <v/>
      </c>
      <c r="M177" s="158" t="str">
        <f>IFERROR(VLOOKUP(A177,DETAIL!$A$7:$L$211,8,0)*75%,"")</f>
        <v/>
      </c>
      <c r="N177" s="16" t="str">
        <f>IFERROR(VLOOKUP(A177,DETAIL!$A$7:$L$211,9,0),"")</f>
        <v/>
      </c>
      <c r="O177" s="158" t="str">
        <f>IFERROR(VLOOKUP(A177,DETAIL!$A$7:$L$211,10,0)*25%,"")</f>
        <v/>
      </c>
      <c r="P177" s="158" t="str">
        <f t="shared" si="6"/>
        <v/>
      </c>
      <c r="Q177" s="156"/>
    </row>
    <row r="178" spans="1:17" s="21" customFormat="1" ht="30" customHeight="1">
      <c r="A178" s="177">
        <v>171</v>
      </c>
      <c r="B178" s="16" t="str">
        <f t="shared" si="8"/>
        <v/>
      </c>
      <c r="C178" s="155" t="str">
        <f>IFERROR(VLOOKUP(A178,DETAIL!$A$7:$F$211,3,0),"")</f>
        <v/>
      </c>
      <c r="D178" s="155" t="str">
        <f>IFERROR(VLOOKUP(A178,DETAIL!$A$7:$F$211,4,0),"")</f>
        <v/>
      </c>
      <c r="E178" s="156" t="str">
        <f>IFERROR(VLOOKUP(A178,DETAIL!$A$7:$F$211,5,0),"")</f>
        <v/>
      </c>
      <c r="F178" s="156" t="str">
        <f>IFERROR(VLOOKUP(A178,DETAIL!$A$7:$O$211,15,0),"")</f>
        <v/>
      </c>
      <c r="G178" s="156" t="str">
        <f>IFERROR(VLOOKUP(A178,DETAIL!$A$7:$O$211,14,0),"")</f>
        <v/>
      </c>
      <c r="H178" s="16" t="str">
        <f>IFERROR(VLOOKUP(A178,DETAIL!$A$7:$F$211,6,0),"")</f>
        <v/>
      </c>
      <c r="I178" s="16" t="str">
        <f>IFERROR(VLOOKUP(A178,DETAIL!$A$7:$P$211,16,0),"")</f>
        <v/>
      </c>
      <c r="J178" s="16" t="str">
        <f>IFERROR(VLOOKUP(A178,DETAIL!$A$7:$O$211,13,0),"")</f>
        <v/>
      </c>
      <c r="K178" s="157" t="str">
        <f>IFERROR(CONCATENATE("वर्ष ",VLOOKUP(A178,DETAIL!$A$7:$O$211,11,0)," / ","प्रतिशत ",VLOOKUP(A178,DETAIL!$A$7:$O$211,12,0)*100),"")</f>
        <v/>
      </c>
      <c r="L178" s="16" t="str">
        <f>IFERROR(VLOOKUP(A178,DETAIL!$A$7:$L$211,7,0),"")</f>
        <v/>
      </c>
      <c r="M178" s="158" t="str">
        <f>IFERROR(VLOOKUP(A178,DETAIL!$A$7:$L$211,8,0)*75%,"")</f>
        <v/>
      </c>
      <c r="N178" s="16" t="str">
        <f>IFERROR(VLOOKUP(A178,DETAIL!$A$7:$L$211,9,0),"")</f>
        <v/>
      </c>
      <c r="O178" s="158" t="str">
        <f>IFERROR(VLOOKUP(A178,DETAIL!$A$7:$L$211,10,0)*25%,"")</f>
        <v/>
      </c>
      <c r="P178" s="158" t="str">
        <f t="shared" si="6"/>
        <v/>
      </c>
      <c r="Q178" s="156"/>
    </row>
    <row r="179" spans="1:17" s="21" customFormat="1" ht="30" customHeight="1">
      <c r="A179" s="177">
        <v>172</v>
      </c>
      <c r="B179" s="16" t="str">
        <f t="shared" si="8"/>
        <v/>
      </c>
      <c r="C179" s="155" t="str">
        <f>IFERROR(VLOOKUP(A179,DETAIL!$A$7:$F$211,3,0),"")</f>
        <v/>
      </c>
      <c r="D179" s="155" t="str">
        <f>IFERROR(VLOOKUP(A179,DETAIL!$A$7:$F$211,4,0),"")</f>
        <v/>
      </c>
      <c r="E179" s="156" t="str">
        <f>IFERROR(VLOOKUP(A179,DETAIL!$A$7:$F$211,5,0),"")</f>
        <v/>
      </c>
      <c r="F179" s="156" t="str">
        <f>IFERROR(VLOOKUP(A179,DETAIL!$A$7:$O$211,15,0),"")</f>
        <v/>
      </c>
      <c r="G179" s="156" t="str">
        <f>IFERROR(VLOOKUP(A179,DETAIL!$A$7:$O$211,14,0),"")</f>
        <v/>
      </c>
      <c r="H179" s="16" t="str">
        <f>IFERROR(VLOOKUP(A179,DETAIL!$A$7:$F$211,6,0),"")</f>
        <v/>
      </c>
      <c r="I179" s="16" t="str">
        <f>IFERROR(VLOOKUP(A179,DETAIL!$A$7:$P$211,16,0),"")</f>
        <v/>
      </c>
      <c r="J179" s="16" t="str">
        <f>IFERROR(VLOOKUP(A179,DETAIL!$A$7:$O$211,13,0),"")</f>
        <v/>
      </c>
      <c r="K179" s="157" t="str">
        <f>IFERROR(CONCATENATE("वर्ष ",VLOOKUP(A179,DETAIL!$A$7:$O$211,11,0)," / ","प्रतिशत ",VLOOKUP(A179,DETAIL!$A$7:$O$211,12,0)*100),"")</f>
        <v/>
      </c>
      <c r="L179" s="16" t="str">
        <f>IFERROR(VLOOKUP(A179,DETAIL!$A$7:$L$211,7,0),"")</f>
        <v/>
      </c>
      <c r="M179" s="158" t="str">
        <f>IFERROR(VLOOKUP(A179,DETAIL!$A$7:$L$211,8,0)*75%,"")</f>
        <v/>
      </c>
      <c r="N179" s="16" t="str">
        <f>IFERROR(VLOOKUP(A179,DETAIL!$A$7:$L$211,9,0),"")</f>
        <v/>
      </c>
      <c r="O179" s="158" t="str">
        <f>IFERROR(VLOOKUP(A179,DETAIL!$A$7:$L$211,10,0)*25%,"")</f>
        <v/>
      </c>
      <c r="P179" s="158" t="str">
        <f t="shared" si="6"/>
        <v/>
      </c>
      <c r="Q179" s="156"/>
    </row>
    <row r="180" spans="1:17" s="21" customFormat="1" ht="30" customHeight="1">
      <c r="A180" s="177">
        <v>173</v>
      </c>
      <c r="B180" s="16" t="str">
        <f t="shared" si="8"/>
        <v/>
      </c>
      <c r="C180" s="155" t="str">
        <f>IFERROR(VLOOKUP(A180,DETAIL!$A$7:$F$211,3,0),"")</f>
        <v/>
      </c>
      <c r="D180" s="155" t="str">
        <f>IFERROR(VLOOKUP(A180,DETAIL!$A$7:$F$211,4,0),"")</f>
        <v/>
      </c>
      <c r="E180" s="156" t="str">
        <f>IFERROR(VLOOKUP(A180,DETAIL!$A$7:$F$211,5,0),"")</f>
        <v/>
      </c>
      <c r="F180" s="156" t="str">
        <f>IFERROR(VLOOKUP(A180,DETAIL!$A$7:$O$211,15,0),"")</f>
        <v/>
      </c>
      <c r="G180" s="156" t="str">
        <f>IFERROR(VLOOKUP(A180,DETAIL!$A$7:$O$211,14,0),"")</f>
        <v/>
      </c>
      <c r="H180" s="16" t="str">
        <f>IFERROR(VLOOKUP(A180,DETAIL!$A$7:$F$211,6,0),"")</f>
        <v/>
      </c>
      <c r="I180" s="16" t="str">
        <f>IFERROR(VLOOKUP(A180,DETAIL!$A$7:$P$211,16,0),"")</f>
        <v/>
      </c>
      <c r="J180" s="16" t="str">
        <f>IFERROR(VLOOKUP(A180,DETAIL!$A$7:$O$211,13,0),"")</f>
        <v/>
      </c>
      <c r="K180" s="157" t="str">
        <f>IFERROR(CONCATENATE("वर्ष ",VLOOKUP(A180,DETAIL!$A$7:$O$211,11,0)," / ","प्रतिशत ",VLOOKUP(A180,DETAIL!$A$7:$O$211,12,0)*100),"")</f>
        <v/>
      </c>
      <c r="L180" s="16" t="str">
        <f>IFERROR(VLOOKUP(A180,DETAIL!$A$7:$L$211,7,0),"")</f>
        <v/>
      </c>
      <c r="M180" s="158" t="str">
        <f>IFERROR(VLOOKUP(A180,DETAIL!$A$7:$L$211,8,0)*75%,"")</f>
        <v/>
      </c>
      <c r="N180" s="16" t="str">
        <f>IFERROR(VLOOKUP(A180,DETAIL!$A$7:$L$211,9,0),"")</f>
        <v/>
      </c>
      <c r="O180" s="158" t="str">
        <f>IFERROR(VLOOKUP(A180,DETAIL!$A$7:$L$211,10,0)*25%,"")</f>
        <v/>
      </c>
      <c r="P180" s="158" t="str">
        <f t="shared" si="6"/>
        <v/>
      </c>
      <c r="Q180" s="156"/>
    </row>
    <row r="181" spans="1:17" s="21" customFormat="1" ht="30" customHeight="1">
      <c r="A181" s="177">
        <v>174</v>
      </c>
      <c r="B181" s="16" t="str">
        <f t="shared" si="8"/>
        <v/>
      </c>
      <c r="C181" s="155" t="str">
        <f>IFERROR(VLOOKUP(A181,DETAIL!$A$7:$F$211,3,0),"")</f>
        <v/>
      </c>
      <c r="D181" s="155" t="str">
        <f>IFERROR(VLOOKUP(A181,DETAIL!$A$7:$F$211,4,0),"")</f>
        <v/>
      </c>
      <c r="E181" s="156" t="str">
        <f>IFERROR(VLOOKUP(A181,DETAIL!$A$7:$F$211,5,0),"")</f>
        <v/>
      </c>
      <c r="F181" s="156" t="str">
        <f>IFERROR(VLOOKUP(A181,DETAIL!$A$7:$O$211,15,0),"")</f>
        <v/>
      </c>
      <c r="G181" s="156" t="str">
        <f>IFERROR(VLOOKUP(A181,DETAIL!$A$7:$O$211,14,0),"")</f>
        <v/>
      </c>
      <c r="H181" s="16" t="str">
        <f>IFERROR(VLOOKUP(A181,DETAIL!$A$7:$F$211,6,0),"")</f>
        <v/>
      </c>
      <c r="I181" s="16" t="str">
        <f>IFERROR(VLOOKUP(A181,DETAIL!$A$7:$P$211,16,0),"")</f>
        <v/>
      </c>
      <c r="J181" s="16" t="str">
        <f>IFERROR(VLOOKUP(A181,DETAIL!$A$7:$O$211,13,0),"")</f>
        <v/>
      </c>
      <c r="K181" s="157" t="str">
        <f>IFERROR(CONCATENATE("वर्ष ",VLOOKUP(A181,DETAIL!$A$7:$O$211,11,0)," / ","प्रतिशत ",VLOOKUP(A181,DETAIL!$A$7:$O$211,12,0)*100),"")</f>
        <v/>
      </c>
      <c r="L181" s="16" t="str">
        <f>IFERROR(VLOOKUP(A181,DETAIL!$A$7:$L$211,7,0),"")</f>
        <v/>
      </c>
      <c r="M181" s="158" t="str">
        <f>IFERROR(VLOOKUP(A181,DETAIL!$A$7:$L$211,8,0)*75%,"")</f>
        <v/>
      </c>
      <c r="N181" s="16" t="str">
        <f>IFERROR(VLOOKUP(A181,DETAIL!$A$7:$L$211,9,0),"")</f>
        <v/>
      </c>
      <c r="O181" s="158" t="str">
        <f>IFERROR(VLOOKUP(A181,DETAIL!$A$7:$L$211,10,0)*25%,"")</f>
        <v/>
      </c>
      <c r="P181" s="158" t="str">
        <f t="shared" si="6"/>
        <v/>
      </c>
      <c r="Q181" s="156"/>
    </row>
    <row r="182" spans="1:17" s="21" customFormat="1" ht="30" customHeight="1">
      <c r="A182" s="177">
        <v>175</v>
      </c>
      <c r="B182" s="16" t="str">
        <f t="shared" si="8"/>
        <v/>
      </c>
      <c r="C182" s="155" t="str">
        <f>IFERROR(VLOOKUP(A182,DETAIL!$A$7:$F$211,3,0),"")</f>
        <v/>
      </c>
      <c r="D182" s="155" t="str">
        <f>IFERROR(VLOOKUP(A182,DETAIL!$A$7:$F$211,4,0),"")</f>
        <v/>
      </c>
      <c r="E182" s="156" t="str">
        <f>IFERROR(VLOOKUP(A182,DETAIL!$A$7:$F$211,5,0),"")</f>
        <v/>
      </c>
      <c r="F182" s="156" t="str">
        <f>IFERROR(VLOOKUP(A182,DETAIL!$A$7:$O$211,15,0),"")</f>
        <v/>
      </c>
      <c r="G182" s="156" t="str">
        <f>IFERROR(VLOOKUP(A182,DETAIL!$A$7:$O$211,14,0),"")</f>
        <v/>
      </c>
      <c r="H182" s="16" t="str">
        <f>IFERROR(VLOOKUP(A182,DETAIL!$A$7:$F$211,6,0),"")</f>
        <v/>
      </c>
      <c r="I182" s="16" t="str">
        <f>IFERROR(VLOOKUP(A182,DETAIL!$A$7:$P$211,16,0),"")</f>
        <v/>
      </c>
      <c r="J182" s="16" t="str">
        <f>IFERROR(VLOOKUP(A182,DETAIL!$A$7:$O$211,13,0),"")</f>
        <v/>
      </c>
      <c r="K182" s="157" t="str">
        <f>IFERROR(CONCATENATE("वर्ष ",VLOOKUP(A182,DETAIL!$A$7:$O$211,11,0)," / ","प्रतिशत ",VLOOKUP(A182,DETAIL!$A$7:$O$211,12,0)*100),"")</f>
        <v/>
      </c>
      <c r="L182" s="16" t="str">
        <f>IFERROR(VLOOKUP(A182,DETAIL!$A$7:$L$211,7,0),"")</f>
        <v/>
      </c>
      <c r="M182" s="158" t="str">
        <f>IFERROR(VLOOKUP(A182,DETAIL!$A$7:$L$211,8,0)*75%,"")</f>
        <v/>
      </c>
      <c r="N182" s="16" t="str">
        <f>IFERROR(VLOOKUP(A182,DETAIL!$A$7:$L$211,9,0),"")</f>
        <v/>
      </c>
      <c r="O182" s="158" t="str">
        <f>IFERROR(VLOOKUP(A182,DETAIL!$A$7:$L$211,10,0)*25%,"")</f>
        <v/>
      </c>
      <c r="P182" s="158" t="str">
        <f t="shared" si="6"/>
        <v/>
      </c>
      <c r="Q182" s="156"/>
    </row>
    <row r="183" spans="1:17" s="21" customFormat="1" ht="30" customHeight="1">
      <c r="A183" s="177">
        <v>176</v>
      </c>
      <c r="B183" s="16" t="str">
        <f t="shared" si="8"/>
        <v/>
      </c>
      <c r="C183" s="155" t="str">
        <f>IFERROR(VLOOKUP(A183,DETAIL!$A$7:$F$211,3,0),"")</f>
        <v/>
      </c>
      <c r="D183" s="155" t="str">
        <f>IFERROR(VLOOKUP(A183,DETAIL!$A$7:$F$211,4,0),"")</f>
        <v/>
      </c>
      <c r="E183" s="156" t="str">
        <f>IFERROR(VLOOKUP(A183,DETAIL!$A$7:$F$211,5,0),"")</f>
        <v/>
      </c>
      <c r="F183" s="156" t="str">
        <f>IFERROR(VLOOKUP(A183,DETAIL!$A$7:$O$211,15,0),"")</f>
        <v/>
      </c>
      <c r="G183" s="156" t="str">
        <f>IFERROR(VLOOKUP(A183,DETAIL!$A$7:$O$211,14,0),"")</f>
        <v/>
      </c>
      <c r="H183" s="16" t="str">
        <f>IFERROR(VLOOKUP(A183,DETAIL!$A$7:$F$211,6,0),"")</f>
        <v/>
      </c>
      <c r="I183" s="16" t="str">
        <f>IFERROR(VLOOKUP(A183,DETAIL!$A$7:$P$211,16,0),"")</f>
        <v/>
      </c>
      <c r="J183" s="16" t="str">
        <f>IFERROR(VLOOKUP(A183,DETAIL!$A$7:$O$211,13,0),"")</f>
        <v/>
      </c>
      <c r="K183" s="157" t="str">
        <f>IFERROR(CONCATENATE("वर्ष ",VLOOKUP(A183,DETAIL!$A$7:$O$211,11,0)," / ","प्रतिशत ",VLOOKUP(A183,DETAIL!$A$7:$O$211,12,0)*100),"")</f>
        <v/>
      </c>
      <c r="L183" s="16" t="str">
        <f>IFERROR(VLOOKUP(A183,DETAIL!$A$7:$L$211,7,0),"")</f>
        <v/>
      </c>
      <c r="M183" s="158" t="str">
        <f>IFERROR(VLOOKUP(A183,DETAIL!$A$7:$L$211,8,0)*75%,"")</f>
        <v/>
      </c>
      <c r="N183" s="16" t="str">
        <f>IFERROR(VLOOKUP(A183,DETAIL!$A$7:$L$211,9,0),"")</f>
        <v/>
      </c>
      <c r="O183" s="158" t="str">
        <f>IFERROR(VLOOKUP(A183,DETAIL!$A$7:$L$211,10,0)*25%,"")</f>
        <v/>
      </c>
      <c r="P183" s="158" t="str">
        <f t="shared" si="6"/>
        <v/>
      </c>
      <c r="Q183" s="156"/>
    </row>
    <row r="184" spans="1:17" s="21" customFormat="1" ht="30" customHeight="1">
      <c r="A184" s="177">
        <v>177</v>
      </c>
      <c r="B184" s="16" t="str">
        <f t="shared" si="8"/>
        <v/>
      </c>
      <c r="C184" s="155" t="str">
        <f>IFERROR(VLOOKUP(A184,DETAIL!$A$7:$F$211,3,0),"")</f>
        <v/>
      </c>
      <c r="D184" s="155" t="str">
        <f>IFERROR(VLOOKUP(A184,DETAIL!$A$7:$F$211,4,0),"")</f>
        <v/>
      </c>
      <c r="E184" s="156" t="str">
        <f>IFERROR(VLOOKUP(A184,DETAIL!$A$7:$F$211,5,0),"")</f>
        <v/>
      </c>
      <c r="F184" s="156" t="str">
        <f>IFERROR(VLOOKUP(A184,DETAIL!$A$7:$O$211,15,0),"")</f>
        <v/>
      </c>
      <c r="G184" s="156" t="str">
        <f>IFERROR(VLOOKUP(A184,DETAIL!$A$7:$O$211,14,0),"")</f>
        <v/>
      </c>
      <c r="H184" s="16" t="str">
        <f>IFERROR(VLOOKUP(A184,DETAIL!$A$7:$F$211,6,0),"")</f>
        <v/>
      </c>
      <c r="I184" s="16" t="str">
        <f>IFERROR(VLOOKUP(A184,DETAIL!$A$7:$P$211,16,0),"")</f>
        <v/>
      </c>
      <c r="J184" s="16" t="str">
        <f>IFERROR(VLOOKUP(A184,DETAIL!$A$7:$O$211,13,0),"")</f>
        <v/>
      </c>
      <c r="K184" s="157" t="str">
        <f>IFERROR(CONCATENATE("वर्ष ",VLOOKUP(A184,DETAIL!$A$7:$O$211,11,0)," / ","प्रतिशत ",VLOOKUP(A184,DETAIL!$A$7:$O$211,12,0)*100),"")</f>
        <v/>
      </c>
      <c r="L184" s="16" t="str">
        <f>IFERROR(VLOOKUP(A184,DETAIL!$A$7:$L$211,7,0),"")</f>
        <v/>
      </c>
      <c r="M184" s="158" t="str">
        <f>IFERROR(VLOOKUP(A184,DETAIL!$A$7:$L$211,8,0)*75%,"")</f>
        <v/>
      </c>
      <c r="N184" s="16" t="str">
        <f>IFERROR(VLOOKUP(A184,DETAIL!$A$7:$L$211,9,0),"")</f>
        <v/>
      </c>
      <c r="O184" s="158" t="str">
        <f>IFERROR(VLOOKUP(A184,DETAIL!$A$7:$L$211,10,0)*25%,"")</f>
        <v/>
      </c>
      <c r="P184" s="158" t="str">
        <f t="shared" si="6"/>
        <v/>
      </c>
      <c r="Q184" s="156"/>
    </row>
    <row r="185" spans="1:17" s="21" customFormat="1" ht="30" customHeight="1">
      <c r="A185" s="177">
        <v>178</v>
      </c>
      <c r="B185" s="16" t="str">
        <f t="shared" si="8"/>
        <v/>
      </c>
      <c r="C185" s="155" t="str">
        <f>IFERROR(VLOOKUP(A185,DETAIL!$A$7:$F$211,3,0),"")</f>
        <v/>
      </c>
      <c r="D185" s="155" t="str">
        <f>IFERROR(VLOOKUP(A185,DETAIL!$A$7:$F$211,4,0),"")</f>
        <v/>
      </c>
      <c r="E185" s="156" t="str">
        <f>IFERROR(VLOOKUP(A185,DETAIL!$A$7:$F$211,5,0),"")</f>
        <v/>
      </c>
      <c r="F185" s="156" t="str">
        <f>IFERROR(VLOOKUP(A185,DETAIL!$A$7:$O$211,15,0),"")</f>
        <v/>
      </c>
      <c r="G185" s="156" t="str">
        <f>IFERROR(VLOOKUP(A185,DETAIL!$A$7:$O$211,14,0),"")</f>
        <v/>
      </c>
      <c r="H185" s="16" t="str">
        <f>IFERROR(VLOOKUP(A185,DETAIL!$A$7:$F$211,6,0),"")</f>
        <v/>
      </c>
      <c r="I185" s="16" t="str">
        <f>IFERROR(VLOOKUP(A185,DETAIL!$A$7:$P$211,16,0),"")</f>
        <v/>
      </c>
      <c r="J185" s="16" t="str">
        <f>IFERROR(VLOOKUP(A185,DETAIL!$A$7:$O$211,13,0),"")</f>
        <v/>
      </c>
      <c r="K185" s="157" t="str">
        <f>IFERROR(CONCATENATE("वर्ष ",VLOOKUP(A185,DETAIL!$A$7:$O$211,11,0)," / ","प्रतिशत ",VLOOKUP(A185,DETAIL!$A$7:$O$211,12,0)*100),"")</f>
        <v/>
      </c>
      <c r="L185" s="16" t="str">
        <f>IFERROR(VLOOKUP(A185,DETAIL!$A$7:$L$211,7,0),"")</f>
        <v/>
      </c>
      <c r="M185" s="158" t="str">
        <f>IFERROR(VLOOKUP(A185,DETAIL!$A$7:$L$211,8,0)*75%,"")</f>
        <v/>
      </c>
      <c r="N185" s="16" t="str">
        <f>IFERROR(VLOOKUP(A185,DETAIL!$A$7:$L$211,9,0),"")</f>
        <v/>
      </c>
      <c r="O185" s="158" t="str">
        <f>IFERROR(VLOOKUP(A185,DETAIL!$A$7:$L$211,10,0)*25%,"")</f>
        <v/>
      </c>
      <c r="P185" s="158" t="str">
        <f t="shared" si="6"/>
        <v/>
      </c>
      <c r="Q185" s="156"/>
    </row>
    <row r="186" spans="1:17" s="21" customFormat="1" ht="30" customHeight="1">
      <c r="A186" s="177">
        <v>179</v>
      </c>
      <c r="B186" s="16" t="str">
        <f t="shared" si="8"/>
        <v/>
      </c>
      <c r="C186" s="155" t="str">
        <f>IFERROR(VLOOKUP(A186,DETAIL!$A$7:$F$211,3,0),"")</f>
        <v/>
      </c>
      <c r="D186" s="155" t="str">
        <f>IFERROR(VLOOKUP(A186,DETAIL!$A$7:$F$211,4,0),"")</f>
        <v/>
      </c>
      <c r="E186" s="156" t="str">
        <f>IFERROR(VLOOKUP(A186,DETAIL!$A$7:$F$211,5,0),"")</f>
        <v/>
      </c>
      <c r="F186" s="156" t="str">
        <f>IFERROR(VLOOKUP(A186,DETAIL!$A$7:$O$211,15,0),"")</f>
        <v/>
      </c>
      <c r="G186" s="156" t="str">
        <f>IFERROR(VLOOKUP(A186,DETAIL!$A$7:$O$211,14,0),"")</f>
        <v/>
      </c>
      <c r="H186" s="16" t="str">
        <f>IFERROR(VLOOKUP(A186,DETAIL!$A$7:$F$211,6,0),"")</f>
        <v/>
      </c>
      <c r="I186" s="16" t="str">
        <f>IFERROR(VLOOKUP(A186,DETAIL!$A$7:$P$211,16,0),"")</f>
        <v/>
      </c>
      <c r="J186" s="16" t="str">
        <f>IFERROR(VLOOKUP(A186,DETAIL!$A$7:$O$211,13,0),"")</f>
        <v/>
      </c>
      <c r="K186" s="157" t="str">
        <f>IFERROR(CONCATENATE("वर्ष ",VLOOKUP(A186,DETAIL!$A$7:$O$211,11,0)," / ","प्रतिशत ",VLOOKUP(A186,DETAIL!$A$7:$O$211,12,0)*100),"")</f>
        <v/>
      </c>
      <c r="L186" s="16" t="str">
        <f>IFERROR(VLOOKUP(A186,DETAIL!$A$7:$L$211,7,0),"")</f>
        <v/>
      </c>
      <c r="M186" s="158" t="str">
        <f>IFERROR(VLOOKUP(A186,DETAIL!$A$7:$L$211,8,0)*75%,"")</f>
        <v/>
      </c>
      <c r="N186" s="16" t="str">
        <f>IFERROR(VLOOKUP(A186,DETAIL!$A$7:$L$211,9,0),"")</f>
        <v/>
      </c>
      <c r="O186" s="158" t="str">
        <f>IFERROR(VLOOKUP(A186,DETAIL!$A$7:$L$211,10,0)*25%,"")</f>
        <v/>
      </c>
      <c r="P186" s="158" t="str">
        <f t="shared" si="6"/>
        <v/>
      </c>
      <c r="Q186" s="156"/>
    </row>
    <row r="187" spans="1:17" s="21" customFormat="1" ht="30" customHeight="1">
      <c r="A187" s="177">
        <v>180</v>
      </c>
      <c r="B187" s="16" t="str">
        <f t="shared" si="8"/>
        <v/>
      </c>
      <c r="C187" s="155" t="str">
        <f>IFERROR(VLOOKUP(A187,DETAIL!$A$7:$F$211,3,0),"")</f>
        <v/>
      </c>
      <c r="D187" s="155" t="str">
        <f>IFERROR(VLOOKUP(A187,DETAIL!$A$7:$F$211,4,0),"")</f>
        <v/>
      </c>
      <c r="E187" s="156" t="str">
        <f>IFERROR(VLOOKUP(A187,DETAIL!$A$7:$F$211,5,0),"")</f>
        <v/>
      </c>
      <c r="F187" s="156" t="str">
        <f>IFERROR(VLOOKUP(A187,DETAIL!$A$7:$O$211,15,0),"")</f>
        <v/>
      </c>
      <c r="G187" s="156" t="str">
        <f>IFERROR(VLOOKUP(A187,DETAIL!$A$7:$O$211,14,0),"")</f>
        <v/>
      </c>
      <c r="H187" s="16" t="str">
        <f>IFERROR(VLOOKUP(A187,DETAIL!$A$7:$F$211,6,0),"")</f>
        <v/>
      </c>
      <c r="I187" s="16" t="str">
        <f>IFERROR(VLOOKUP(A187,DETAIL!$A$7:$P$211,16,0),"")</f>
        <v/>
      </c>
      <c r="J187" s="16" t="str">
        <f>IFERROR(VLOOKUP(A187,DETAIL!$A$7:$O$211,13,0),"")</f>
        <v/>
      </c>
      <c r="K187" s="157" t="str">
        <f>IFERROR(CONCATENATE("वर्ष ",VLOOKUP(A187,DETAIL!$A$7:$O$211,11,0)," / ","प्रतिशत ",VLOOKUP(A187,DETAIL!$A$7:$O$211,12,0)*100),"")</f>
        <v/>
      </c>
      <c r="L187" s="16" t="str">
        <f>IFERROR(VLOOKUP(A187,DETAIL!$A$7:$L$211,7,0),"")</f>
        <v/>
      </c>
      <c r="M187" s="158" t="str">
        <f>IFERROR(VLOOKUP(A187,DETAIL!$A$7:$L$211,8,0)*75%,"")</f>
        <v/>
      </c>
      <c r="N187" s="16" t="str">
        <f>IFERROR(VLOOKUP(A187,DETAIL!$A$7:$L$211,9,0),"")</f>
        <v/>
      </c>
      <c r="O187" s="158" t="str">
        <f>IFERROR(VLOOKUP(A187,DETAIL!$A$7:$L$211,10,0)*25%,"")</f>
        <v/>
      </c>
      <c r="P187" s="158" t="str">
        <f t="shared" si="6"/>
        <v/>
      </c>
      <c r="Q187" s="156"/>
    </row>
    <row r="188" spans="1:17" s="21" customFormat="1" ht="30" customHeight="1">
      <c r="A188" s="177">
        <v>181</v>
      </c>
      <c r="B188" s="16" t="str">
        <f t="shared" si="8"/>
        <v/>
      </c>
      <c r="C188" s="155" t="str">
        <f>IFERROR(VLOOKUP(A188,DETAIL!$A$7:$F$211,3,0),"")</f>
        <v/>
      </c>
      <c r="D188" s="155" t="str">
        <f>IFERROR(VLOOKUP(A188,DETAIL!$A$7:$F$211,4,0),"")</f>
        <v/>
      </c>
      <c r="E188" s="156" t="str">
        <f>IFERROR(VLOOKUP(A188,DETAIL!$A$7:$F$211,5,0),"")</f>
        <v/>
      </c>
      <c r="F188" s="156" t="str">
        <f>IFERROR(VLOOKUP(A188,DETAIL!$A$7:$O$211,15,0),"")</f>
        <v/>
      </c>
      <c r="G188" s="156" t="str">
        <f>IFERROR(VLOOKUP(A188,DETAIL!$A$7:$O$211,14,0),"")</f>
        <v/>
      </c>
      <c r="H188" s="16" t="str">
        <f>IFERROR(VLOOKUP(A188,DETAIL!$A$7:$F$211,6,0),"")</f>
        <v/>
      </c>
      <c r="I188" s="16" t="str">
        <f>IFERROR(VLOOKUP(A188,DETAIL!$A$7:$P$211,16,0),"")</f>
        <v/>
      </c>
      <c r="J188" s="16" t="str">
        <f>IFERROR(VLOOKUP(A188,DETAIL!$A$7:$O$211,13,0),"")</f>
        <v/>
      </c>
      <c r="K188" s="157" t="str">
        <f>IFERROR(CONCATENATE("वर्ष ",VLOOKUP(A188,DETAIL!$A$7:$O$211,11,0)," / ","प्रतिशत ",VLOOKUP(A188,DETAIL!$A$7:$O$211,12,0)*100),"")</f>
        <v/>
      </c>
      <c r="L188" s="16" t="str">
        <f>IFERROR(VLOOKUP(A188,DETAIL!$A$7:$L$211,7,0),"")</f>
        <v/>
      </c>
      <c r="M188" s="158" t="str">
        <f>IFERROR(VLOOKUP(A188,DETAIL!$A$7:$L$211,8,0)*75%,"")</f>
        <v/>
      </c>
      <c r="N188" s="16" t="str">
        <f>IFERROR(VLOOKUP(A188,DETAIL!$A$7:$L$211,9,0),"")</f>
        <v/>
      </c>
      <c r="O188" s="158" t="str">
        <f>IFERROR(VLOOKUP(A188,DETAIL!$A$7:$L$211,10,0)*25%,"")</f>
        <v/>
      </c>
      <c r="P188" s="158" t="str">
        <f t="shared" si="6"/>
        <v/>
      </c>
      <c r="Q188" s="156"/>
    </row>
    <row r="189" spans="1:17" s="21" customFormat="1" ht="30" customHeight="1">
      <c r="A189" s="177">
        <v>182</v>
      </c>
      <c r="B189" s="16" t="str">
        <f t="shared" si="8"/>
        <v/>
      </c>
      <c r="C189" s="155" t="str">
        <f>IFERROR(VLOOKUP(A189,DETAIL!$A$7:$F$211,3,0),"")</f>
        <v/>
      </c>
      <c r="D189" s="155" t="str">
        <f>IFERROR(VLOOKUP(A189,DETAIL!$A$7:$F$211,4,0),"")</f>
        <v/>
      </c>
      <c r="E189" s="156" t="str">
        <f>IFERROR(VLOOKUP(A189,DETAIL!$A$7:$F$211,5,0),"")</f>
        <v/>
      </c>
      <c r="F189" s="156" t="str">
        <f>IFERROR(VLOOKUP(A189,DETAIL!$A$7:$O$211,15,0),"")</f>
        <v/>
      </c>
      <c r="G189" s="156" t="str">
        <f>IFERROR(VLOOKUP(A189,DETAIL!$A$7:$O$211,14,0),"")</f>
        <v/>
      </c>
      <c r="H189" s="16" t="str">
        <f>IFERROR(VLOOKUP(A189,DETAIL!$A$7:$F$211,6,0),"")</f>
        <v/>
      </c>
      <c r="I189" s="16" t="str">
        <f>IFERROR(VLOOKUP(A189,DETAIL!$A$7:$P$211,16,0),"")</f>
        <v/>
      </c>
      <c r="J189" s="16" t="str">
        <f>IFERROR(VLOOKUP(A189,DETAIL!$A$7:$O$211,13,0),"")</f>
        <v/>
      </c>
      <c r="K189" s="157" t="str">
        <f>IFERROR(CONCATENATE("वर्ष ",VLOOKUP(A189,DETAIL!$A$7:$O$211,11,0)," / ","प्रतिशत ",VLOOKUP(A189,DETAIL!$A$7:$O$211,12,0)*100),"")</f>
        <v/>
      </c>
      <c r="L189" s="16" t="str">
        <f>IFERROR(VLOOKUP(A189,DETAIL!$A$7:$L$211,7,0),"")</f>
        <v/>
      </c>
      <c r="M189" s="158" t="str">
        <f>IFERROR(VLOOKUP(A189,DETAIL!$A$7:$L$211,8,0)*75%,"")</f>
        <v/>
      </c>
      <c r="N189" s="16" t="str">
        <f>IFERROR(VLOOKUP(A189,DETAIL!$A$7:$L$211,9,0),"")</f>
        <v/>
      </c>
      <c r="O189" s="158" t="str">
        <f>IFERROR(VLOOKUP(A189,DETAIL!$A$7:$L$211,10,0)*25%,"")</f>
        <v/>
      </c>
      <c r="P189" s="158" t="str">
        <f t="shared" si="6"/>
        <v/>
      </c>
      <c r="Q189" s="156"/>
    </row>
    <row r="190" spans="1:17" s="21" customFormat="1" ht="30" customHeight="1">
      <c r="A190" s="177">
        <v>183</v>
      </c>
      <c r="B190" s="16" t="str">
        <f t="shared" si="8"/>
        <v/>
      </c>
      <c r="C190" s="155" t="str">
        <f>IFERROR(VLOOKUP(A190,DETAIL!$A$7:$F$211,3,0),"")</f>
        <v/>
      </c>
      <c r="D190" s="155" t="str">
        <f>IFERROR(VLOOKUP(A190,DETAIL!$A$7:$F$211,4,0),"")</f>
        <v/>
      </c>
      <c r="E190" s="156" t="str">
        <f>IFERROR(VLOOKUP(A190,DETAIL!$A$7:$F$211,5,0),"")</f>
        <v/>
      </c>
      <c r="F190" s="156" t="str">
        <f>IFERROR(VLOOKUP(A190,DETAIL!$A$7:$O$211,15,0),"")</f>
        <v/>
      </c>
      <c r="G190" s="156" t="str">
        <f>IFERROR(VLOOKUP(A190,DETAIL!$A$7:$O$211,14,0),"")</f>
        <v/>
      </c>
      <c r="H190" s="16" t="str">
        <f>IFERROR(VLOOKUP(A190,DETAIL!$A$7:$F$211,6,0),"")</f>
        <v/>
      </c>
      <c r="I190" s="16" t="str">
        <f>IFERROR(VLOOKUP(A190,DETAIL!$A$7:$P$211,16,0),"")</f>
        <v/>
      </c>
      <c r="J190" s="16" t="str">
        <f>IFERROR(VLOOKUP(A190,DETAIL!$A$7:$O$211,13,0),"")</f>
        <v/>
      </c>
      <c r="K190" s="157" t="str">
        <f>IFERROR(CONCATENATE("वर्ष ",VLOOKUP(A190,DETAIL!$A$7:$O$211,11,0)," / ","प्रतिशत ",VLOOKUP(A190,DETAIL!$A$7:$O$211,12,0)*100),"")</f>
        <v/>
      </c>
      <c r="L190" s="16" t="str">
        <f>IFERROR(VLOOKUP(A190,DETAIL!$A$7:$L$211,7,0),"")</f>
        <v/>
      </c>
      <c r="M190" s="158" t="str">
        <f>IFERROR(VLOOKUP(A190,DETAIL!$A$7:$L$211,8,0)*75%,"")</f>
        <v/>
      </c>
      <c r="N190" s="16" t="str">
        <f>IFERROR(VLOOKUP(A190,DETAIL!$A$7:$L$211,9,0),"")</f>
        <v/>
      </c>
      <c r="O190" s="158" t="str">
        <f>IFERROR(VLOOKUP(A190,DETAIL!$A$7:$L$211,10,0)*25%,"")</f>
        <v/>
      </c>
      <c r="P190" s="158" t="str">
        <f t="shared" si="6"/>
        <v/>
      </c>
      <c r="Q190" s="156"/>
    </row>
    <row r="191" spans="1:17" s="21" customFormat="1" ht="30" customHeight="1">
      <c r="A191" s="177">
        <v>184</v>
      </c>
      <c r="B191" s="16" t="str">
        <f t="shared" si="8"/>
        <v/>
      </c>
      <c r="C191" s="155" t="str">
        <f>IFERROR(VLOOKUP(A191,DETAIL!$A$7:$F$211,3,0),"")</f>
        <v/>
      </c>
      <c r="D191" s="155" t="str">
        <f>IFERROR(VLOOKUP(A191,DETAIL!$A$7:$F$211,4,0),"")</f>
        <v/>
      </c>
      <c r="E191" s="156" t="str">
        <f>IFERROR(VLOOKUP(A191,DETAIL!$A$7:$F$211,5,0),"")</f>
        <v/>
      </c>
      <c r="F191" s="156" t="str">
        <f>IFERROR(VLOOKUP(A191,DETAIL!$A$7:$O$211,15,0),"")</f>
        <v/>
      </c>
      <c r="G191" s="156" t="str">
        <f>IFERROR(VLOOKUP(A191,DETAIL!$A$7:$O$211,14,0),"")</f>
        <v/>
      </c>
      <c r="H191" s="16" t="str">
        <f>IFERROR(VLOOKUP(A191,DETAIL!$A$7:$F$211,6,0),"")</f>
        <v/>
      </c>
      <c r="I191" s="16" t="str">
        <f>IFERROR(VLOOKUP(A191,DETAIL!$A$7:$P$211,16,0),"")</f>
        <v/>
      </c>
      <c r="J191" s="16" t="str">
        <f>IFERROR(VLOOKUP(A191,DETAIL!$A$7:$O$211,13,0),"")</f>
        <v/>
      </c>
      <c r="K191" s="157" t="str">
        <f>IFERROR(CONCATENATE("वर्ष ",VLOOKUP(A191,DETAIL!$A$7:$O$211,11,0)," / ","प्रतिशत ",VLOOKUP(A191,DETAIL!$A$7:$O$211,12,0)*100),"")</f>
        <v/>
      </c>
      <c r="L191" s="16" t="str">
        <f>IFERROR(VLOOKUP(A191,DETAIL!$A$7:$L$211,7,0),"")</f>
        <v/>
      </c>
      <c r="M191" s="158" t="str">
        <f>IFERROR(VLOOKUP(A191,DETAIL!$A$7:$L$211,8,0)*75%,"")</f>
        <v/>
      </c>
      <c r="N191" s="16" t="str">
        <f>IFERROR(VLOOKUP(A191,DETAIL!$A$7:$L$211,9,0),"")</f>
        <v/>
      </c>
      <c r="O191" s="158" t="str">
        <f>IFERROR(VLOOKUP(A191,DETAIL!$A$7:$L$211,10,0)*25%,"")</f>
        <v/>
      </c>
      <c r="P191" s="158" t="str">
        <f t="shared" si="6"/>
        <v/>
      </c>
      <c r="Q191" s="156"/>
    </row>
    <row r="192" spans="1:17" s="21" customFormat="1" ht="30" customHeight="1">
      <c r="A192" s="177">
        <v>185</v>
      </c>
      <c r="B192" s="16" t="str">
        <f t="shared" si="8"/>
        <v/>
      </c>
      <c r="C192" s="155" t="str">
        <f>IFERROR(VLOOKUP(A192,DETAIL!$A$7:$F$211,3,0),"")</f>
        <v/>
      </c>
      <c r="D192" s="155" t="str">
        <f>IFERROR(VLOOKUP(A192,DETAIL!$A$7:$F$211,4,0),"")</f>
        <v/>
      </c>
      <c r="E192" s="156" t="str">
        <f>IFERROR(VLOOKUP(A192,DETAIL!$A$7:$F$211,5,0),"")</f>
        <v/>
      </c>
      <c r="F192" s="156" t="str">
        <f>IFERROR(VLOOKUP(A192,DETAIL!$A$7:$O$211,15,0),"")</f>
        <v/>
      </c>
      <c r="G192" s="156" t="str">
        <f>IFERROR(VLOOKUP(A192,DETAIL!$A$7:$O$211,14,0),"")</f>
        <v/>
      </c>
      <c r="H192" s="16" t="str">
        <f>IFERROR(VLOOKUP(A192,DETAIL!$A$7:$F$211,6,0),"")</f>
        <v/>
      </c>
      <c r="I192" s="16" t="str">
        <f>IFERROR(VLOOKUP(A192,DETAIL!$A$7:$P$211,16,0),"")</f>
        <v/>
      </c>
      <c r="J192" s="16" t="str">
        <f>IFERROR(VLOOKUP(A192,DETAIL!$A$7:$O$211,13,0),"")</f>
        <v/>
      </c>
      <c r="K192" s="157" t="str">
        <f>IFERROR(CONCATENATE("वर्ष ",VLOOKUP(A192,DETAIL!$A$7:$O$211,11,0)," / ","प्रतिशत ",VLOOKUP(A192,DETAIL!$A$7:$O$211,12,0)*100),"")</f>
        <v/>
      </c>
      <c r="L192" s="16" t="str">
        <f>IFERROR(VLOOKUP(A192,DETAIL!$A$7:$L$211,7,0),"")</f>
        <v/>
      </c>
      <c r="M192" s="158" t="str">
        <f>IFERROR(VLOOKUP(A192,DETAIL!$A$7:$L$211,8,0)*75%,"")</f>
        <v/>
      </c>
      <c r="N192" s="16" t="str">
        <f>IFERROR(VLOOKUP(A192,DETAIL!$A$7:$L$211,9,0),"")</f>
        <v/>
      </c>
      <c r="O192" s="158" t="str">
        <f>IFERROR(VLOOKUP(A192,DETAIL!$A$7:$L$211,10,0)*25%,"")</f>
        <v/>
      </c>
      <c r="P192" s="158" t="str">
        <f t="shared" si="6"/>
        <v/>
      </c>
      <c r="Q192" s="156"/>
    </row>
    <row r="193" spans="1:17" s="21" customFormat="1" ht="30" customHeight="1">
      <c r="A193" s="177">
        <v>186</v>
      </c>
      <c r="B193" s="16" t="str">
        <f t="shared" si="8"/>
        <v/>
      </c>
      <c r="C193" s="155" t="str">
        <f>IFERROR(VLOOKUP(A193,DETAIL!$A$7:$F$211,3,0),"")</f>
        <v/>
      </c>
      <c r="D193" s="155" t="str">
        <f>IFERROR(VLOOKUP(A193,DETAIL!$A$7:$F$211,4,0),"")</f>
        <v/>
      </c>
      <c r="E193" s="156" t="str">
        <f>IFERROR(VLOOKUP(A193,DETAIL!$A$7:$F$211,5,0),"")</f>
        <v/>
      </c>
      <c r="F193" s="156" t="str">
        <f>IFERROR(VLOOKUP(A193,DETAIL!$A$7:$O$211,15,0),"")</f>
        <v/>
      </c>
      <c r="G193" s="156" t="str">
        <f>IFERROR(VLOOKUP(A193,DETAIL!$A$7:$O$211,14,0),"")</f>
        <v/>
      </c>
      <c r="H193" s="16" t="str">
        <f>IFERROR(VLOOKUP(A193,DETAIL!$A$7:$F$211,6,0),"")</f>
        <v/>
      </c>
      <c r="I193" s="16" t="str">
        <f>IFERROR(VLOOKUP(A193,DETAIL!$A$7:$P$211,16,0),"")</f>
        <v/>
      </c>
      <c r="J193" s="16" t="str">
        <f>IFERROR(VLOOKUP(A193,DETAIL!$A$7:$O$211,13,0),"")</f>
        <v/>
      </c>
      <c r="K193" s="157" t="str">
        <f>IFERROR(CONCATENATE("वर्ष ",VLOOKUP(A193,DETAIL!$A$7:$O$211,11,0)," / ","प्रतिशत ",VLOOKUP(A193,DETAIL!$A$7:$O$211,12,0)*100),"")</f>
        <v/>
      </c>
      <c r="L193" s="16" t="str">
        <f>IFERROR(VLOOKUP(A193,DETAIL!$A$7:$L$211,7,0),"")</f>
        <v/>
      </c>
      <c r="M193" s="158" t="str">
        <f>IFERROR(VLOOKUP(A193,DETAIL!$A$7:$L$211,8,0)*75%,"")</f>
        <v/>
      </c>
      <c r="N193" s="16" t="str">
        <f>IFERROR(VLOOKUP(A193,DETAIL!$A$7:$L$211,9,0),"")</f>
        <v/>
      </c>
      <c r="O193" s="158" t="str">
        <f>IFERROR(VLOOKUP(A193,DETAIL!$A$7:$L$211,10,0)*25%,"")</f>
        <v/>
      </c>
      <c r="P193" s="158" t="str">
        <f t="shared" si="6"/>
        <v/>
      </c>
      <c r="Q193" s="156"/>
    </row>
    <row r="194" spans="1:17" s="21" customFormat="1" ht="30" customHeight="1">
      <c r="A194" s="177">
        <v>187</v>
      </c>
      <c r="B194" s="16" t="str">
        <f t="shared" si="8"/>
        <v/>
      </c>
      <c r="C194" s="155" t="str">
        <f>IFERROR(VLOOKUP(A194,DETAIL!$A$7:$F$211,3,0),"")</f>
        <v/>
      </c>
      <c r="D194" s="155" t="str">
        <f>IFERROR(VLOOKUP(A194,DETAIL!$A$7:$F$211,4,0),"")</f>
        <v/>
      </c>
      <c r="E194" s="156" t="str">
        <f>IFERROR(VLOOKUP(A194,DETAIL!$A$7:$F$211,5,0),"")</f>
        <v/>
      </c>
      <c r="F194" s="156" t="str">
        <f>IFERROR(VLOOKUP(A194,DETAIL!$A$7:$O$211,15,0),"")</f>
        <v/>
      </c>
      <c r="G194" s="156" t="str">
        <f>IFERROR(VLOOKUP(A194,DETAIL!$A$7:$O$211,14,0),"")</f>
        <v/>
      </c>
      <c r="H194" s="16" t="str">
        <f>IFERROR(VLOOKUP(A194,DETAIL!$A$7:$F$211,6,0),"")</f>
        <v/>
      </c>
      <c r="I194" s="16" t="str">
        <f>IFERROR(VLOOKUP(A194,DETAIL!$A$7:$P$211,16,0),"")</f>
        <v/>
      </c>
      <c r="J194" s="16" t="str">
        <f>IFERROR(VLOOKUP(A194,DETAIL!$A$7:$O$211,13,0),"")</f>
        <v/>
      </c>
      <c r="K194" s="157" t="str">
        <f>IFERROR(CONCATENATE("वर्ष ",VLOOKUP(A194,DETAIL!$A$7:$O$211,11,0)," / ","प्रतिशत ",VLOOKUP(A194,DETAIL!$A$7:$O$211,12,0)*100),"")</f>
        <v/>
      </c>
      <c r="L194" s="16" t="str">
        <f>IFERROR(VLOOKUP(A194,DETAIL!$A$7:$L$211,7,0),"")</f>
        <v/>
      </c>
      <c r="M194" s="158" t="str">
        <f>IFERROR(VLOOKUP(A194,DETAIL!$A$7:$L$211,8,0)*75%,"")</f>
        <v/>
      </c>
      <c r="N194" s="16" t="str">
        <f>IFERROR(VLOOKUP(A194,DETAIL!$A$7:$L$211,9,0),"")</f>
        <v/>
      </c>
      <c r="O194" s="158" t="str">
        <f>IFERROR(VLOOKUP(A194,DETAIL!$A$7:$L$211,10,0)*25%,"")</f>
        <v/>
      </c>
      <c r="P194" s="158" t="str">
        <f t="shared" si="6"/>
        <v/>
      </c>
      <c r="Q194" s="156"/>
    </row>
    <row r="195" spans="1:17" s="21" customFormat="1" ht="30" customHeight="1">
      <c r="A195" s="177">
        <v>188</v>
      </c>
      <c r="B195" s="16" t="str">
        <f t="shared" si="8"/>
        <v/>
      </c>
      <c r="C195" s="155" t="str">
        <f>IFERROR(VLOOKUP(A195,DETAIL!$A$7:$F$211,3,0),"")</f>
        <v/>
      </c>
      <c r="D195" s="155" t="str">
        <f>IFERROR(VLOOKUP(A195,DETAIL!$A$7:$F$211,4,0),"")</f>
        <v/>
      </c>
      <c r="E195" s="156" t="str">
        <f>IFERROR(VLOOKUP(A195,DETAIL!$A$7:$F$211,5,0),"")</f>
        <v/>
      </c>
      <c r="F195" s="156" t="str">
        <f>IFERROR(VLOOKUP(A195,DETAIL!$A$7:$O$211,15,0),"")</f>
        <v/>
      </c>
      <c r="G195" s="156" t="str">
        <f>IFERROR(VLOOKUP(A195,DETAIL!$A$7:$O$211,14,0),"")</f>
        <v/>
      </c>
      <c r="H195" s="16" t="str">
        <f>IFERROR(VLOOKUP(A195,DETAIL!$A$7:$F$211,6,0),"")</f>
        <v/>
      </c>
      <c r="I195" s="16" t="str">
        <f>IFERROR(VLOOKUP(A195,DETAIL!$A$7:$P$211,16,0),"")</f>
        <v/>
      </c>
      <c r="J195" s="16" t="str">
        <f>IFERROR(VLOOKUP(A195,DETAIL!$A$7:$O$211,13,0),"")</f>
        <v/>
      </c>
      <c r="K195" s="157" t="str">
        <f>IFERROR(CONCATENATE("वर्ष ",VLOOKUP(A195,DETAIL!$A$7:$O$211,11,0)," / ","प्रतिशत ",VLOOKUP(A195,DETAIL!$A$7:$O$211,12,0)*100),"")</f>
        <v/>
      </c>
      <c r="L195" s="16" t="str">
        <f>IFERROR(VLOOKUP(A195,DETAIL!$A$7:$L$211,7,0),"")</f>
        <v/>
      </c>
      <c r="M195" s="158" t="str">
        <f>IFERROR(VLOOKUP(A195,DETAIL!$A$7:$L$211,8,0)*75%,"")</f>
        <v/>
      </c>
      <c r="N195" s="16" t="str">
        <f>IFERROR(VLOOKUP(A195,DETAIL!$A$7:$L$211,9,0),"")</f>
        <v/>
      </c>
      <c r="O195" s="158" t="str">
        <f>IFERROR(VLOOKUP(A195,DETAIL!$A$7:$L$211,10,0)*25%,"")</f>
        <v/>
      </c>
      <c r="P195" s="158" t="str">
        <f t="shared" si="6"/>
        <v/>
      </c>
      <c r="Q195" s="156"/>
    </row>
    <row r="196" spans="1:17" s="21" customFormat="1" ht="30" customHeight="1">
      <c r="A196" s="177">
        <v>189</v>
      </c>
      <c r="B196" s="16" t="str">
        <f t="shared" si="8"/>
        <v/>
      </c>
      <c r="C196" s="155" t="str">
        <f>IFERROR(VLOOKUP(A196,DETAIL!$A$7:$F$211,3,0),"")</f>
        <v/>
      </c>
      <c r="D196" s="155" t="str">
        <f>IFERROR(VLOOKUP(A196,DETAIL!$A$7:$F$211,4,0),"")</f>
        <v/>
      </c>
      <c r="E196" s="156" t="str">
        <f>IFERROR(VLOOKUP(A196,DETAIL!$A$7:$F$211,5,0),"")</f>
        <v/>
      </c>
      <c r="F196" s="156" t="str">
        <f>IFERROR(VLOOKUP(A196,DETAIL!$A$7:$O$211,15,0),"")</f>
        <v/>
      </c>
      <c r="G196" s="156" t="str">
        <f>IFERROR(VLOOKUP(A196,DETAIL!$A$7:$O$211,14,0),"")</f>
        <v/>
      </c>
      <c r="H196" s="16" t="str">
        <f>IFERROR(VLOOKUP(A196,DETAIL!$A$7:$F$211,6,0),"")</f>
        <v/>
      </c>
      <c r="I196" s="16" t="str">
        <f>IFERROR(VLOOKUP(A196,DETAIL!$A$7:$P$211,16,0),"")</f>
        <v/>
      </c>
      <c r="J196" s="16" t="str">
        <f>IFERROR(VLOOKUP(A196,DETAIL!$A$7:$O$211,13,0),"")</f>
        <v/>
      </c>
      <c r="K196" s="157" t="str">
        <f>IFERROR(CONCATENATE("वर्ष ",VLOOKUP(A196,DETAIL!$A$7:$O$211,11,0)," / ","प्रतिशत ",VLOOKUP(A196,DETAIL!$A$7:$O$211,12,0)*100),"")</f>
        <v/>
      </c>
      <c r="L196" s="16" t="str">
        <f>IFERROR(VLOOKUP(A196,DETAIL!$A$7:$L$211,7,0),"")</f>
        <v/>
      </c>
      <c r="M196" s="158" t="str">
        <f>IFERROR(VLOOKUP(A196,DETAIL!$A$7:$L$211,8,0)*75%,"")</f>
        <v/>
      </c>
      <c r="N196" s="16" t="str">
        <f>IFERROR(VLOOKUP(A196,DETAIL!$A$7:$L$211,9,0),"")</f>
        <v/>
      </c>
      <c r="O196" s="158" t="str">
        <f>IFERROR(VLOOKUP(A196,DETAIL!$A$7:$L$211,10,0)*25%,"")</f>
        <v/>
      </c>
      <c r="P196" s="158" t="str">
        <f t="shared" si="6"/>
        <v/>
      </c>
      <c r="Q196" s="156"/>
    </row>
    <row r="197" spans="1:17" s="21" customFormat="1" ht="30" customHeight="1">
      <c r="A197" s="177">
        <v>190</v>
      </c>
      <c r="B197" s="16" t="str">
        <f t="shared" si="8"/>
        <v/>
      </c>
      <c r="C197" s="155" t="str">
        <f>IFERROR(VLOOKUP(A197,DETAIL!$A$7:$F$211,3,0),"")</f>
        <v/>
      </c>
      <c r="D197" s="155" t="str">
        <f>IFERROR(VLOOKUP(A197,DETAIL!$A$7:$F$211,4,0),"")</f>
        <v/>
      </c>
      <c r="E197" s="156" t="str">
        <f>IFERROR(VLOOKUP(A197,DETAIL!$A$7:$F$211,5,0),"")</f>
        <v/>
      </c>
      <c r="F197" s="156" t="str">
        <f>IFERROR(VLOOKUP(A197,DETAIL!$A$7:$O$211,15,0),"")</f>
        <v/>
      </c>
      <c r="G197" s="156" t="str">
        <f>IFERROR(VLOOKUP(A197,DETAIL!$A$7:$O$211,14,0),"")</f>
        <v/>
      </c>
      <c r="H197" s="16" t="str">
        <f>IFERROR(VLOOKUP(A197,DETAIL!$A$7:$F$211,6,0),"")</f>
        <v/>
      </c>
      <c r="I197" s="16" t="str">
        <f>IFERROR(VLOOKUP(A197,DETAIL!$A$7:$P$211,16,0),"")</f>
        <v/>
      </c>
      <c r="J197" s="16" t="str">
        <f>IFERROR(VLOOKUP(A197,DETAIL!$A$7:$O$211,13,0),"")</f>
        <v/>
      </c>
      <c r="K197" s="157" t="str">
        <f>IFERROR(CONCATENATE("वर्ष ",VLOOKUP(A197,DETAIL!$A$7:$O$211,11,0)," / ","प्रतिशत ",VLOOKUP(A197,DETAIL!$A$7:$O$211,12,0)*100),"")</f>
        <v/>
      </c>
      <c r="L197" s="16" t="str">
        <f>IFERROR(VLOOKUP(A197,DETAIL!$A$7:$L$211,7,0),"")</f>
        <v/>
      </c>
      <c r="M197" s="158" t="str">
        <f>IFERROR(VLOOKUP(A197,DETAIL!$A$7:$L$211,8,0)*75%,"")</f>
        <v/>
      </c>
      <c r="N197" s="16" t="str">
        <f>IFERROR(VLOOKUP(A197,DETAIL!$A$7:$L$211,9,0),"")</f>
        <v/>
      </c>
      <c r="O197" s="158" t="str">
        <f>IFERROR(VLOOKUP(A197,DETAIL!$A$7:$L$211,10,0)*25%,"")</f>
        <v/>
      </c>
      <c r="P197" s="158" t="str">
        <f t="shared" si="6"/>
        <v/>
      </c>
      <c r="Q197" s="156"/>
    </row>
    <row r="198" spans="1:17" s="21" customFormat="1" ht="30" customHeight="1">
      <c r="A198" s="177">
        <v>191</v>
      </c>
      <c r="B198" s="16" t="str">
        <f t="shared" si="8"/>
        <v/>
      </c>
      <c r="C198" s="155" t="str">
        <f>IFERROR(VLOOKUP(A198,DETAIL!$A$7:$F$211,3,0),"")</f>
        <v/>
      </c>
      <c r="D198" s="155" t="str">
        <f>IFERROR(VLOOKUP(A198,DETAIL!$A$7:$F$211,4,0),"")</f>
        <v/>
      </c>
      <c r="E198" s="156" t="str">
        <f>IFERROR(VLOOKUP(A198,DETAIL!$A$7:$F$211,5,0),"")</f>
        <v/>
      </c>
      <c r="F198" s="156" t="str">
        <f>IFERROR(VLOOKUP(A198,DETAIL!$A$7:$O$211,15,0),"")</f>
        <v/>
      </c>
      <c r="G198" s="156" t="str">
        <f>IFERROR(VLOOKUP(A198,DETAIL!$A$7:$O$211,14,0),"")</f>
        <v/>
      </c>
      <c r="H198" s="16" t="str">
        <f>IFERROR(VLOOKUP(A198,DETAIL!$A$7:$F$211,6,0),"")</f>
        <v/>
      </c>
      <c r="I198" s="16" t="str">
        <f>IFERROR(VLOOKUP(A198,DETAIL!$A$7:$P$211,16,0),"")</f>
        <v/>
      </c>
      <c r="J198" s="16" t="str">
        <f>IFERROR(VLOOKUP(A198,DETAIL!$A$7:$O$211,13,0),"")</f>
        <v/>
      </c>
      <c r="K198" s="157" t="str">
        <f>IFERROR(CONCATENATE("वर्ष ",VLOOKUP(A198,DETAIL!$A$7:$O$211,11,0)," / ","प्रतिशत ",VLOOKUP(A198,DETAIL!$A$7:$O$211,12,0)*100),"")</f>
        <v/>
      </c>
      <c r="L198" s="16" t="str">
        <f>IFERROR(VLOOKUP(A198,DETAIL!$A$7:$L$211,7,0),"")</f>
        <v/>
      </c>
      <c r="M198" s="158" t="str">
        <f>IFERROR(VLOOKUP(A198,DETAIL!$A$7:$L$211,8,0)*75%,"")</f>
        <v/>
      </c>
      <c r="N198" s="16" t="str">
        <f>IFERROR(VLOOKUP(A198,DETAIL!$A$7:$L$211,9,0),"")</f>
        <v/>
      </c>
      <c r="O198" s="158" t="str">
        <f>IFERROR(VLOOKUP(A198,DETAIL!$A$7:$L$211,10,0)*25%,"")</f>
        <v/>
      </c>
      <c r="P198" s="158" t="str">
        <f t="shared" si="6"/>
        <v/>
      </c>
      <c r="Q198" s="156"/>
    </row>
    <row r="199" spans="1:17" s="21" customFormat="1" ht="30" customHeight="1">
      <c r="A199" s="177">
        <v>192</v>
      </c>
      <c r="B199" s="16" t="str">
        <f t="shared" si="8"/>
        <v/>
      </c>
      <c r="C199" s="155" t="str">
        <f>IFERROR(VLOOKUP(A199,DETAIL!$A$7:$F$211,3,0),"")</f>
        <v/>
      </c>
      <c r="D199" s="155" t="str">
        <f>IFERROR(VLOOKUP(A199,DETAIL!$A$7:$F$211,4,0),"")</f>
        <v/>
      </c>
      <c r="E199" s="156" t="str">
        <f>IFERROR(VLOOKUP(A199,DETAIL!$A$7:$F$211,5,0),"")</f>
        <v/>
      </c>
      <c r="F199" s="156" t="str">
        <f>IFERROR(VLOOKUP(A199,DETAIL!$A$7:$O$211,15,0),"")</f>
        <v/>
      </c>
      <c r="G199" s="156" t="str">
        <f>IFERROR(VLOOKUP(A199,DETAIL!$A$7:$O$211,14,0),"")</f>
        <v/>
      </c>
      <c r="H199" s="16" t="str">
        <f>IFERROR(VLOOKUP(A199,DETAIL!$A$7:$F$211,6,0),"")</f>
        <v/>
      </c>
      <c r="I199" s="16" t="str">
        <f>IFERROR(VLOOKUP(A199,DETAIL!$A$7:$P$211,16,0),"")</f>
        <v/>
      </c>
      <c r="J199" s="16" t="str">
        <f>IFERROR(VLOOKUP(A199,DETAIL!$A$7:$O$211,13,0),"")</f>
        <v/>
      </c>
      <c r="K199" s="157" t="str">
        <f>IFERROR(CONCATENATE("वर्ष ",VLOOKUP(A199,DETAIL!$A$7:$O$211,11,0)," / ","प्रतिशत ",VLOOKUP(A199,DETAIL!$A$7:$O$211,12,0)*100),"")</f>
        <v/>
      </c>
      <c r="L199" s="16" t="str">
        <f>IFERROR(VLOOKUP(A199,DETAIL!$A$7:$L$211,7,0),"")</f>
        <v/>
      </c>
      <c r="M199" s="158" t="str">
        <f>IFERROR(VLOOKUP(A199,DETAIL!$A$7:$L$211,8,0)*75%,"")</f>
        <v/>
      </c>
      <c r="N199" s="16" t="str">
        <f>IFERROR(VLOOKUP(A199,DETAIL!$A$7:$L$211,9,0),"")</f>
        <v/>
      </c>
      <c r="O199" s="158" t="str">
        <f>IFERROR(VLOOKUP(A199,DETAIL!$A$7:$L$211,10,0)*25%,"")</f>
        <v/>
      </c>
      <c r="P199" s="158" t="str">
        <f t="shared" si="6"/>
        <v/>
      </c>
      <c r="Q199" s="156"/>
    </row>
    <row r="200" spans="1:17" s="21" customFormat="1" ht="30" customHeight="1">
      <c r="A200" s="177">
        <v>193</v>
      </c>
      <c r="B200" s="16" t="str">
        <f t="shared" si="8"/>
        <v/>
      </c>
      <c r="C200" s="155" t="str">
        <f>IFERROR(VLOOKUP(A200,DETAIL!$A$7:$F$211,3,0),"")</f>
        <v/>
      </c>
      <c r="D200" s="155" t="str">
        <f>IFERROR(VLOOKUP(A200,DETAIL!$A$7:$F$211,4,0),"")</f>
        <v/>
      </c>
      <c r="E200" s="156" t="str">
        <f>IFERROR(VLOOKUP(A200,DETAIL!$A$7:$F$211,5,0),"")</f>
        <v/>
      </c>
      <c r="F200" s="156" t="str">
        <f>IFERROR(VLOOKUP(A200,DETAIL!$A$7:$O$211,15,0),"")</f>
        <v/>
      </c>
      <c r="G200" s="156" t="str">
        <f>IFERROR(VLOOKUP(A200,DETAIL!$A$7:$O$211,14,0),"")</f>
        <v/>
      </c>
      <c r="H200" s="16" t="str">
        <f>IFERROR(VLOOKUP(A200,DETAIL!$A$7:$F$211,6,0),"")</f>
        <v/>
      </c>
      <c r="I200" s="16" t="str">
        <f>IFERROR(VLOOKUP(A200,DETAIL!$A$7:$P$211,16,0),"")</f>
        <v/>
      </c>
      <c r="J200" s="16" t="str">
        <f>IFERROR(VLOOKUP(A200,DETAIL!$A$7:$O$211,13,0),"")</f>
        <v/>
      </c>
      <c r="K200" s="157" t="str">
        <f>IFERROR(CONCATENATE("वर्ष ",VLOOKUP(A200,DETAIL!$A$7:$O$211,11,0)," / ","प्रतिशत ",VLOOKUP(A200,DETAIL!$A$7:$O$211,12,0)*100),"")</f>
        <v/>
      </c>
      <c r="L200" s="16" t="str">
        <f>IFERROR(VLOOKUP(A200,DETAIL!$A$7:$L$211,7,0),"")</f>
        <v/>
      </c>
      <c r="M200" s="158" t="str">
        <f>IFERROR(VLOOKUP(A200,DETAIL!$A$7:$L$211,8,0)*75%,"")</f>
        <v/>
      </c>
      <c r="N200" s="16" t="str">
        <f>IFERROR(VLOOKUP(A200,DETAIL!$A$7:$L$211,9,0),"")</f>
        <v/>
      </c>
      <c r="O200" s="158" t="str">
        <f>IFERROR(VLOOKUP(A200,DETAIL!$A$7:$L$211,10,0)*25%,"")</f>
        <v/>
      </c>
      <c r="P200" s="158" t="str">
        <f t="shared" si="6"/>
        <v/>
      </c>
      <c r="Q200" s="156"/>
    </row>
    <row r="201" spans="1:17" s="21" customFormat="1" ht="30" customHeight="1">
      <c r="A201" s="177">
        <v>194</v>
      </c>
      <c r="B201" s="16" t="str">
        <f t="shared" si="8"/>
        <v/>
      </c>
      <c r="C201" s="155" t="str">
        <f>IFERROR(VLOOKUP(A201,DETAIL!$A$7:$F$211,3,0),"")</f>
        <v/>
      </c>
      <c r="D201" s="155" t="str">
        <f>IFERROR(VLOOKUP(A201,DETAIL!$A$7:$F$211,4,0),"")</f>
        <v/>
      </c>
      <c r="E201" s="156" t="str">
        <f>IFERROR(VLOOKUP(A201,DETAIL!$A$7:$F$211,5,0),"")</f>
        <v/>
      </c>
      <c r="F201" s="156" t="str">
        <f>IFERROR(VLOOKUP(A201,DETAIL!$A$7:$O$211,15,0),"")</f>
        <v/>
      </c>
      <c r="G201" s="156" t="str">
        <f>IFERROR(VLOOKUP(A201,DETAIL!$A$7:$O$211,14,0),"")</f>
        <v/>
      </c>
      <c r="H201" s="16" t="str">
        <f>IFERROR(VLOOKUP(A201,DETAIL!$A$7:$F$211,6,0),"")</f>
        <v/>
      </c>
      <c r="I201" s="16" t="str">
        <f>IFERROR(VLOOKUP(A201,DETAIL!$A$7:$P$211,16,0),"")</f>
        <v/>
      </c>
      <c r="J201" s="16" t="str">
        <f>IFERROR(VLOOKUP(A201,DETAIL!$A$7:$O$211,13,0),"")</f>
        <v/>
      </c>
      <c r="K201" s="157" t="str">
        <f>IFERROR(CONCATENATE("वर्ष ",VLOOKUP(A201,DETAIL!$A$7:$O$211,11,0)," / ","प्रतिशत ",VLOOKUP(A201,DETAIL!$A$7:$O$211,12,0)*100),"")</f>
        <v/>
      </c>
      <c r="L201" s="16" t="str">
        <f>IFERROR(VLOOKUP(A201,DETAIL!$A$7:$L$211,7,0),"")</f>
        <v/>
      </c>
      <c r="M201" s="158" t="str">
        <f>IFERROR(VLOOKUP(A201,DETAIL!$A$7:$L$211,8,0)*75%,"")</f>
        <v/>
      </c>
      <c r="N201" s="16" t="str">
        <f>IFERROR(VLOOKUP(A201,DETAIL!$A$7:$L$211,9,0),"")</f>
        <v/>
      </c>
      <c r="O201" s="158" t="str">
        <f>IFERROR(VLOOKUP(A201,DETAIL!$A$7:$L$211,10,0)*25%,"")</f>
        <v/>
      </c>
      <c r="P201" s="158" t="str">
        <f t="shared" ref="P201:P208" si="9">IFERROR(IF(H201="","",SUM(M201+O201)),"")</f>
        <v/>
      </c>
      <c r="Q201" s="156"/>
    </row>
    <row r="202" spans="1:17" s="21" customFormat="1" ht="30" customHeight="1">
      <c r="A202" s="177">
        <v>195</v>
      </c>
      <c r="B202" s="16" t="str">
        <f t="shared" ref="B202:B208" si="10">IFERROR(IF(LEN(C202)&gt;=2,B201+1,""),"")</f>
        <v/>
      </c>
      <c r="C202" s="155" t="str">
        <f>IFERROR(VLOOKUP(A202,DETAIL!$A$7:$F$211,3,0),"")</f>
        <v/>
      </c>
      <c r="D202" s="155" t="str">
        <f>IFERROR(VLOOKUP(A202,DETAIL!$A$7:$F$211,4,0),"")</f>
        <v/>
      </c>
      <c r="E202" s="156" t="str">
        <f>IFERROR(VLOOKUP(A202,DETAIL!$A$7:$F$211,5,0),"")</f>
        <v/>
      </c>
      <c r="F202" s="156" t="str">
        <f>IFERROR(VLOOKUP(A202,DETAIL!$A$7:$O$211,15,0),"")</f>
        <v/>
      </c>
      <c r="G202" s="156" t="str">
        <f>IFERROR(VLOOKUP(A202,DETAIL!$A$7:$O$211,14,0),"")</f>
        <v/>
      </c>
      <c r="H202" s="16" t="str">
        <f>IFERROR(VLOOKUP(A202,DETAIL!$A$7:$F$211,6,0),"")</f>
        <v/>
      </c>
      <c r="I202" s="16" t="str">
        <f>IFERROR(VLOOKUP(A202,DETAIL!$A$7:$P$211,16,0),"")</f>
        <v/>
      </c>
      <c r="J202" s="16" t="str">
        <f>IFERROR(VLOOKUP(A202,DETAIL!$A$7:$O$211,13,0),"")</f>
        <v/>
      </c>
      <c r="K202" s="157" t="str">
        <f>IFERROR(CONCATENATE("वर्ष ",VLOOKUP(A202,DETAIL!$A$7:$O$211,11,0)," / ","प्रतिशत ",VLOOKUP(A202,DETAIL!$A$7:$O$211,12,0)*100),"")</f>
        <v/>
      </c>
      <c r="L202" s="16" t="str">
        <f>IFERROR(VLOOKUP(A202,DETAIL!$A$7:$L$211,7,0),"")</f>
        <v/>
      </c>
      <c r="M202" s="158" t="str">
        <f>IFERROR(VLOOKUP(A202,DETAIL!$A$7:$L$211,8,0)*75%,"")</f>
        <v/>
      </c>
      <c r="N202" s="16" t="str">
        <f>IFERROR(VLOOKUP(A202,DETAIL!$A$7:$L$211,9,0),"")</f>
        <v/>
      </c>
      <c r="O202" s="158" t="str">
        <f>IFERROR(VLOOKUP(A202,DETAIL!$A$7:$L$211,10,0)*25%,"")</f>
        <v/>
      </c>
      <c r="P202" s="158" t="str">
        <f t="shared" si="9"/>
        <v/>
      </c>
      <c r="Q202" s="156"/>
    </row>
    <row r="203" spans="1:17" s="21" customFormat="1" ht="30" customHeight="1">
      <c r="A203" s="177">
        <v>196</v>
      </c>
      <c r="B203" s="16" t="str">
        <f t="shared" si="10"/>
        <v/>
      </c>
      <c r="C203" s="155" t="str">
        <f>IFERROR(VLOOKUP(A203,DETAIL!$A$7:$F$211,3,0),"")</f>
        <v/>
      </c>
      <c r="D203" s="155" t="str">
        <f>IFERROR(VLOOKUP(A203,DETAIL!$A$7:$F$211,4,0),"")</f>
        <v/>
      </c>
      <c r="E203" s="156" t="str">
        <f>IFERROR(VLOOKUP(A203,DETAIL!$A$7:$F$211,5,0),"")</f>
        <v/>
      </c>
      <c r="F203" s="156" t="str">
        <f>IFERROR(VLOOKUP(A203,DETAIL!$A$7:$O$211,15,0),"")</f>
        <v/>
      </c>
      <c r="G203" s="156" t="str">
        <f>IFERROR(VLOOKUP(A203,DETAIL!$A$7:$O$211,14,0),"")</f>
        <v/>
      </c>
      <c r="H203" s="16" t="str">
        <f>IFERROR(VLOOKUP(A203,DETAIL!$A$7:$F$211,6,0),"")</f>
        <v/>
      </c>
      <c r="I203" s="16" t="str">
        <f>IFERROR(VLOOKUP(A203,DETAIL!$A$7:$P$211,16,0),"")</f>
        <v/>
      </c>
      <c r="J203" s="16" t="str">
        <f>IFERROR(VLOOKUP(A203,DETAIL!$A$7:$O$211,13,0),"")</f>
        <v/>
      </c>
      <c r="K203" s="157" t="str">
        <f>IFERROR(CONCATENATE("वर्ष ",VLOOKUP(A203,DETAIL!$A$7:$O$211,11,0)," / ","प्रतिशत ",VLOOKUP(A203,DETAIL!$A$7:$O$211,12,0)*100),"")</f>
        <v/>
      </c>
      <c r="L203" s="16" t="str">
        <f>IFERROR(VLOOKUP(A203,DETAIL!$A$7:$L$211,7,0),"")</f>
        <v/>
      </c>
      <c r="M203" s="158" t="str">
        <f>IFERROR(VLOOKUP(A203,DETAIL!$A$7:$L$211,8,0)*75%,"")</f>
        <v/>
      </c>
      <c r="N203" s="16" t="str">
        <f>IFERROR(VLOOKUP(A203,DETAIL!$A$7:$L$211,9,0),"")</f>
        <v/>
      </c>
      <c r="O203" s="158" t="str">
        <f>IFERROR(VLOOKUP(A203,DETAIL!$A$7:$L$211,10,0)*25%,"")</f>
        <v/>
      </c>
      <c r="P203" s="158" t="str">
        <f t="shared" si="9"/>
        <v/>
      </c>
      <c r="Q203" s="156"/>
    </row>
    <row r="204" spans="1:17" s="21" customFormat="1" ht="30" customHeight="1">
      <c r="A204" s="177">
        <v>197</v>
      </c>
      <c r="B204" s="16" t="str">
        <f t="shared" si="10"/>
        <v/>
      </c>
      <c r="C204" s="155" t="str">
        <f>IFERROR(VLOOKUP(A204,DETAIL!$A$7:$F$211,3,0),"")</f>
        <v/>
      </c>
      <c r="D204" s="155" t="str">
        <f>IFERROR(VLOOKUP(A204,DETAIL!$A$7:$F$211,4,0),"")</f>
        <v/>
      </c>
      <c r="E204" s="156" t="str">
        <f>IFERROR(VLOOKUP(A204,DETAIL!$A$7:$F$211,5,0),"")</f>
        <v/>
      </c>
      <c r="F204" s="156" t="str">
        <f>IFERROR(VLOOKUP(A204,DETAIL!$A$7:$O$211,15,0),"")</f>
        <v/>
      </c>
      <c r="G204" s="156" t="str">
        <f>IFERROR(VLOOKUP(A204,DETAIL!$A$7:$O$211,14,0),"")</f>
        <v/>
      </c>
      <c r="H204" s="16" t="str">
        <f>IFERROR(VLOOKUP(A204,DETAIL!$A$7:$F$211,6,0),"")</f>
        <v/>
      </c>
      <c r="I204" s="16" t="str">
        <f>IFERROR(VLOOKUP(A204,DETAIL!$A$7:$P$211,16,0),"")</f>
        <v/>
      </c>
      <c r="J204" s="16" t="str">
        <f>IFERROR(VLOOKUP(A204,DETAIL!$A$7:$O$211,13,0),"")</f>
        <v/>
      </c>
      <c r="K204" s="157" t="str">
        <f>IFERROR(CONCATENATE("वर्ष ",VLOOKUP(A204,DETAIL!$A$7:$O$211,11,0)," / ","प्रतिशत ",VLOOKUP(A204,DETAIL!$A$7:$O$211,12,0)*100),"")</f>
        <v/>
      </c>
      <c r="L204" s="16" t="str">
        <f>IFERROR(VLOOKUP(A204,DETAIL!$A$7:$L$211,7,0),"")</f>
        <v/>
      </c>
      <c r="M204" s="158" t="str">
        <f>IFERROR(VLOOKUP(A204,DETAIL!$A$7:$L$211,8,0)*75%,"")</f>
        <v/>
      </c>
      <c r="N204" s="16" t="str">
        <f>IFERROR(VLOOKUP(A204,DETAIL!$A$7:$L$211,9,0),"")</f>
        <v/>
      </c>
      <c r="O204" s="158" t="str">
        <f>IFERROR(VLOOKUP(A204,DETAIL!$A$7:$L$211,10,0)*25%,"")</f>
        <v/>
      </c>
      <c r="P204" s="158" t="str">
        <f t="shared" si="9"/>
        <v/>
      </c>
      <c r="Q204" s="156"/>
    </row>
    <row r="205" spans="1:17" s="21" customFormat="1" ht="30" customHeight="1">
      <c r="A205" s="177">
        <v>198</v>
      </c>
      <c r="B205" s="16" t="str">
        <f t="shared" si="10"/>
        <v/>
      </c>
      <c r="C205" s="155" t="str">
        <f>IFERROR(VLOOKUP(A205,DETAIL!$A$7:$F$211,3,0),"")</f>
        <v/>
      </c>
      <c r="D205" s="155" t="str">
        <f>IFERROR(VLOOKUP(A205,DETAIL!$A$7:$F$211,4,0),"")</f>
        <v/>
      </c>
      <c r="E205" s="156" t="str">
        <f>IFERROR(VLOOKUP(A205,DETAIL!$A$7:$F$211,5,0),"")</f>
        <v/>
      </c>
      <c r="F205" s="156" t="str">
        <f>IFERROR(VLOOKUP(A205,DETAIL!$A$7:$O$211,15,0),"")</f>
        <v/>
      </c>
      <c r="G205" s="156" t="str">
        <f>IFERROR(VLOOKUP(A205,DETAIL!$A$7:$O$211,14,0),"")</f>
        <v/>
      </c>
      <c r="H205" s="16" t="str">
        <f>IFERROR(VLOOKUP(A205,DETAIL!$A$7:$F$211,6,0),"")</f>
        <v/>
      </c>
      <c r="I205" s="16" t="str">
        <f>IFERROR(VLOOKUP(A205,DETAIL!$A$7:$P$211,16,0),"")</f>
        <v/>
      </c>
      <c r="J205" s="16" t="str">
        <f>IFERROR(VLOOKUP(A205,DETAIL!$A$7:$O$211,13,0),"")</f>
        <v/>
      </c>
      <c r="K205" s="157" t="str">
        <f>IFERROR(CONCATENATE("वर्ष ",VLOOKUP(A205,DETAIL!$A$7:$O$211,11,0)," / ","प्रतिशत ",VLOOKUP(A205,DETAIL!$A$7:$O$211,12,0)*100),"")</f>
        <v/>
      </c>
      <c r="L205" s="16" t="str">
        <f>IFERROR(VLOOKUP(A205,DETAIL!$A$7:$L$211,7,0),"")</f>
        <v/>
      </c>
      <c r="M205" s="158" t="str">
        <f>IFERROR(VLOOKUP(A205,DETAIL!$A$7:$L$211,8,0)*75%,"")</f>
        <v/>
      </c>
      <c r="N205" s="16" t="str">
        <f>IFERROR(VLOOKUP(A205,DETAIL!$A$7:$L$211,9,0),"")</f>
        <v/>
      </c>
      <c r="O205" s="158" t="str">
        <f>IFERROR(VLOOKUP(A205,DETAIL!$A$7:$L$211,10,0)*25%,"")</f>
        <v/>
      </c>
      <c r="P205" s="158" t="str">
        <f t="shared" si="9"/>
        <v/>
      </c>
      <c r="Q205" s="156"/>
    </row>
    <row r="206" spans="1:17" s="21" customFormat="1" ht="30" customHeight="1">
      <c r="A206" s="177">
        <v>199</v>
      </c>
      <c r="B206" s="16" t="str">
        <f t="shared" si="10"/>
        <v/>
      </c>
      <c r="C206" s="155" t="str">
        <f>IFERROR(VLOOKUP(A206,DETAIL!$A$7:$F$211,3,0),"")</f>
        <v/>
      </c>
      <c r="D206" s="155" t="str">
        <f>IFERROR(VLOOKUP(A206,DETAIL!$A$7:$F$211,4,0),"")</f>
        <v/>
      </c>
      <c r="E206" s="156" t="str">
        <f>IFERROR(VLOOKUP(A206,DETAIL!$A$7:$F$211,5,0),"")</f>
        <v/>
      </c>
      <c r="F206" s="156" t="str">
        <f>IFERROR(VLOOKUP(A206,DETAIL!$A$7:$O$211,15,0),"")</f>
        <v/>
      </c>
      <c r="G206" s="156" t="str">
        <f>IFERROR(VLOOKUP(A206,DETAIL!$A$7:$O$211,14,0),"")</f>
        <v/>
      </c>
      <c r="H206" s="16" t="str">
        <f>IFERROR(VLOOKUP(A206,DETAIL!$A$7:$F$211,6,0),"")</f>
        <v/>
      </c>
      <c r="I206" s="16" t="str">
        <f>IFERROR(VLOOKUP(A206,DETAIL!$A$7:$P$211,16,0),"")</f>
        <v/>
      </c>
      <c r="J206" s="16" t="str">
        <f>IFERROR(VLOOKUP(A206,DETAIL!$A$7:$O$211,13,0),"")</f>
        <v/>
      </c>
      <c r="K206" s="157" t="str">
        <f>IFERROR(CONCATENATE("वर्ष ",VLOOKUP(A206,DETAIL!$A$7:$O$211,11,0)," / ","प्रतिशत ",VLOOKUP(A206,DETAIL!$A$7:$O$211,12,0)*100),"")</f>
        <v/>
      </c>
      <c r="L206" s="16" t="str">
        <f>IFERROR(VLOOKUP(A206,DETAIL!$A$7:$L$211,7,0),"")</f>
        <v/>
      </c>
      <c r="M206" s="158" t="str">
        <f>IFERROR(VLOOKUP(A206,DETAIL!$A$7:$L$211,8,0)*75%,"")</f>
        <v/>
      </c>
      <c r="N206" s="16" t="str">
        <f>IFERROR(VLOOKUP(A206,DETAIL!$A$7:$L$211,9,0),"")</f>
        <v/>
      </c>
      <c r="O206" s="158" t="str">
        <f>IFERROR(VLOOKUP(A206,DETAIL!$A$7:$L$211,10,0)*25%,"")</f>
        <v/>
      </c>
      <c r="P206" s="158" t="str">
        <f t="shared" si="9"/>
        <v/>
      </c>
      <c r="Q206" s="156"/>
    </row>
    <row r="207" spans="1:17" s="21" customFormat="1" ht="30" customHeight="1">
      <c r="A207" s="177">
        <v>200</v>
      </c>
      <c r="B207" s="16" t="str">
        <f t="shared" si="10"/>
        <v/>
      </c>
      <c r="C207" s="155" t="str">
        <f>IFERROR(VLOOKUP(A207,DETAIL!$A$7:$F$211,3,0),"")</f>
        <v/>
      </c>
      <c r="D207" s="155" t="str">
        <f>IFERROR(VLOOKUP(A207,DETAIL!$A$7:$F$211,4,0),"")</f>
        <v/>
      </c>
      <c r="E207" s="156" t="str">
        <f>IFERROR(VLOOKUP(A207,DETAIL!$A$7:$F$211,5,0),"")</f>
        <v/>
      </c>
      <c r="F207" s="156" t="str">
        <f>IFERROR(VLOOKUP(A207,DETAIL!$A$7:$O$211,15,0),"")</f>
        <v/>
      </c>
      <c r="G207" s="156" t="str">
        <f>IFERROR(VLOOKUP(A207,DETAIL!$A$7:$O$211,14,0),"")</f>
        <v/>
      </c>
      <c r="H207" s="16" t="str">
        <f>IFERROR(VLOOKUP(A207,DETAIL!$A$7:$F$211,6,0),"")</f>
        <v/>
      </c>
      <c r="I207" s="16" t="str">
        <f>IFERROR(VLOOKUP(A207,DETAIL!$A$7:$P$211,16,0),"")</f>
        <v/>
      </c>
      <c r="J207" s="16" t="str">
        <f>IFERROR(VLOOKUP(A207,DETAIL!$A$7:$O$211,13,0),"")</f>
        <v/>
      </c>
      <c r="K207" s="157" t="str">
        <f>IFERROR(CONCATENATE("वर्ष ",VLOOKUP(A207,DETAIL!$A$7:$O$211,11,0)," / ","प्रतिशत ",VLOOKUP(A207,DETAIL!$A$7:$O$211,12,0)*100),"")</f>
        <v/>
      </c>
      <c r="L207" s="16" t="str">
        <f>IFERROR(VLOOKUP(A207,DETAIL!$A$7:$L$211,7,0),"")</f>
        <v/>
      </c>
      <c r="M207" s="158" t="str">
        <f>IFERROR(VLOOKUP(A207,DETAIL!$A$7:$L$211,8,0)*75%,"")</f>
        <v/>
      </c>
      <c r="N207" s="16" t="str">
        <f>IFERROR(VLOOKUP(A207,DETAIL!$A$7:$L$211,9,0),"")</f>
        <v/>
      </c>
      <c r="O207" s="158" t="str">
        <f>IFERROR(VLOOKUP(A207,DETAIL!$A$7:$L$211,10,0)*25%,"")</f>
        <v/>
      </c>
      <c r="P207" s="158" t="str">
        <f t="shared" si="9"/>
        <v/>
      </c>
      <c r="Q207" s="156"/>
    </row>
    <row r="208" spans="1:17" s="21" customFormat="1" ht="30" customHeight="1">
      <c r="A208" s="177">
        <v>201</v>
      </c>
      <c r="B208" s="16" t="str">
        <f t="shared" si="10"/>
        <v/>
      </c>
      <c r="C208" s="155" t="str">
        <f>IFERROR(VLOOKUP(A208,DETAIL!$A$7:$F$211,3,0),"")</f>
        <v/>
      </c>
      <c r="D208" s="155" t="str">
        <f>IFERROR(VLOOKUP(A208,DETAIL!$A$7:$F$211,4,0),"")</f>
        <v/>
      </c>
      <c r="E208" s="156" t="str">
        <f>IFERROR(VLOOKUP(A208,DETAIL!$A$7:$F$211,5,0),"")</f>
        <v/>
      </c>
      <c r="F208" s="156" t="str">
        <f>IFERROR(VLOOKUP(A208,DETAIL!$A$7:$O$211,15,0),"")</f>
        <v/>
      </c>
      <c r="G208" s="156" t="str">
        <f>IFERROR(VLOOKUP(A208,DETAIL!$A$7:$O$211,14,0),"")</f>
        <v/>
      </c>
      <c r="H208" s="16" t="str">
        <f>IFERROR(VLOOKUP(A208,DETAIL!$A$7:$F$211,6,0),"")</f>
        <v/>
      </c>
      <c r="I208" s="16" t="str">
        <f>IFERROR(VLOOKUP(A208,DETAIL!$A$7:$P$211,16,0),"")</f>
        <v/>
      </c>
      <c r="J208" s="16" t="str">
        <f>IFERROR(VLOOKUP(A208,DETAIL!$A$7:$O$211,13,0),"")</f>
        <v/>
      </c>
      <c r="K208" s="157" t="str">
        <f>IFERROR(CONCATENATE("वर्ष ",VLOOKUP(A208,DETAIL!$A$7:$O$211,11,0)," / ","प्रतिशत ",VLOOKUP(A208,DETAIL!$A$7:$O$211,12,0)*100),"")</f>
        <v/>
      </c>
      <c r="L208" s="16" t="str">
        <f>IFERROR(VLOOKUP(A208,DETAIL!$A$7:$L$211,7,0),"")</f>
        <v/>
      </c>
      <c r="M208" s="158" t="str">
        <f>IFERROR(VLOOKUP(A208,DETAIL!$A$7:$L$211,8,0)*75%,"")</f>
        <v/>
      </c>
      <c r="N208" s="16" t="str">
        <f>IFERROR(VLOOKUP(A208,DETAIL!$A$7:$L$211,9,0),"")</f>
        <v/>
      </c>
      <c r="O208" s="158" t="str">
        <f>IFERROR(VLOOKUP(A208,DETAIL!$A$7:$L$211,10,0)*25%,"")</f>
        <v/>
      </c>
      <c r="P208" s="158" t="str">
        <f t="shared" si="9"/>
        <v/>
      </c>
      <c r="Q208" s="156"/>
    </row>
  </sheetData>
  <sheetProtection password="9420" sheet="1" objects="1" scenarios="1" formatColumns="0" formatRows="0"/>
  <mergeCells count="5">
    <mergeCell ref="T7:W7"/>
    <mergeCell ref="B1:Q1"/>
    <mergeCell ref="C2:O2"/>
    <mergeCell ref="C3:O3"/>
    <mergeCell ref="D5:E5"/>
  </mergeCells>
  <conditionalFormatting sqref="B8:Q208">
    <cfRule type="expression" dxfId="13" priority="1">
      <formula>$C8=""</formula>
    </cfRule>
  </conditionalFormatting>
  <dataValidations count="1">
    <dataValidation type="list" allowBlank="1" showInputMessage="1" showErrorMessage="1" sqref="D5:E5">
      <formula1>"All Post, 3rd Grade L-1, 3rd Grade L-2, 2nd Grade, 1st Grade (Lecturer), Lab. Ass., 3rd Grade P.E.T."</formula1>
    </dataValidation>
  </dataValidations>
  <pageMargins left="0.53" right="0.3" top="0.25" bottom="0.25" header="0.3" footer="0.3"/>
  <pageSetup paperSize="9" scale="65" orientation="landscape" blackAndWhite="1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CC0099"/>
    <pageSetUpPr fitToPage="1"/>
  </sheetPr>
  <dimension ref="A1:R27"/>
  <sheetViews>
    <sheetView showGridLines="0" view="pageBreakPreview" topLeftCell="B1" zoomScaleSheetLayoutView="100" workbookViewId="0">
      <selection activeCell="J5" sqref="J5"/>
    </sheetView>
  </sheetViews>
  <sheetFormatPr defaultRowHeight="15"/>
  <cols>
    <col min="1" max="1" width="3.75" style="97" hidden="1" customWidth="1"/>
    <col min="2" max="2" width="4.875" style="11" customWidth="1"/>
    <col min="3" max="3" width="20.375" style="11" customWidth="1"/>
    <col min="4" max="4" width="16.125" style="11" customWidth="1"/>
    <col min="5" max="5" width="11" style="11" customWidth="1"/>
    <col min="6" max="7" width="9" style="11"/>
    <col min="8" max="9" width="12.125" style="11" customWidth="1"/>
    <col min="10" max="10" width="19.125" style="11" customWidth="1"/>
    <col min="11" max="11" width="11.75" style="11" customWidth="1"/>
    <col min="12" max="12" width="12.375" style="11" customWidth="1"/>
    <col min="13" max="13" width="13.375" style="11" customWidth="1"/>
    <col min="14" max="14" width="11.875" style="11" customWidth="1"/>
    <col min="15" max="15" width="13.75" style="11" customWidth="1"/>
    <col min="16" max="16" width="11.5" style="11" customWidth="1"/>
    <col min="17" max="17" width="11.75" style="11" customWidth="1"/>
    <col min="18" max="16384" width="9" style="11"/>
  </cols>
  <sheetData>
    <row r="1" spans="1:18" ht="24" customHeight="1">
      <c r="B1" s="360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C1" s="360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  <c r="O1" s="360"/>
      <c r="P1" s="360"/>
      <c r="Q1" s="360"/>
      <c r="R1" s="360"/>
    </row>
    <row r="2" spans="1:18" ht="18">
      <c r="B2" s="169"/>
      <c r="C2" s="294" t="s">
        <v>587</v>
      </c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169"/>
      <c r="R2" s="169"/>
    </row>
    <row r="3" spans="1:18" ht="18">
      <c r="B3" s="169"/>
      <c r="C3" s="298" t="s">
        <v>609</v>
      </c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169"/>
    </row>
    <row r="4" spans="1:18" ht="18">
      <c r="B4" s="302" t="s">
        <v>613</v>
      </c>
      <c r="C4" s="302"/>
      <c r="D4" s="296">
        <v>333333</v>
      </c>
      <c r="E4" s="296"/>
      <c r="F4" s="169"/>
      <c r="G4" s="169"/>
      <c r="H4" s="169"/>
      <c r="I4" s="197"/>
      <c r="J4" s="247"/>
      <c r="K4" s="169"/>
      <c r="L4" s="169"/>
      <c r="M4" s="169"/>
      <c r="N4" s="169" t="s">
        <v>595</v>
      </c>
      <c r="O4" s="172">
        <f ca="1">TODAY()</f>
        <v>44868</v>
      </c>
      <c r="P4" s="169"/>
      <c r="Q4" s="169"/>
    </row>
    <row r="5" spans="1:18" ht="18">
      <c r="B5" s="14"/>
      <c r="C5" s="15"/>
      <c r="D5" s="15"/>
      <c r="E5" s="14"/>
      <c r="F5" s="14"/>
      <c r="G5" s="14"/>
      <c r="H5" s="14"/>
      <c r="I5" s="197"/>
      <c r="J5" s="169"/>
      <c r="K5" s="169"/>
      <c r="L5" s="169"/>
      <c r="M5" s="169"/>
      <c r="N5" s="169"/>
      <c r="O5" s="169"/>
      <c r="P5" s="169"/>
      <c r="Q5" s="169"/>
    </row>
    <row r="6" spans="1:18" ht="51">
      <c r="B6" s="157" t="s">
        <v>600</v>
      </c>
      <c r="C6" s="137" t="s">
        <v>583</v>
      </c>
      <c r="D6" s="137" t="s">
        <v>584</v>
      </c>
      <c r="E6" s="137" t="s">
        <v>582</v>
      </c>
      <c r="F6" s="137" t="s">
        <v>585</v>
      </c>
      <c r="G6" s="137" t="s">
        <v>586</v>
      </c>
      <c r="H6" s="137" t="s">
        <v>579</v>
      </c>
      <c r="I6" s="137" t="s">
        <v>617</v>
      </c>
      <c r="J6" s="137" t="s">
        <v>581</v>
      </c>
      <c r="K6" s="137" t="s">
        <v>608</v>
      </c>
      <c r="L6" s="137" t="s">
        <v>580</v>
      </c>
      <c r="M6" s="137" t="s">
        <v>513</v>
      </c>
      <c r="N6" s="129" t="s">
        <v>597</v>
      </c>
      <c r="O6" s="137" t="s">
        <v>492</v>
      </c>
      <c r="P6" s="129" t="s">
        <v>598</v>
      </c>
      <c r="Q6" s="129" t="s">
        <v>599</v>
      </c>
      <c r="R6" s="137" t="s">
        <v>591</v>
      </c>
    </row>
    <row r="7" spans="1:18" s="171" customFormat="1" ht="29.1" customHeight="1">
      <c r="A7" s="97">
        <v>1</v>
      </c>
      <c r="B7" s="16">
        <f>IFERROR(IF(LEN(C7)&gt;=2,1,0),"")</f>
        <v>1</v>
      </c>
      <c r="C7" s="155" t="str">
        <f>IFERROR(VLOOKUP(A7,schoolwise,4,0),"")</f>
        <v>GGHG</v>
      </c>
      <c r="D7" s="155" t="str">
        <f t="shared" ref="D7:D21" si="0">IFERROR(VLOOKUP(A7,schoolwise,5,0),"")</f>
        <v>DSGF</v>
      </c>
      <c r="E7" s="156">
        <f t="shared" ref="E7:E21" si="1">IFERROR(VLOOKUP(A7,schoolwise,6,0),"")</f>
        <v>29587</v>
      </c>
      <c r="F7" s="156" t="str">
        <f t="shared" ref="F7:F21" si="2">IFERROR(VLOOKUP(A7,schoolwise,17,0),"")</f>
        <v>FEMALE</v>
      </c>
      <c r="G7" s="156" t="str">
        <f t="shared" ref="G7:G21" si="3">IFERROR(VLOOKUP(A7,schoolwise,16,0),"")</f>
        <v>SC</v>
      </c>
      <c r="H7" s="157" t="str">
        <f>IFERROR(VLOOKUP(A7,schoolwise,7,0),"")</f>
        <v>3rd Grade L-1</v>
      </c>
      <c r="I7" s="157" t="str">
        <f t="shared" ref="I7:I21" si="4">IFERROR(VLOOKUP(A7,schoolwise,19,0),"")</f>
        <v>NA</v>
      </c>
      <c r="J7" s="16" t="str">
        <f t="shared" ref="J7:J21" si="5">IFERROR(VLOOKUP(A7,schoolwise,14,0),"")</f>
        <v xml:space="preserve">GUPS NO. 01 </v>
      </c>
      <c r="K7" s="16">
        <f t="shared" ref="K7:K21" si="6">IFERROR(VLOOKUP(A7,schoolwise,15,0),"")</f>
        <v>333333</v>
      </c>
      <c r="L7" s="157" t="str">
        <f t="shared" ref="L7:L21" si="7">IFERROR(CONCATENATE("वर्ष ",VLOOKUP(A7,schoolwise,12,0)," / ","प्रतिशत ",VLOOKUP(A7,schoolwise,13,0)*100),"")</f>
        <v/>
      </c>
      <c r="M7" s="16" t="str">
        <f t="shared" ref="M7:M21" si="8">IFERROR(VLOOKUP(A7,schoolwise,8,0),"")</f>
        <v xml:space="preserve">12th </v>
      </c>
      <c r="N7" s="158">
        <f t="shared" ref="N7:N21" si="9">IFERROR(VLOOKUP(A7,schoolwise,9,0)*75%,"")</f>
        <v>0.55499999999999994</v>
      </c>
      <c r="O7" s="16" t="str">
        <f t="shared" ref="O7:O21" si="10">IFERROR(VLOOKUP(A7,schoolwise,10,0),"")</f>
        <v>B.S.T.C. (D.EI.Ed.)</v>
      </c>
      <c r="P7" s="158">
        <f t="shared" ref="P7:P21" si="11">IFERROR(VLOOKUP(A7,schoolwise,11,0)*25%,"")</f>
        <v>0.20250000000000001</v>
      </c>
      <c r="Q7" s="158">
        <f>IFERROR(IF(H7="","",SUM(N7+P7)),"")</f>
        <v>0.75749999999999995</v>
      </c>
      <c r="R7" s="166">
        <f>IF(Q7="","",SUMPRODUCT((Q7&lt;$Q$7:$Q$21)/COUNTIF($Q$7:$Q$21,$Q$7:$Q$21)))</f>
        <v>1.9999999999999991</v>
      </c>
    </row>
    <row r="8" spans="1:18" ht="29.1" customHeight="1">
      <c r="A8" s="97">
        <v>2</v>
      </c>
      <c r="B8" s="16">
        <f>IFERROR(IF(LEN(C8)&gt;=2,B7+1,""),"")</f>
        <v>2</v>
      </c>
      <c r="C8" s="155" t="str">
        <f t="shared" ref="C8:C21" si="12">IFERROR(VLOOKUP(A8,schoolwise,4,0),"")</f>
        <v>ram</v>
      </c>
      <c r="D8" s="155" t="str">
        <f t="shared" si="0"/>
        <v>shyam</v>
      </c>
      <c r="E8" s="156">
        <f t="shared" si="1"/>
        <v>29950</v>
      </c>
      <c r="F8" s="156" t="str">
        <f t="shared" si="2"/>
        <v>FEMALE</v>
      </c>
      <c r="G8" s="156" t="str">
        <f t="shared" si="3"/>
        <v>ST</v>
      </c>
      <c r="H8" s="157" t="str">
        <f t="shared" ref="H8:H21" si="13">IFERROR(VLOOKUP(A8,schoolwise,7,0),"")</f>
        <v>1st Grade (Lecturer)</v>
      </c>
      <c r="I8" s="157" t="str">
        <f t="shared" si="4"/>
        <v>Compulsory Hindi</v>
      </c>
      <c r="J8" s="16" t="str">
        <f t="shared" si="5"/>
        <v xml:space="preserve">GUPS NO. 01 </v>
      </c>
      <c r="K8" s="16">
        <f t="shared" si="6"/>
        <v>333333</v>
      </c>
      <c r="L8" s="157" t="str">
        <f t="shared" si="7"/>
        <v/>
      </c>
      <c r="M8" s="16" t="str">
        <f t="shared" si="8"/>
        <v xml:space="preserve">PG </v>
      </c>
      <c r="N8" s="158">
        <f t="shared" si="9"/>
        <v>0.63</v>
      </c>
      <c r="O8" s="16" t="str">
        <f t="shared" si="10"/>
        <v xml:space="preserve">B.ed </v>
      </c>
      <c r="P8" s="158">
        <f t="shared" si="11"/>
        <v>0.17499999999999999</v>
      </c>
      <c r="Q8" s="158">
        <f t="shared" ref="Q8:Q21" si="14">IFERROR(IF(H8="","",SUM(N8+P8)),"")</f>
        <v>0.80499999999999994</v>
      </c>
      <c r="R8" s="166">
        <f t="shared" ref="R8:R21" si="15">IF(Q8="","",SUMPRODUCT((Q8&lt;$Q$7:$Q$21)/COUNTIF($Q$7:$Q$21,$Q$7:$Q$21)))</f>
        <v>1</v>
      </c>
    </row>
    <row r="9" spans="1:18" ht="29.1" customHeight="1">
      <c r="A9" s="97">
        <v>3</v>
      </c>
      <c r="B9" s="16">
        <f t="shared" ref="B9:B21" si="16">IFERROR(IF(LEN(C9)&gt;=2,B8+1,""),"")</f>
        <v>3</v>
      </c>
      <c r="C9" s="155" t="str">
        <f t="shared" si="12"/>
        <v>JHHG</v>
      </c>
      <c r="D9" s="155" t="str">
        <f t="shared" si="0"/>
        <v>KJJKJ</v>
      </c>
      <c r="E9" s="156">
        <f t="shared" si="1"/>
        <v>31179</v>
      </c>
      <c r="F9" s="156" t="str">
        <f t="shared" si="2"/>
        <v>MALE</v>
      </c>
      <c r="G9" s="156" t="str">
        <f t="shared" si="3"/>
        <v>GEN</v>
      </c>
      <c r="H9" s="157" t="str">
        <f t="shared" si="13"/>
        <v>3rd Grade L-1</v>
      </c>
      <c r="I9" s="157" t="str">
        <f t="shared" si="4"/>
        <v>NA</v>
      </c>
      <c r="J9" s="16" t="str">
        <f t="shared" si="5"/>
        <v xml:space="preserve">GUPS NO. 01 </v>
      </c>
      <c r="K9" s="16">
        <f t="shared" si="6"/>
        <v>333333</v>
      </c>
      <c r="L9" s="157" t="str">
        <f t="shared" si="7"/>
        <v>वर्ष 2016 / प्रतिशत 75</v>
      </c>
      <c r="M9" s="16" t="str">
        <f t="shared" si="8"/>
        <v xml:space="preserve">12th </v>
      </c>
      <c r="N9" s="158">
        <f t="shared" si="9"/>
        <v>0.52499999999999991</v>
      </c>
      <c r="O9" s="16" t="str">
        <f t="shared" si="10"/>
        <v>B.S.T.C. (D.EI.Ed.)</v>
      </c>
      <c r="P9" s="158">
        <f t="shared" si="11"/>
        <v>0.2</v>
      </c>
      <c r="Q9" s="158">
        <f t="shared" si="14"/>
        <v>0.72499999999999987</v>
      </c>
      <c r="R9" s="166">
        <f t="shared" si="15"/>
        <v>3.0000000000000018</v>
      </c>
    </row>
    <row r="10" spans="1:18" ht="29.1" customHeight="1">
      <c r="A10" s="97">
        <v>4</v>
      </c>
      <c r="B10" s="16" t="str">
        <f t="shared" si="16"/>
        <v/>
      </c>
      <c r="C10" s="155" t="str">
        <f t="shared" si="12"/>
        <v/>
      </c>
      <c r="D10" s="155" t="str">
        <f t="shared" si="0"/>
        <v/>
      </c>
      <c r="E10" s="156" t="str">
        <f t="shared" si="1"/>
        <v/>
      </c>
      <c r="F10" s="156" t="str">
        <f t="shared" si="2"/>
        <v/>
      </c>
      <c r="G10" s="156" t="str">
        <f t="shared" si="3"/>
        <v/>
      </c>
      <c r="H10" s="157" t="str">
        <f t="shared" si="13"/>
        <v/>
      </c>
      <c r="I10" s="157" t="str">
        <f t="shared" si="4"/>
        <v/>
      </c>
      <c r="J10" s="16" t="str">
        <f t="shared" si="5"/>
        <v/>
      </c>
      <c r="K10" s="16" t="str">
        <f t="shared" si="6"/>
        <v/>
      </c>
      <c r="L10" s="157" t="str">
        <f t="shared" si="7"/>
        <v/>
      </c>
      <c r="M10" s="16" t="str">
        <f t="shared" si="8"/>
        <v/>
      </c>
      <c r="N10" s="158" t="str">
        <f t="shared" si="9"/>
        <v/>
      </c>
      <c r="O10" s="16" t="str">
        <f t="shared" si="10"/>
        <v/>
      </c>
      <c r="P10" s="158" t="str">
        <f t="shared" si="11"/>
        <v/>
      </c>
      <c r="Q10" s="158" t="str">
        <f t="shared" si="14"/>
        <v/>
      </c>
      <c r="R10" s="166" t="str">
        <f t="shared" si="15"/>
        <v/>
      </c>
    </row>
    <row r="11" spans="1:18" ht="29.1" customHeight="1">
      <c r="A11" s="97">
        <v>5</v>
      </c>
      <c r="B11" s="16" t="str">
        <f t="shared" si="16"/>
        <v/>
      </c>
      <c r="C11" s="155" t="str">
        <f t="shared" si="12"/>
        <v/>
      </c>
      <c r="D11" s="155" t="str">
        <f t="shared" si="0"/>
        <v/>
      </c>
      <c r="E11" s="156" t="str">
        <f t="shared" si="1"/>
        <v/>
      </c>
      <c r="F11" s="156" t="str">
        <f t="shared" si="2"/>
        <v/>
      </c>
      <c r="G11" s="156" t="str">
        <f t="shared" si="3"/>
        <v/>
      </c>
      <c r="H11" s="157" t="str">
        <f t="shared" si="13"/>
        <v/>
      </c>
      <c r="I11" s="157" t="str">
        <f t="shared" si="4"/>
        <v/>
      </c>
      <c r="J11" s="16" t="str">
        <f t="shared" si="5"/>
        <v/>
      </c>
      <c r="K11" s="16" t="str">
        <f t="shared" si="6"/>
        <v/>
      </c>
      <c r="L11" s="157" t="str">
        <f t="shared" si="7"/>
        <v/>
      </c>
      <c r="M11" s="16" t="str">
        <f t="shared" si="8"/>
        <v/>
      </c>
      <c r="N11" s="158" t="str">
        <f t="shared" si="9"/>
        <v/>
      </c>
      <c r="O11" s="16" t="str">
        <f t="shared" si="10"/>
        <v/>
      </c>
      <c r="P11" s="158" t="str">
        <f t="shared" si="11"/>
        <v/>
      </c>
      <c r="Q11" s="158" t="str">
        <f t="shared" si="14"/>
        <v/>
      </c>
      <c r="R11" s="166" t="str">
        <f t="shared" si="15"/>
        <v/>
      </c>
    </row>
    <row r="12" spans="1:18" ht="29.1" customHeight="1">
      <c r="A12" s="97">
        <v>6</v>
      </c>
      <c r="B12" s="16" t="str">
        <f t="shared" si="16"/>
        <v/>
      </c>
      <c r="C12" s="155" t="str">
        <f t="shared" si="12"/>
        <v/>
      </c>
      <c r="D12" s="155" t="str">
        <f t="shared" si="0"/>
        <v/>
      </c>
      <c r="E12" s="156" t="str">
        <f t="shared" si="1"/>
        <v/>
      </c>
      <c r="F12" s="156" t="str">
        <f t="shared" si="2"/>
        <v/>
      </c>
      <c r="G12" s="156" t="str">
        <f t="shared" si="3"/>
        <v/>
      </c>
      <c r="H12" s="157" t="str">
        <f t="shared" si="13"/>
        <v/>
      </c>
      <c r="I12" s="157" t="str">
        <f t="shared" si="4"/>
        <v/>
      </c>
      <c r="J12" s="16" t="str">
        <f t="shared" si="5"/>
        <v/>
      </c>
      <c r="K12" s="16" t="str">
        <f t="shared" si="6"/>
        <v/>
      </c>
      <c r="L12" s="157" t="str">
        <f t="shared" si="7"/>
        <v/>
      </c>
      <c r="M12" s="16" t="str">
        <f t="shared" si="8"/>
        <v/>
      </c>
      <c r="N12" s="158" t="str">
        <f t="shared" si="9"/>
        <v/>
      </c>
      <c r="O12" s="16" t="str">
        <f t="shared" si="10"/>
        <v/>
      </c>
      <c r="P12" s="158" t="str">
        <f t="shared" si="11"/>
        <v/>
      </c>
      <c r="Q12" s="158" t="str">
        <f t="shared" si="14"/>
        <v/>
      </c>
      <c r="R12" s="166" t="str">
        <f t="shared" si="15"/>
        <v/>
      </c>
    </row>
    <row r="13" spans="1:18" ht="29.1" customHeight="1">
      <c r="A13" s="97">
        <v>7</v>
      </c>
      <c r="B13" s="16" t="str">
        <f t="shared" si="16"/>
        <v/>
      </c>
      <c r="C13" s="155" t="str">
        <f t="shared" si="12"/>
        <v/>
      </c>
      <c r="D13" s="155" t="str">
        <f t="shared" si="0"/>
        <v/>
      </c>
      <c r="E13" s="156" t="str">
        <f t="shared" si="1"/>
        <v/>
      </c>
      <c r="F13" s="156" t="str">
        <f t="shared" si="2"/>
        <v/>
      </c>
      <c r="G13" s="156" t="str">
        <f t="shared" si="3"/>
        <v/>
      </c>
      <c r="H13" s="157" t="str">
        <f t="shared" si="13"/>
        <v/>
      </c>
      <c r="I13" s="157" t="str">
        <f t="shared" si="4"/>
        <v/>
      </c>
      <c r="J13" s="16" t="str">
        <f t="shared" si="5"/>
        <v/>
      </c>
      <c r="K13" s="16" t="str">
        <f t="shared" si="6"/>
        <v/>
      </c>
      <c r="L13" s="157" t="str">
        <f t="shared" si="7"/>
        <v/>
      </c>
      <c r="M13" s="16" t="str">
        <f t="shared" si="8"/>
        <v/>
      </c>
      <c r="N13" s="158" t="str">
        <f t="shared" si="9"/>
        <v/>
      </c>
      <c r="O13" s="16" t="str">
        <f t="shared" si="10"/>
        <v/>
      </c>
      <c r="P13" s="158" t="str">
        <f t="shared" si="11"/>
        <v/>
      </c>
      <c r="Q13" s="158" t="str">
        <f t="shared" si="14"/>
        <v/>
      </c>
      <c r="R13" s="166" t="str">
        <f t="shared" si="15"/>
        <v/>
      </c>
    </row>
    <row r="14" spans="1:18" ht="29.1" customHeight="1">
      <c r="A14" s="97">
        <v>8</v>
      </c>
      <c r="B14" s="16" t="str">
        <f t="shared" si="16"/>
        <v/>
      </c>
      <c r="C14" s="155" t="str">
        <f t="shared" si="12"/>
        <v/>
      </c>
      <c r="D14" s="155" t="str">
        <f t="shared" si="0"/>
        <v/>
      </c>
      <c r="E14" s="156" t="str">
        <f t="shared" si="1"/>
        <v/>
      </c>
      <c r="F14" s="156" t="str">
        <f t="shared" si="2"/>
        <v/>
      </c>
      <c r="G14" s="156" t="str">
        <f t="shared" si="3"/>
        <v/>
      </c>
      <c r="H14" s="157" t="str">
        <f t="shared" si="13"/>
        <v/>
      </c>
      <c r="I14" s="157" t="str">
        <f t="shared" si="4"/>
        <v/>
      </c>
      <c r="J14" s="16" t="str">
        <f t="shared" si="5"/>
        <v/>
      </c>
      <c r="K14" s="16" t="str">
        <f t="shared" si="6"/>
        <v/>
      </c>
      <c r="L14" s="157" t="str">
        <f t="shared" si="7"/>
        <v/>
      </c>
      <c r="M14" s="16" t="str">
        <f t="shared" si="8"/>
        <v/>
      </c>
      <c r="N14" s="158" t="str">
        <f t="shared" si="9"/>
        <v/>
      </c>
      <c r="O14" s="16" t="str">
        <f t="shared" si="10"/>
        <v/>
      </c>
      <c r="P14" s="158" t="str">
        <f t="shared" si="11"/>
        <v/>
      </c>
      <c r="Q14" s="158" t="str">
        <f t="shared" si="14"/>
        <v/>
      </c>
      <c r="R14" s="166" t="str">
        <f t="shared" si="15"/>
        <v/>
      </c>
    </row>
    <row r="15" spans="1:18" ht="29.1" customHeight="1">
      <c r="A15" s="97">
        <v>9</v>
      </c>
      <c r="B15" s="16" t="str">
        <f t="shared" si="16"/>
        <v/>
      </c>
      <c r="C15" s="155" t="str">
        <f t="shared" si="12"/>
        <v/>
      </c>
      <c r="D15" s="155" t="str">
        <f t="shared" si="0"/>
        <v/>
      </c>
      <c r="E15" s="156" t="str">
        <f t="shared" si="1"/>
        <v/>
      </c>
      <c r="F15" s="156" t="str">
        <f t="shared" si="2"/>
        <v/>
      </c>
      <c r="G15" s="156" t="str">
        <f t="shared" si="3"/>
        <v/>
      </c>
      <c r="H15" s="157" t="str">
        <f t="shared" si="13"/>
        <v/>
      </c>
      <c r="I15" s="157" t="str">
        <f t="shared" si="4"/>
        <v/>
      </c>
      <c r="J15" s="16" t="str">
        <f t="shared" si="5"/>
        <v/>
      </c>
      <c r="K15" s="16" t="str">
        <f t="shared" si="6"/>
        <v/>
      </c>
      <c r="L15" s="157" t="str">
        <f t="shared" si="7"/>
        <v/>
      </c>
      <c r="M15" s="16" t="str">
        <f t="shared" si="8"/>
        <v/>
      </c>
      <c r="N15" s="158" t="str">
        <f t="shared" si="9"/>
        <v/>
      </c>
      <c r="O15" s="16" t="str">
        <f t="shared" si="10"/>
        <v/>
      </c>
      <c r="P15" s="158" t="str">
        <f t="shared" si="11"/>
        <v/>
      </c>
      <c r="Q15" s="158" t="str">
        <f t="shared" si="14"/>
        <v/>
      </c>
      <c r="R15" s="166" t="str">
        <f t="shared" si="15"/>
        <v/>
      </c>
    </row>
    <row r="16" spans="1:18" ht="29.1" customHeight="1">
      <c r="A16" s="97">
        <v>10</v>
      </c>
      <c r="B16" s="16" t="str">
        <f t="shared" si="16"/>
        <v/>
      </c>
      <c r="C16" s="155" t="str">
        <f t="shared" si="12"/>
        <v/>
      </c>
      <c r="D16" s="155" t="str">
        <f t="shared" si="0"/>
        <v/>
      </c>
      <c r="E16" s="156" t="str">
        <f t="shared" si="1"/>
        <v/>
      </c>
      <c r="F16" s="156" t="str">
        <f t="shared" si="2"/>
        <v/>
      </c>
      <c r="G16" s="156" t="str">
        <f t="shared" si="3"/>
        <v/>
      </c>
      <c r="H16" s="157" t="str">
        <f t="shared" si="13"/>
        <v/>
      </c>
      <c r="I16" s="157" t="str">
        <f t="shared" si="4"/>
        <v/>
      </c>
      <c r="J16" s="16" t="str">
        <f t="shared" si="5"/>
        <v/>
      </c>
      <c r="K16" s="16" t="str">
        <f t="shared" si="6"/>
        <v/>
      </c>
      <c r="L16" s="157" t="str">
        <f t="shared" si="7"/>
        <v/>
      </c>
      <c r="M16" s="16" t="str">
        <f t="shared" si="8"/>
        <v/>
      </c>
      <c r="N16" s="158" t="str">
        <f t="shared" si="9"/>
        <v/>
      </c>
      <c r="O16" s="16" t="str">
        <f t="shared" si="10"/>
        <v/>
      </c>
      <c r="P16" s="158" t="str">
        <f t="shared" si="11"/>
        <v/>
      </c>
      <c r="Q16" s="158" t="str">
        <f t="shared" si="14"/>
        <v/>
      </c>
      <c r="R16" s="166" t="str">
        <f t="shared" si="15"/>
        <v/>
      </c>
    </row>
    <row r="17" spans="1:18" ht="29.1" customHeight="1">
      <c r="A17" s="97">
        <v>11</v>
      </c>
      <c r="B17" s="16" t="str">
        <f t="shared" si="16"/>
        <v/>
      </c>
      <c r="C17" s="155" t="str">
        <f t="shared" si="12"/>
        <v/>
      </c>
      <c r="D17" s="155" t="str">
        <f t="shared" si="0"/>
        <v/>
      </c>
      <c r="E17" s="156" t="str">
        <f t="shared" si="1"/>
        <v/>
      </c>
      <c r="F17" s="156" t="str">
        <f t="shared" si="2"/>
        <v/>
      </c>
      <c r="G17" s="156" t="str">
        <f t="shared" si="3"/>
        <v/>
      </c>
      <c r="H17" s="157" t="str">
        <f t="shared" si="13"/>
        <v/>
      </c>
      <c r="I17" s="157" t="str">
        <f t="shared" si="4"/>
        <v/>
      </c>
      <c r="J17" s="16" t="str">
        <f t="shared" si="5"/>
        <v/>
      </c>
      <c r="K17" s="16" t="str">
        <f t="shared" si="6"/>
        <v/>
      </c>
      <c r="L17" s="157" t="str">
        <f t="shared" si="7"/>
        <v/>
      </c>
      <c r="M17" s="16" t="str">
        <f t="shared" si="8"/>
        <v/>
      </c>
      <c r="N17" s="158" t="str">
        <f t="shared" si="9"/>
        <v/>
      </c>
      <c r="O17" s="16" t="str">
        <f t="shared" si="10"/>
        <v/>
      </c>
      <c r="P17" s="158" t="str">
        <f t="shared" si="11"/>
        <v/>
      </c>
      <c r="Q17" s="158" t="str">
        <f t="shared" si="14"/>
        <v/>
      </c>
      <c r="R17" s="166" t="str">
        <f t="shared" si="15"/>
        <v/>
      </c>
    </row>
    <row r="18" spans="1:18" ht="29.1" customHeight="1">
      <c r="A18" s="97">
        <v>12</v>
      </c>
      <c r="B18" s="16" t="str">
        <f t="shared" si="16"/>
        <v/>
      </c>
      <c r="C18" s="155" t="str">
        <f t="shared" si="12"/>
        <v/>
      </c>
      <c r="D18" s="155" t="str">
        <f t="shared" si="0"/>
        <v/>
      </c>
      <c r="E18" s="156" t="str">
        <f t="shared" si="1"/>
        <v/>
      </c>
      <c r="F18" s="156" t="str">
        <f t="shared" si="2"/>
        <v/>
      </c>
      <c r="G18" s="156" t="str">
        <f t="shared" si="3"/>
        <v/>
      </c>
      <c r="H18" s="157" t="str">
        <f t="shared" si="13"/>
        <v/>
      </c>
      <c r="I18" s="157" t="str">
        <f t="shared" si="4"/>
        <v/>
      </c>
      <c r="J18" s="16" t="str">
        <f t="shared" si="5"/>
        <v/>
      </c>
      <c r="K18" s="16" t="str">
        <f t="shared" si="6"/>
        <v/>
      </c>
      <c r="L18" s="157" t="str">
        <f t="shared" si="7"/>
        <v/>
      </c>
      <c r="M18" s="16" t="str">
        <f t="shared" si="8"/>
        <v/>
      </c>
      <c r="N18" s="158" t="str">
        <f t="shared" si="9"/>
        <v/>
      </c>
      <c r="O18" s="16" t="str">
        <f t="shared" si="10"/>
        <v/>
      </c>
      <c r="P18" s="158" t="str">
        <f t="shared" si="11"/>
        <v/>
      </c>
      <c r="Q18" s="158" t="str">
        <f t="shared" si="14"/>
        <v/>
      </c>
      <c r="R18" s="166" t="str">
        <f t="shared" si="15"/>
        <v/>
      </c>
    </row>
    <row r="19" spans="1:18" ht="29.1" customHeight="1">
      <c r="A19" s="97">
        <v>13</v>
      </c>
      <c r="B19" s="16" t="str">
        <f t="shared" si="16"/>
        <v/>
      </c>
      <c r="C19" s="155" t="str">
        <f t="shared" si="12"/>
        <v/>
      </c>
      <c r="D19" s="155" t="str">
        <f t="shared" si="0"/>
        <v/>
      </c>
      <c r="E19" s="156" t="str">
        <f t="shared" si="1"/>
        <v/>
      </c>
      <c r="F19" s="156" t="str">
        <f t="shared" si="2"/>
        <v/>
      </c>
      <c r="G19" s="156" t="str">
        <f t="shared" si="3"/>
        <v/>
      </c>
      <c r="H19" s="157" t="str">
        <f t="shared" si="13"/>
        <v/>
      </c>
      <c r="I19" s="157" t="str">
        <f t="shared" si="4"/>
        <v/>
      </c>
      <c r="J19" s="16" t="str">
        <f t="shared" si="5"/>
        <v/>
      </c>
      <c r="K19" s="16" t="str">
        <f t="shared" si="6"/>
        <v/>
      </c>
      <c r="L19" s="157" t="str">
        <f t="shared" si="7"/>
        <v/>
      </c>
      <c r="M19" s="16" t="str">
        <f t="shared" si="8"/>
        <v/>
      </c>
      <c r="N19" s="158" t="str">
        <f t="shared" si="9"/>
        <v/>
      </c>
      <c r="O19" s="16" t="str">
        <f t="shared" si="10"/>
        <v/>
      </c>
      <c r="P19" s="158" t="str">
        <f t="shared" si="11"/>
        <v/>
      </c>
      <c r="Q19" s="158" t="str">
        <f t="shared" si="14"/>
        <v/>
      </c>
      <c r="R19" s="166" t="str">
        <f t="shared" si="15"/>
        <v/>
      </c>
    </row>
    <row r="20" spans="1:18" ht="29.1" customHeight="1">
      <c r="A20" s="97">
        <v>14</v>
      </c>
      <c r="B20" s="16" t="str">
        <f t="shared" si="16"/>
        <v/>
      </c>
      <c r="C20" s="155" t="str">
        <f t="shared" si="12"/>
        <v/>
      </c>
      <c r="D20" s="155" t="str">
        <f t="shared" si="0"/>
        <v/>
      </c>
      <c r="E20" s="156" t="str">
        <f t="shared" si="1"/>
        <v/>
      </c>
      <c r="F20" s="156" t="str">
        <f t="shared" si="2"/>
        <v/>
      </c>
      <c r="G20" s="156" t="str">
        <f t="shared" si="3"/>
        <v/>
      </c>
      <c r="H20" s="157" t="str">
        <f t="shared" si="13"/>
        <v/>
      </c>
      <c r="I20" s="157" t="str">
        <f t="shared" si="4"/>
        <v/>
      </c>
      <c r="J20" s="16" t="str">
        <f t="shared" si="5"/>
        <v/>
      </c>
      <c r="K20" s="16" t="str">
        <f t="shared" si="6"/>
        <v/>
      </c>
      <c r="L20" s="157" t="str">
        <f t="shared" si="7"/>
        <v/>
      </c>
      <c r="M20" s="16" t="str">
        <f t="shared" si="8"/>
        <v/>
      </c>
      <c r="N20" s="158" t="str">
        <f t="shared" si="9"/>
        <v/>
      </c>
      <c r="O20" s="16" t="str">
        <f t="shared" si="10"/>
        <v/>
      </c>
      <c r="P20" s="158" t="str">
        <f t="shared" si="11"/>
        <v/>
      </c>
      <c r="Q20" s="158" t="str">
        <f t="shared" si="14"/>
        <v/>
      </c>
      <c r="R20" s="166" t="str">
        <f t="shared" si="15"/>
        <v/>
      </c>
    </row>
    <row r="21" spans="1:18" ht="29.1" customHeight="1">
      <c r="A21" s="97">
        <v>15</v>
      </c>
      <c r="B21" s="16" t="str">
        <f t="shared" si="16"/>
        <v/>
      </c>
      <c r="C21" s="155" t="str">
        <f t="shared" si="12"/>
        <v/>
      </c>
      <c r="D21" s="155" t="str">
        <f t="shared" si="0"/>
        <v/>
      </c>
      <c r="E21" s="156" t="str">
        <f t="shared" si="1"/>
        <v/>
      </c>
      <c r="F21" s="156" t="str">
        <f t="shared" si="2"/>
        <v/>
      </c>
      <c r="G21" s="156" t="str">
        <f t="shared" si="3"/>
        <v/>
      </c>
      <c r="H21" s="157" t="str">
        <f t="shared" si="13"/>
        <v/>
      </c>
      <c r="I21" s="157" t="str">
        <f t="shared" si="4"/>
        <v/>
      </c>
      <c r="J21" s="16" t="str">
        <f t="shared" si="5"/>
        <v/>
      </c>
      <c r="K21" s="16" t="str">
        <f t="shared" si="6"/>
        <v/>
      </c>
      <c r="L21" s="157" t="str">
        <f t="shared" si="7"/>
        <v/>
      </c>
      <c r="M21" s="16" t="str">
        <f t="shared" si="8"/>
        <v/>
      </c>
      <c r="N21" s="158" t="str">
        <f t="shared" si="9"/>
        <v/>
      </c>
      <c r="O21" s="16" t="str">
        <f t="shared" si="10"/>
        <v/>
      </c>
      <c r="P21" s="158" t="str">
        <f t="shared" si="11"/>
        <v/>
      </c>
      <c r="Q21" s="158" t="str">
        <f t="shared" si="14"/>
        <v/>
      </c>
      <c r="R21" s="166" t="str">
        <f t="shared" si="15"/>
        <v/>
      </c>
    </row>
    <row r="23" spans="1:18" ht="18" customHeight="1">
      <c r="C23" s="299" t="s">
        <v>589</v>
      </c>
      <c r="D23" s="299"/>
      <c r="E23" s="299"/>
      <c r="F23" s="299"/>
      <c r="G23" s="299"/>
      <c r="H23" s="299"/>
      <c r="I23" s="299"/>
      <c r="J23" s="299"/>
      <c r="K23" s="171"/>
    </row>
    <row r="24" spans="1:18" ht="18" customHeight="1">
      <c r="N24" s="300" t="str">
        <f>IF('School Profile'!E13="","",CONCATENATE("( ",UPPER('School Profile'!E13)," )"))</f>
        <v>( USHA PALIYA )</v>
      </c>
      <c r="O24" s="300"/>
      <c r="P24" s="300"/>
      <c r="Q24" s="300"/>
    </row>
    <row r="25" spans="1:18" ht="18" customHeight="1">
      <c r="N25" s="301" t="s">
        <v>588</v>
      </c>
      <c r="O25" s="301"/>
      <c r="P25" s="301"/>
      <c r="Q25" s="301"/>
    </row>
    <row r="26" spans="1:18" ht="18" customHeight="1">
      <c r="N26" s="297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O26" s="297"/>
      <c r="P26" s="297"/>
      <c r="Q26" s="297"/>
    </row>
    <row r="27" spans="1:18" ht="15" customHeight="1">
      <c r="N27" s="297"/>
      <c r="O27" s="297"/>
      <c r="P27" s="297"/>
      <c r="Q27" s="297"/>
    </row>
  </sheetData>
  <sheetProtection password="9420" sheet="1" objects="1" scenarios="1" formatColumns="0" formatRows="0"/>
  <mergeCells count="9">
    <mergeCell ref="N26:Q27"/>
    <mergeCell ref="C3:P3"/>
    <mergeCell ref="B1:R1"/>
    <mergeCell ref="C2:P2"/>
    <mergeCell ref="D4:E4"/>
    <mergeCell ref="C23:J23"/>
    <mergeCell ref="N24:Q24"/>
    <mergeCell ref="N25:Q25"/>
    <mergeCell ref="B4:C4"/>
  </mergeCells>
  <conditionalFormatting sqref="C7:C21 E7:E21 H7:I21 Q7:R21">
    <cfRule type="expression" dxfId="12" priority="1">
      <formula>$R7=3</formula>
    </cfRule>
    <cfRule type="expression" dxfId="11" priority="2">
      <formula>$R7=2</formula>
    </cfRule>
    <cfRule type="expression" dxfId="10" priority="3">
      <formula>$R7=1</formula>
    </cfRule>
  </conditionalFormatting>
  <dataValidations count="1">
    <dataValidation type="list" allowBlank="1" showInputMessage="1" showErrorMessage="1" sqref="D4:E4">
      <formula1>code</formula1>
    </dataValidation>
  </dataValidations>
  <pageMargins left="0.45" right="0.5" top="0.25" bottom="0.25" header="0.3" footer="0.3"/>
  <pageSetup paperSize="9" scale="65" orientation="landscape" blackAndWhite="1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3300"/>
    <pageSetUpPr fitToPage="1"/>
  </sheetPr>
  <dimension ref="A1:V28"/>
  <sheetViews>
    <sheetView showGridLines="0" view="pageBreakPreview" topLeftCell="C1" zoomScaleSheetLayoutView="100" workbookViewId="0">
      <selection activeCell="K5" sqref="K5:L5"/>
    </sheetView>
  </sheetViews>
  <sheetFormatPr defaultRowHeight="15"/>
  <cols>
    <col min="1" max="1" width="1.625" style="11" hidden="1" customWidth="1"/>
    <col min="2" max="2" width="3.125" style="97" hidden="1" customWidth="1"/>
    <col min="3" max="3" width="4.875" style="11" customWidth="1"/>
    <col min="4" max="4" width="20.375" style="11" customWidth="1"/>
    <col min="5" max="5" width="16.125" style="11" customWidth="1"/>
    <col min="6" max="6" width="11" style="11" customWidth="1"/>
    <col min="7" max="8" width="9" style="11"/>
    <col min="9" max="10" width="12.125" style="11" customWidth="1"/>
    <col min="11" max="11" width="19.125" style="11" customWidth="1"/>
    <col min="12" max="12" width="11.75" style="11" customWidth="1"/>
    <col min="13" max="13" width="12.375" style="11" customWidth="1"/>
    <col min="14" max="14" width="10.375" style="11" customWidth="1"/>
    <col min="15" max="15" width="11.125" style="11" customWidth="1"/>
    <col min="16" max="16" width="13.75" style="11" customWidth="1"/>
    <col min="17" max="17" width="10" style="11" customWidth="1"/>
    <col min="18" max="18" width="10.25" style="11" customWidth="1"/>
    <col min="19" max="19" width="7.875" style="11" customWidth="1"/>
    <col min="20" max="16384" width="9" style="11"/>
  </cols>
  <sheetData>
    <row r="1" spans="1:22" ht="18">
      <c r="C1" s="294" t="s">
        <v>0</v>
      </c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</row>
    <row r="2" spans="1:22" ht="18">
      <c r="C2" s="189"/>
      <c r="D2" s="294" t="s">
        <v>587</v>
      </c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189"/>
      <c r="S2" s="189"/>
    </row>
    <row r="3" spans="1:22" ht="21" customHeight="1">
      <c r="C3" s="189"/>
      <c r="D3" s="298" t="s">
        <v>744</v>
      </c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189"/>
    </row>
    <row r="4" spans="1:22" ht="6.75" customHeight="1">
      <c r="C4" s="189"/>
      <c r="D4" s="191"/>
      <c r="E4" s="191"/>
      <c r="F4" s="191"/>
      <c r="G4" s="191"/>
      <c r="H4" s="191"/>
      <c r="I4" s="191"/>
      <c r="J4" s="198"/>
      <c r="K4" s="191"/>
      <c r="L4" s="191"/>
      <c r="M4" s="191"/>
      <c r="N4" s="191"/>
      <c r="O4" s="191"/>
      <c r="P4" s="191"/>
      <c r="Q4" s="191"/>
      <c r="R4" s="189"/>
    </row>
    <row r="5" spans="1:22" ht="18">
      <c r="C5" s="303" t="s">
        <v>509</v>
      </c>
      <c r="D5" s="303"/>
      <c r="E5" s="361" t="s">
        <v>690</v>
      </c>
      <c r="F5" s="361"/>
      <c r="G5" s="361"/>
      <c r="H5" s="294" t="s">
        <v>695</v>
      </c>
      <c r="I5" s="294"/>
      <c r="J5" s="197"/>
      <c r="K5" s="361" t="s">
        <v>749</v>
      </c>
      <c r="L5" s="361"/>
      <c r="M5" s="189"/>
      <c r="N5" s="189"/>
      <c r="O5" s="189" t="s">
        <v>595</v>
      </c>
      <c r="P5" s="172">
        <f ca="1">TODAY()</f>
        <v>44868</v>
      </c>
      <c r="Q5" s="189"/>
      <c r="R5" s="189"/>
    </row>
    <row r="6" spans="1:22" ht="18">
      <c r="C6" s="14"/>
      <c r="D6" s="15"/>
      <c r="E6" s="15"/>
      <c r="F6" s="14"/>
      <c r="G6" s="14"/>
      <c r="H6" s="14"/>
      <c r="I6" s="14"/>
      <c r="J6" s="197"/>
      <c r="K6" s="189"/>
      <c r="L6" s="189"/>
      <c r="M6" s="189"/>
      <c r="N6" s="189"/>
      <c r="O6" s="189"/>
      <c r="P6" s="189"/>
      <c r="Q6" s="189"/>
      <c r="R6" s="189"/>
    </row>
    <row r="7" spans="1:22" ht="51">
      <c r="C7" s="157" t="s">
        <v>600</v>
      </c>
      <c r="D7" s="137" t="s">
        <v>583</v>
      </c>
      <c r="E7" s="137" t="s">
        <v>584</v>
      </c>
      <c r="F7" s="137" t="s">
        <v>582</v>
      </c>
      <c r="G7" s="137" t="s">
        <v>585</v>
      </c>
      <c r="H7" s="137" t="s">
        <v>586</v>
      </c>
      <c r="I7" s="137" t="s">
        <v>579</v>
      </c>
      <c r="J7" s="137" t="s">
        <v>617</v>
      </c>
      <c r="K7" s="137" t="s">
        <v>581</v>
      </c>
      <c r="L7" s="137" t="s">
        <v>608</v>
      </c>
      <c r="M7" s="137" t="s">
        <v>580</v>
      </c>
      <c r="N7" s="137" t="s">
        <v>513</v>
      </c>
      <c r="O7" s="129" t="s">
        <v>597</v>
      </c>
      <c r="P7" s="137" t="s">
        <v>492</v>
      </c>
      <c r="Q7" s="129" t="s">
        <v>598</v>
      </c>
      <c r="R7" s="129" t="s">
        <v>599</v>
      </c>
      <c r="S7" s="137" t="s">
        <v>591</v>
      </c>
    </row>
    <row r="8" spans="1:22" s="190" customFormat="1" ht="29.1" customHeight="1">
      <c r="A8" s="241">
        <v>1</v>
      </c>
      <c r="B8" s="97">
        <v>1</v>
      </c>
      <c r="C8" s="16">
        <v>1</v>
      </c>
      <c r="D8" s="155" t="str">
        <f t="shared" ref="D8:D22" si="0">IFERROR(VLOOKUP(B8,subjectwise,4,0),"")</f>
        <v>ram</v>
      </c>
      <c r="E8" s="155" t="str">
        <f t="shared" ref="E8:E22" si="1">IFERROR(VLOOKUP(B8,subjectwise,5,0),"")</f>
        <v>shyam</v>
      </c>
      <c r="F8" s="156">
        <f t="shared" ref="F8:F22" si="2">IFERROR(VLOOKUP(B8,subjectwise,6,0),"")</f>
        <v>29950</v>
      </c>
      <c r="G8" s="156" t="str">
        <f t="shared" ref="G8:G22" si="3">IFERROR(VLOOKUP(B8,subjectwise,17,0),"")</f>
        <v>FEMALE</v>
      </c>
      <c r="H8" s="156" t="str">
        <f t="shared" ref="H8:H22" si="4">IFERROR(VLOOKUP(B8,subjectwise,16,0),"")</f>
        <v>ST</v>
      </c>
      <c r="I8" s="157" t="str">
        <f t="shared" ref="I8:I22" si="5">IFERROR(VLOOKUP(B8,subjectwise,7,0),"")</f>
        <v>1st Grade (Lecturer)</v>
      </c>
      <c r="J8" s="157" t="str">
        <f t="shared" ref="J8:J22" si="6">IFERROR(VLOOKUP(B8,subjectwise,19,0),"")</f>
        <v>Compulsory Hindi</v>
      </c>
      <c r="K8" s="16" t="str">
        <f t="shared" ref="K8:K22" si="7">IFERROR(VLOOKUP(B8,subjectwise,14,0),"")</f>
        <v xml:space="preserve">GUPS NO. 01 </v>
      </c>
      <c r="L8" s="16">
        <f t="shared" ref="L8:L22" si="8">IFERROR(VLOOKUP(B8,subjectwise,15,0),"")</f>
        <v>333333</v>
      </c>
      <c r="M8" s="157" t="str">
        <f t="shared" ref="M8:M22" si="9">IFERROR(CONCATENATE("वर्ष ",VLOOKUP(B8,subjectwise,12,0)," / ","प्रतिशत ",VLOOKUP(B8,subjectwise,13,0)*100),"")</f>
        <v/>
      </c>
      <c r="N8" s="16" t="str">
        <f t="shared" ref="N8:N22" si="10">IFERROR(VLOOKUP(B8,subjectwise,8,0),"")</f>
        <v xml:space="preserve">PG </v>
      </c>
      <c r="O8" s="158">
        <f t="shared" ref="O8:O22" si="11">IFERROR(VLOOKUP(B8,subjectwise,9,0)*75%,"")</f>
        <v>0.63</v>
      </c>
      <c r="P8" s="16" t="str">
        <f t="shared" ref="P8:P22" si="12">IFERROR(VLOOKUP(B8,subjectwise,10,0),"")</f>
        <v xml:space="preserve">B.ed </v>
      </c>
      <c r="Q8" s="158">
        <f t="shared" ref="Q8:Q22" si="13">IFERROR(VLOOKUP(B8,subjectwise,11,0)*25%,"")</f>
        <v>0.17499999999999999</v>
      </c>
      <c r="R8" s="158">
        <f>IFERROR(IF(I8="","",SUM(O8+Q8)),"")</f>
        <v>0.80499999999999994</v>
      </c>
      <c r="S8" s="166">
        <f>IF(R8="","",SUMPRODUCT((R8&lt;$R$8:$R$22)/COUNTIF($R$8:$R$22,$R$8:$R$22)))</f>
        <v>0.99999999999999967</v>
      </c>
      <c r="U8" s="241"/>
    </row>
    <row r="9" spans="1:22" ht="29.1" customHeight="1">
      <c r="A9" s="241" t="str">
        <f t="shared" ref="A9:A22" si="14">IF(S9="","",VALUE(S9))</f>
        <v/>
      </c>
      <c r="B9" s="97">
        <v>2</v>
      </c>
      <c r="C9" s="16">
        <v>2</v>
      </c>
      <c r="D9" s="155" t="str">
        <f t="shared" si="0"/>
        <v/>
      </c>
      <c r="E9" s="155" t="str">
        <f t="shared" si="1"/>
        <v/>
      </c>
      <c r="F9" s="156" t="str">
        <f>IFERROR(VLOOKUP(B9,subjectwise,6,0),"")</f>
        <v/>
      </c>
      <c r="G9" s="156" t="str">
        <f t="shared" si="3"/>
        <v/>
      </c>
      <c r="H9" s="156" t="str">
        <f t="shared" si="4"/>
        <v/>
      </c>
      <c r="I9" s="157" t="str">
        <f t="shared" si="5"/>
        <v/>
      </c>
      <c r="J9" s="157" t="str">
        <f t="shared" si="6"/>
        <v/>
      </c>
      <c r="K9" s="16" t="str">
        <f t="shared" si="7"/>
        <v/>
      </c>
      <c r="L9" s="16" t="str">
        <f t="shared" si="8"/>
        <v/>
      </c>
      <c r="M9" s="157" t="str">
        <f t="shared" si="9"/>
        <v/>
      </c>
      <c r="N9" s="16" t="str">
        <f t="shared" si="10"/>
        <v/>
      </c>
      <c r="O9" s="158" t="str">
        <f t="shared" si="11"/>
        <v/>
      </c>
      <c r="P9" s="16" t="str">
        <f t="shared" si="12"/>
        <v/>
      </c>
      <c r="Q9" s="158" t="str">
        <f t="shared" si="13"/>
        <v/>
      </c>
      <c r="R9" s="158" t="str">
        <f t="shared" ref="R9:R22" si="15">IFERROR(IF(I9="","",SUM(O9+Q9)),"")</f>
        <v/>
      </c>
      <c r="S9" s="166" t="str">
        <f t="shared" ref="S9:S22" si="16">IF(R9="","",SUMPRODUCT((R9&lt;$R$8:$R$22)/COUNTIF($R$8:$R$22,$R$8:$R$22)))</f>
        <v/>
      </c>
      <c r="T9" s="203"/>
      <c r="U9" s="241"/>
      <c r="V9" s="203"/>
    </row>
    <row r="10" spans="1:22" ht="29.1" customHeight="1">
      <c r="A10" s="241" t="str">
        <f t="shared" si="14"/>
        <v/>
      </c>
      <c r="B10" s="97">
        <v>3</v>
      </c>
      <c r="C10" s="16">
        <v>3</v>
      </c>
      <c r="D10" s="155" t="str">
        <f t="shared" si="0"/>
        <v/>
      </c>
      <c r="E10" s="155" t="str">
        <f t="shared" si="1"/>
        <v/>
      </c>
      <c r="F10" s="156" t="str">
        <f t="shared" si="2"/>
        <v/>
      </c>
      <c r="G10" s="156" t="str">
        <f t="shared" si="3"/>
        <v/>
      </c>
      <c r="H10" s="156" t="str">
        <f t="shared" si="4"/>
        <v/>
      </c>
      <c r="I10" s="157" t="str">
        <f t="shared" si="5"/>
        <v/>
      </c>
      <c r="J10" s="157" t="str">
        <f t="shared" si="6"/>
        <v/>
      </c>
      <c r="K10" s="16" t="str">
        <f t="shared" si="7"/>
        <v/>
      </c>
      <c r="L10" s="16" t="str">
        <f t="shared" si="8"/>
        <v/>
      </c>
      <c r="M10" s="157" t="str">
        <f t="shared" si="9"/>
        <v/>
      </c>
      <c r="N10" s="16" t="str">
        <f t="shared" si="10"/>
        <v/>
      </c>
      <c r="O10" s="158" t="str">
        <f t="shared" si="11"/>
        <v/>
      </c>
      <c r="P10" s="16" t="str">
        <f t="shared" si="12"/>
        <v/>
      </c>
      <c r="Q10" s="158" t="str">
        <f t="shared" si="13"/>
        <v/>
      </c>
      <c r="R10" s="158" t="str">
        <f t="shared" si="15"/>
        <v/>
      </c>
      <c r="S10" s="166" t="str">
        <f t="shared" si="16"/>
        <v/>
      </c>
      <c r="T10" s="203"/>
      <c r="U10" s="241"/>
      <c r="V10" s="203"/>
    </row>
    <row r="11" spans="1:22" ht="29.1" customHeight="1">
      <c r="A11" s="241" t="str">
        <f t="shared" si="14"/>
        <v/>
      </c>
      <c r="B11" s="97">
        <v>4</v>
      </c>
      <c r="C11" s="16">
        <v>4</v>
      </c>
      <c r="D11" s="155" t="str">
        <f t="shared" si="0"/>
        <v/>
      </c>
      <c r="E11" s="155" t="str">
        <f t="shared" si="1"/>
        <v/>
      </c>
      <c r="F11" s="156" t="str">
        <f t="shared" si="2"/>
        <v/>
      </c>
      <c r="G11" s="156" t="str">
        <f t="shared" si="3"/>
        <v/>
      </c>
      <c r="H11" s="156" t="str">
        <f t="shared" si="4"/>
        <v/>
      </c>
      <c r="I11" s="157" t="str">
        <f t="shared" si="5"/>
        <v/>
      </c>
      <c r="J11" s="157" t="str">
        <f t="shared" si="6"/>
        <v/>
      </c>
      <c r="K11" s="16" t="str">
        <f t="shared" si="7"/>
        <v/>
      </c>
      <c r="L11" s="16" t="str">
        <f t="shared" si="8"/>
        <v/>
      </c>
      <c r="M11" s="157" t="str">
        <f t="shared" si="9"/>
        <v/>
      </c>
      <c r="N11" s="16" t="str">
        <f t="shared" si="10"/>
        <v/>
      </c>
      <c r="O11" s="158" t="str">
        <f t="shared" si="11"/>
        <v/>
      </c>
      <c r="P11" s="16" t="str">
        <f t="shared" si="12"/>
        <v/>
      </c>
      <c r="Q11" s="158" t="str">
        <f t="shared" si="13"/>
        <v/>
      </c>
      <c r="R11" s="158" t="str">
        <f t="shared" si="15"/>
        <v/>
      </c>
      <c r="S11" s="166" t="str">
        <f t="shared" si="16"/>
        <v/>
      </c>
      <c r="U11" s="241" t="str">
        <f t="shared" ref="U11:U22" si="17">S11</f>
        <v/>
      </c>
      <c r="V11" s="203" t="str">
        <f>IF(R11="","",SUMPRODUCT((R11&lt;$R$8:$R$22)/COUNTIF($R$8:$R$22,$R$8:$R$22)))</f>
        <v/>
      </c>
    </row>
    <row r="12" spans="1:22" ht="29.1" customHeight="1">
      <c r="A12" s="241" t="str">
        <f t="shared" si="14"/>
        <v/>
      </c>
      <c r="B12" s="97">
        <v>5</v>
      </c>
      <c r="C12" s="16">
        <v>5</v>
      </c>
      <c r="D12" s="155" t="str">
        <f t="shared" si="0"/>
        <v/>
      </c>
      <c r="E12" s="155" t="str">
        <f t="shared" si="1"/>
        <v/>
      </c>
      <c r="F12" s="156" t="str">
        <f t="shared" si="2"/>
        <v/>
      </c>
      <c r="G12" s="156" t="str">
        <f t="shared" si="3"/>
        <v/>
      </c>
      <c r="H12" s="156" t="str">
        <f t="shared" si="4"/>
        <v/>
      </c>
      <c r="I12" s="157" t="str">
        <f t="shared" si="5"/>
        <v/>
      </c>
      <c r="J12" s="157" t="str">
        <f t="shared" si="6"/>
        <v/>
      </c>
      <c r="K12" s="16" t="str">
        <f t="shared" si="7"/>
        <v/>
      </c>
      <c r="L12" s="16" t="str">
        <f t="shared" si="8"/>
        <v/>
      </c>
      <c r="M12" s="157" t="str">
        <f t="shared" si="9"/>
        <v/>
      </c>
      <c r="N12" s="16" t="str">
        <f t="shared" si="10"/>
        <v/>
      </c>
      <c r="O12" s="158" t="str">
        <f t="shared" si="11"/>
        <v/>
      </c>
      <c r="P12" s="16" t="str">
        <f t="shared" si="12"/>
        <v/>
      </c>
      <c r="Q12" s="158" t="str">
        <f t="shared" si="13"/>
        <v/>
      </c>
      <c r="R12" s="158" t="str">
        <f t="shared" si="15"/>
        <v/>
      </c>
      <c r="S12" s="166" t="str">
        <f t="shared" si="16"/>
        <v/>
      </c>
      <c r="U12" s="241" t="str">
        <f t="shared" si="17"/>
        <v/>
      </c>
      <c r="V12" s="203" t="str">
        <f>IF(R12="","",SUMPRODUCT((R12&lt;$R$8:$R$22)/COUNTIF($R$8:$R$22,$R$8:$R$22)))</f>
        <v/>
      </c>
    </row>
    <row r="13" spans="1:22" ht="29.1" customHeight="1">
      <c r="A13" s="241" t="str">
        <f t="shared" si="14"/>
        <v/>
      </c>
      <c r="B13" s="97">
        <v>6</v>
      </c>
      <c r="C13" s="16">
        <v>6</v>
      </c>
      <c r="D13" s="155" t="str">
        <f t="shared" si="0"/>
        <v/>
      </c>
      <c r="E13" s="155" t="str">
        <f t="shared" si="1"/>
        <v/>
      </c>
      <c r="F13" s="156" t="str">
        <f t="shared" si="2"/>
        <v/>
      </c>
      <c r="G13" s="156" t="str">
        <f t="shared" si="3"/>
        <v/>
      </c>
      <c r="H13" s="156" t="str">
        <f t="shared" si="4"/>
        <v/>
      </c>
      <c r="I13" s="157" t="str">
        <f t="shared" si="5"/>
        <v/>
      </c>
      <c r="J13" s="157" t="str">
        <f t="shared" si="6"/>
        <v/>
      </c>
      <c r="K13" s="16" t="str">
        <f t="shared" si="7"/>
        <v/>
      </c>
      <c r="L13" s="16" t="str">
        <f t="shared" si="8"/>
        <v/>
      </c>
      <c r="M13" s="157" t="str">
        <f t="shared" si="9"/>
        <v/>
      </c>
      <c r="N13" s="16" t="str">
        <f t="shared" si="10"/>
        <v/>
      </c>
      <c r="O13" s="158" t="str">
        <f t="shared" si="11"/>
        <v/>
      </c>
      <c r="P13" s="16" t="str">
        <f t="shared" si="12"/>
        <v/>
      </c>
      <c r="Q13" s="158" t="str">
        <f t="shared" si="13"/>
        <v/>
      </c>
      <c r="R13" s="158" t="str">
        <f t="shared" si="15"/>
        <v/>
      </c>
      <c r="S13" s="166" t="str">
        <f t="shared" si="16"/>
        <v/>
      </c>
      <c r="U13" s="241" t="str">
        <f t="shared" si="17"/>
        <v/>
      </c>
      <c r="V13" s="203" t="str">
        <f t="shared" ref="V13:V22" si="18">IF(R13="","",RANK(R13,$R$8:$R$22,0))</f>
        <v/>
      </c>
    </row>
    <row r="14" spans="1:22" ht="29.1" customHeight="1">
      <c r="A14" s="241" t="str">
        <f t="shared" si="14"/>
        <v/>
      </c>
      <c r="B14" s="97">
        <v>7</v>
      </c>
      <c r="C14" s="16">
        <v>7</v>
      </c>
      <c r="D14" s="155" t="str">
        <f t="shared" si="0"/>
        <v/>
      </c>
      <c r="E14" s="155" t="str">
        <f t="shared" si="1"/>
        <v/>
      </c>
      <c r="F14" s="156" t="str">
        <f t="shared" si="2"/>
        <v/>
      </c>
      <c r="G14" s="156" t="str">
        <f t="shared" si="3"/>
        <v/>
      </c>
      <c r="H14" s="156" t="str">
        <f t="shared" si="4"/>
        <v/>
      </c>
      <c r="I14" s="157" t="str">
        <f t="shared" si="5"/>
        <v/>
      </c>
      <c r="J14" s="157" t="str">
        <f t="shared" si="6"/>
        <v/>
      </c>
      <c r="K14" s="16" t="str">
        <f t="shared" si="7"/>
        <v/>
      </c>
      <c r="L14" s="16" t="str">
        <f t="shared" si="8"/>
        <v/>
      </c>
      <c r="M14" s="157" t="str">
        <f t="shared" si="9"/>
        <v/>
      </c>
      <c r="N14" s="16" t="str">
        <f t="shared" si="10"/>
        <v/>
      </c>
      <c r="O14" s="158" t="str">
        <f t="shared" si="11"/>
        <v/>
      </c>
      <c r="P14" s="16" t="str">
        <f t="shared" si="12"/>
        <v/>
      </c>
      <c r="Q14" s="158" t="str">
        <f t="shared" si="13"/>
        <v/>
      </c>
      <c r="R14" s="158" t="str">
        <f t="shared" si="15"/>
        <v/>
      </c>
      <c r="S14" s="166" t="str">
        <f t="shared" si="16"/>
        <v/>
      </c>
      <c r="U14" s="241" t="str">
        <f t="shared" si="17"/>
        <v/>
      </c>
      <c r="V14" s="203" t="str">
        <f t="shared" si="18"/>
        <v/>
      </c>
    </row>
    <row r="15" spans="1:22" ht="29.1" customHeight="1">
      <c r="A15" s="241" t="str">
        <f t="shared" si="14"/>
        <v/>
      </c>
      <c r="B15" s="97">
        <v>8</v>
      </c>
      <c r="C15" s="16" t="s">
        <v>685</v>
      </c>
      <c r="D15" s="155" t="str">
        <f t="shared" si="0"/>
        <v/>
      </c>
      <c r="E15" s="155" t="str">
        <f t="shared" si="1"/>
        <v/>
      </c>
      <c r="F15" s="156" t="str">
        <f t="shared" si="2"/>
        <v/>
      </c>
      <c r="G15" s="156" t="str">
        <f t="shared" si="3"/>
        <v/>
      </c>
      <c r="H15" s="156" t="str">
        <f t="shared" si="4"/>
        <v/>
      </c>
      <c r="I15" s="157" t="str">
        <f t="shared" si="5"/>
        <v/>
      </c>
      <c r="J15" s="157" t="str">
        <f t="shared" si="6"/>
        <v/>
      </c>
      <c r="K15" s="16" t="str">
        <f t="shared" si="7"/>
        <v/>
      </c>
      <c r="L15" s="16" t="str">
        <f t="shared" si="8"/>
        <v/>
      </c>
      <c r="M15" s="157" t="str">
        <f t="shared" si="9"/>
        <v/>
      </c>
      <c r="N15" s="16" t="str">
        <f t="shared" si="10"/>
        <v/>
      </c>
      <c r="O15" s="158" t="str">
        <f t="shared" si="11"/>
        <v/>
      </c>
      <c r="P15" s="16" t="str">
        <f t="shared" si="12"/>
        <v/>
      </c>
      <c r="Q15" s="158" t="str">
        <f t="shared" si="13"/>
        <v/>
      </c>
      <c r="R15" s="158" t="str">
        <f t="shared" si="15"/>
        <v/>
      </c>
      <c r="S15" s="166" t="str">
        <f t="shared" si="16"/>
        <v/>
      </c>
      <c r="U15" s="241" t="str">
        <f t="shared" si="17"/>
        <v/>
      </c>
      <c r="V15" s="203" t="str">
        <f t="shared" si="18"/>
        <v/>
      </c>
    </row>
    <row r="16" spans="1:22" ht="29.1" customHeight="1">
      <c r="A16" s="241" t="str">
        <f t="shared" si="14"/>
        <v/>
      </c>
      <c r="B16" s="97">
        <v>9</v>
      </c>
      <c r="C16" s="16" t="s">
        <v>685</v>
      </c>
      <c r="D16" s="155" t="str">
        <f t="shared" si="0"/>
        <v/>
      </c>
      <c r="E16" s="155" t="str">
        <f t="shared" si="1"/>
        <v/>
      </c>
      <c r="F16" s="156" t="str">
        <f t="shared" si="2"/>
        <v/>
      </c>
      <c r="G16" s="156" t="str">
        <f t="shared" si="3"/>
        <v/>
      </c>
      <c r="H16" s="156" t="str">
        <f t="shared" si="4"/>
        <v/>
      </c>
      <c r="I16" s="157" t="str">
        <f t="shared" si="5"/>
        <v/>
      </c>
      <c r="J16" s="157" t="str">
        <f t="shared" si="6"/>
        <v/>
      </c>
      <c r="K16" s="16" t="str">
        <f t="shared" si="7"/>
        <v/>
      </c>
      <c r="L16" s="16" t="str">
        <f t="shared" si="8"/>
        <v/>
      </c>
      <c r="M16" s="157" t="str">
        <f t="shared" si="9"/>
        <v/>
      </c>
      <c r="N16" s="16" t="str">
        <f t="shared" si="10"/>
        <v/>
      </c>
      <c r="O16" s="158" t="str">
        <f t="shared" si="11"/>
        <v/>
      </c>
      <c r="P16" s="16" t="str">
        <f t="shared" si="12"/>
        <v/>
      </c>
      <c r="Q16" s="158" t="str">
        <f t="shared" si="13"/>
        <v/>
      </c>
      <c r="R16" s="158" t="str">
        <f t="shared" si="15"/>
        <v/>
      </c>
      <c r="S16" s="166" t="str">
        <f t="shared" si="16"/>
        <v/>
      </c>
      <c r="U16" s="241" t="str">
        <f t="shared" si="17"/>
        <v/>
      </c>
      <c r="V16" s="203" t="str">
        <f t="shared" si="18"/>
        <v/>
      </c>
    </row>
    <row r="17" spans="1:22" ht="29.1" customHeight="1">
      <c r="A17" s="241" t="str">
        <f t="shared" si="14"/>
        <v/>
      </c>
      <c r="B17" s="97">
        <v>10</v>
      </c>
      <c r="C17" s="16" t="s">
        <v>685</v>
      </c>
      <c r="D17" s="155" t="str">
        <f t="shared" si="0"/>
        <v/>
      </c>
      <c r="E17" s="155" t="str">
        <f t="shared" si="1"/>
        <v/>
      </c>
      <c r="F17" s="156" t="str">
        <f t="shared" si="2"/>
        <v/>
      </c>
      <c r="G17" s="156" t="str">
        <f t="shared" si="3"/>
        <v/>
      </c>
      <c r="H17" s="156" t="str">
        <f t="shared" si="4"/>
        <v/>
      </c>
      <c r="I17" s="157" t="str">
        <f t="shared" si="5"/>
        <v/>
      </c>
      <c r="J17" s="157" t="str">
        <f t="shared" si="6"/>
        <v/>
      </c>
      <c r="K17" s="16" t="str">
        <f t="shared" si="7"/>
        <v/>
      </c>
      <c r="L17" s="16" t="str">
        <f t="shared" si="8"/>
        <v/>
      </c>
      <c r="M17" s="157" t="str">
        <f t="shared" si="9"/>
        <v/>
      </c>
      <c r="N17" s="16" t="str">
        <f t="shared" si="10"/>
        <v/>
      </c>
      <c r="O17" s="158" t="str">
        <f t="shared" si="11"/>
        <v/>
      </c>
      <c r="P17" s="16" t="str">
        <f t="shared" si="12"/>
        <v/>
      </c>
      <c r="Q17" s="158" t="str">
        <f t="shared" si="13"/>
        <v/>
      </c>
      <c r="R17" s="158" t="str">
        <f t="shared" si="15"/>
        <v/>
      </c>
      <c r="S17" s="166" t="str">
        <f t="shared" si="16"/>
        <v/>
      </c>
      <c r="U17" s="241" t="str">
        <f t="shared" si="17"/>
        <v/>
      </c>
      <c r="V17" s="203" t="str">
        <f t="shared" si="18"/>
        <v/>
      </c>
    </row>
    <row r="18" spans="1:22" ht="29.1" customHeight="1">
      <c r="A18" s="241" t="str">
        <f t="shared" si="14"/>
        <v/>
      </c>
      <c r="B18" s="97">
        <v>11</v>
      </c>
      <c r="C18" s="16" t="s">
        <v>685</v>
      </c>
      <c r="D18" s="155" t="str">
        <f t="shared" si="0"/>
        <v/>
      </c>
      <c r="E18" s="155" t="str">
        <f t="shared" si="1"/>
        <v/>
      </c>
      <c r="F18" s="156" t="str">
        <f t="shared" si="2"/>
        <v/>
      </c>
      <c r="G18" s="156" t="str">
        <f t="shared" si="3"/>
        <v/>
      </c>
      <c r="H18" s="156" t="str">
        <f t="shared" si="4"/>
        <v/>
      </c>
      <c r="I18" s="157" t="str">
        <f t="shared" si="5"/>
        <v/>
      </c>
      <c r="J18" s="157" t="str">
        <f t="shared" si="6"/>
        <v/>
      </c>
      <c r="K18" s="16" t="str">
        <f t="shared" si="7"/>
        <v/>
      </c>
      <c r="L18" s="16" t="str">
        <f t="shared" si="8"/>
        <v/>
      </c>
      <c r="M18" s="157" t="str">
        <f t="shared" si="9"/>
        <v/>
      </c>
      <c r="N18" s="16" t="str">
        <f t="shared" si="10"/>
        <v/>
      </c>
      <c r="O18" s="158" t="str">
        <f t="shared" si="11"/>
        <v/>
      </c>
      <c r="P18" s="16" t="str">
        <f t="shared" si="12"/>
        <v/>
      </c>
      <c r="Q18" s="158" t="str">
        <f t="shared" si="13"/>
        <v/>
      </c>
      <c r="R18" s="158" t="str">
        <f t="shared" si="15"/>
        <v/>
      </c>
      <c r="S18" s="166" t="str">
        <f t="shared" si="16"/>
        <v/>
      </c>
      <c r="U18" s="241" t="str">
        <f t="shared" si="17"/>
        <v/>
      </c>
      <c r="V18" s="203" t="str">
        <f t="shared" si="18"/>
        <v/>
      </c>
    </row>
    <row r="19" spans="1:22" ht="29.1" customHeight="1">
      <c r="A19" s="241" t="str">
        <f t="shared" si="14"/>
        <v/>
      </c>
      <c r="B19" s="97">
        <v>12</v>
      </c>
      <c r="C19" s="16" t="s">
        <v>685</v>
      </c>
      <c r="D19" s="155" t="str">
        <f t="shared" si="0"/>
        <v/>
      </c>
      <c r="E19" s="155" t="str">
        <f t="shared" si="1"/>
        <v/>
      </c>
      <c r="F19" s="156" t="str">
        <f t="shared" si="2"/>
        <v/>
      </c>
      <c r="G19" s="156" t="str">
        <f t="shared" si="3"/>
        <v/>
      </c>
      <c r="H19" s="156" t="str">
        <f t="shared" si="4"/>
        <v/>
      </c>
      <c r="I19" s="157" t="str">
        <f t="shared" si="5"/>
        <v/>
      </c>
      <c r="J19" s="157" t="str">
        <f t="shared" si="6"/>
        <v/>
      </c>
      <c r="K19" s="16" t="str">
        <f t="shared" si="7"/>
        <v/>
      </c>
      <c r="L19" s="16" t="str">
        <f t="shared" si="8"/>
        <v/>
      </c>
      <c r="M19" s="157" t="str">
        <f t="shared" si="9"/>
        <v/>
      </c>
      <c r="N19" s="16" t="str">
        <f t="shared" si="10"/>
        <v/>
      </c>
      <c r="O19" s="158" t="str">
        <f t="shared" si="11"/>
        <v/>
      </c>
      <c r="P19" s="16" t="str">
        <f t="shared" si="12"/>
        <v/>
      </c>
      <c r="Q19" s="158" t="str">
        <f t="shared" si="13"/>
        <v/>
      </c>
      <c r="R19" s="158" t="str">
        <f t="shared" si="15"/>
        <v/>
      </c>
      <c r="S19" s="166" t="str">
        <f t="shared" si="16"/>
        <v/>
      </c>
      <c r="U19" s="241" t="str">
        <f t="shared" si="17"/>
        <v/>
      </c>
      <c r="V19" s="203" t="str">
        <f t="shared" si="18"/>
        <v/>
      </c>
    </row>
    <row r="20" spans="1:22" ht="29.1" customHeight="1">
      <c r="A20" s="241" t="str">
        <f t="shared" si="14"/>
        <v/>
      </c>
      <c r="B20" s="97">
        <v>13</v>
      </c>
      <c r="C20" s="16" t="s">
        <v>685</v>
      </c>
      <c r="D20" s="155" t="str">
        <f t="shared" si="0"/>
        <v/>
      </c>
      <c r="E20" s="155" t="str">
        <f t="shared" si="1"/>
        <v/>
      </c>
      <c r="F20" s="156" t="str">
        <f t="shared" si="2"/>
        <v/>
      </c>
      <c r="G20" s="156" t="str">
        <f t="shared" si="3"/>
        <v/>
      </c>
      <c r="H20" s="156" t="str">
        <f t="shared" si="4"/>
        <v/>
      </c>
      <c r="I20" s="157" t="str">
        <f t="shared" si="5"/>
        <v/>
      </c>
      <c r="J20" s="157" t="str">
        <f t="shared" si="6"/>
        <v/>
      </c>
      <c r="K20" s="16" t="str">
        <f t="shared" si="7"/>
        <v/>
      </c>
      <c r="L20" s="16" t="str">
        <f t="shared" si="8"/>
        <v/>
      </c>
      <c r="M20" s="157" t="str">
        <f t="shared" si="9"/>
        <v/>
      </c>
      <c r="N20" s="16" t="str">
        <f t="shared" si="10"/>
        <v/>
      </c>
      <c r="O20" s="158" t="str">
        <f t="shared" si="11"/>
        <v/>
      </c>
      <c r="P20" s="16" t="str">
        <f t="shared" si="12"/>
        <v/>
      </c>
      <c r="Q20" s="158" t="str">
        <f t="shared" si="13"/>
        <v/>
      </c>
      <c r="R20" s="158" t="str">
        <f t="shared" si="15"/>
        <v/>
      </c>
      <c r="S20" s="166" t="str">
        <f t="shared" si="16"/>
        <v/>
      </c>
      <c r="U20" s="241" t="str">
        <f t="shared" si="17"/>
        <v/>
      </c>
      <c r="V20" s="203" t="str">
        <f t="shared" si="18"/>
        <v/>
      </c>
    </row>
    <row r="21" spans="1:22" ht="29.1" customHeight="1">
      <c r="A21" s="241" t="str">
        <f t="shared" si="14"/>
        <v/>
      </c>
      <c r="B21" s="97">
        <v>14</v>
      </c>
      <c r="C21" s="16" t="s">
        <v>685</v>
      </c>
      <c r="D21" s="155" t="str">
        <f t="shared" si="0"/>
        <v/>
      </c>
      <c r="E21" s="155" t="str">
        <f t="shared" si="1"/>
        <v/>
      </c>
      <c r="F21" s="156" t="str">
        <f t="shared" si="2"/>
        <v/>
      </c>
      <c r="G21" s="156" t="str">
        <f t="shared" si="3"/>
        <v/>
      </c>
      <c r="H21" s="156" t="str">
        <f t="shared" si="4"/>
        <v/>
      </c>
      <c r="I21" s="157" t="str">
        <f t="shared" si="5"/>
        <v/>
      </c>
      <c r="J21" s="157" t="str">
        <f t="shared" si="6"/>
        <v/>
      </c>
      <c r="K21" s="16" t="str">
        <f t="shared" si="7"/>
        <v/>
      </c>
      <c r="L21" s="16" t="str">
        <f t="shared" si="8"/>
        <v/>
      </c>
      <c r="M21" s="157" t="str">
        <f t="shared" si="9"/>
        <v/>
      </c>
      <c r="N21" s="16" t="str">
        <f t="shared" si="10"/>
        <v/>
      </c>
      <c r="O21" s="158" t="str">
        <f t="shared" si="11"/>
        <v/>
      </c>
      <c r="P21" s="16" t="str">
        <f t="shared" si="12"/>
        <v/>
      </c>
      <c r="Q21" s="158" t="str">
        <f t="shared" si="13"/>
        <v/>
      </c>
      <c r="R21" s="158" t="str">
        <f t="shared" si="15"/>
        <v/>
      </c>
      <c r="S21" s="166" t="str">
        <f t="shared" si="16"/>
        <v/>
      </c>
      <c r="U21" s="241" t="str">
        <f t="shared" si="17"/>
        <v/>
      </c>
      <c r="V21" s="203" t="str">
        <f t="shared" si="18"/>
        <v/>
      </c>
    </row>
    <row r="22" spans="1:22" ht="29.1" customHeight="1">
      <c r="A22" s="241" t="str">
        <f t="shared" si="14"/>
        <v/>
      </c>
      <c r="B22" s="97">
        <v>15</v>
      </c>
      <c r="C22" s="16" t="s">
        <v>685</v>
      </c>
      <c r="D22" s="155" t="str">
        <f t="shared" si="0"/>
        <v/>
      </c>
      <c r="E22" s="155" t="str">
        <f t="shared" si="1"/>
        <v/>
      </c>
      <c r="F22" s="156" t="str">
        <f t="shared" si="2"/>
        <v/>
      </c>
      <c r="G22" s="156" t="str">
        <f t="shared" si="3"/>
        <v/>
      </c>
      <c r="H22" s="156" t="str">
        <f t="shared" si="4"/>
        <v/>
      </c>
      <c r="I22" s="157" t="str">
        <f t="shared" si="5"/>
        <v/>
      </c>
      <c r="J22" s="157" t="str">
        <f t="shared" si="6"/>
        <v/>
      </c>
      <c r="K22" s="16" t="str">
        <f t="shared" si="7"/>
        <v/>
      </c>
      <c r="L22" s="16" t="str">
        <f t="shared" si="8"/>
        <v/>
      </c>
      <c r="M22" s="157" t="str">
        <f t="shared" si="9"/>
        <v/>
      </c>
      <c r="N22" s="16" t="str">
        <f t="shared" si="10"/>
        <v/>
      </c>
      <c r="O22" s="158" t="str">
        <f t="shared" si="11"/>
        <v/>
      </c>
      <c r="P22" s="16" t="str">
        <f t="shared" si="12"/>
        <v/>
      </c>
      <c r="Q22" s="158" t="str">
        <f t="shared" si="13"/>
        <v/>
      </c>
      <c r="R22" s="158" t="str">
        <f t="shared" si="15"/>
        <v/>
      </c>
      <c r="S22" s="166" t="str">
        <f t="shared" si="16"/>
        <v/>
      </c>
      <c r="U22" s="241" t="str">
        <f t="shared" si="17"/>
        <v/>
      </c>
      <c r="V22" s="203" t="str">
        <f t="shared" si="18"/>
        <v/>
      </c>
    </row>
    <row r="24" spans="1:22" ht="18" customHeight="1">
      <c r="D24" s="299" t="s">
        <v>589</v>
      </c>
      <c r="E24" s="299"/>
      <c r="F24" s="299"/>
      <c r="G24" s="299"/>
      <c r="H24" s="299"/>
      <c r="I24" s="299"/>
      <c r="J24" s="299"/>
      <c r="K24" s="299"/>
      <c r="L24" s="190"/>
    </row>
    <row r="25" spans="1:22" ht="18" customHeight="1">
      <c r="O25" s="300" t="s">
        <v>694</v>
      </c>
      <c r="P25" s="300"/>
      <c r="Q25" s="300"/>
      <c r="R25" s="300"/>
    </row>
    <row r="26" spans="1:22" ht="18" customHeight="1">
      <c r="O26" s="301" t="s">
        <v>588</v>
      </c>
      <c r="P26" s="301"/>
      <c r="Q26" s="301"/>
      <c r="R26" s="301"/>
    </row>
    <row r="27" spans="1:22" ht="18" customHeight="1">
      <c r="O27" s="297" t="s">
        <v>0</v>
      </c>
      <c r="P27" s="297"/>
      <c r="Q27" s="297"/>
      <c r="R27" s="297"/>
    </row>
    <row r="28" spans="1:22" ht="15" customHeight="1">
      <c r="O28" s="297"/>
      <c r="P28" s="297"/>
      <c r="Q28" s="297"/>
      <c r="R28" s="297"/>
    </row>
  </sheetData>
  <sheetProtection password="9420" sheet="1" objects="1" scenarios="1" formatColumns="0" formatRows="0"/>
  <mergeCells count="11">
    <mergeCell ref="O25:R25"/>
    <mergeCell ref="O26:R26"/>
    <mergeCell ref="O27:R28"/>
    <mergeCell ref="H5:I5"/>
    <mergeCell ref="K5:L5"/>
    <mergeCell ref="D24:K24"/>
    <mergeCell ref="E5:G5"/>
    <mergeCell ref="C1:S1"/>
    <mergeCell ref="D2:Q2"/>
    <mergeCell ref="D3:Q3"/>
    <mergeCell ref="C5:D5"/>
  </mergeCells>
  <conditionalFormatting sqref="I8:J22 D8:D22 F8:F22 R8:S22">
    <cfRule type="expression" dxfId="9" priority="4">
      <formula>$S8=3</formula>
    </cfRule>
    <cfRule type="expression" dxfId="8" priority="5">
      <formula>$S8=2</formula>
    </cfRule>
    <cfRule type="expression" dxfId="7" priority="6">
      <formula>$S8=1</formula>
    </cfRule>
  </conditionalFormatting>
  <conditionalFormatting sqref="R8:S22">
    <cfRule type="expression" dxfId="6" priority="1">
      <formula>$S8=3</formula>
    </cfRule>
    <cfRule type="expression" dxfId="5" priority="2">
      <formula>$S8=2</formula>
    </cfRule>
    <cfRule type="expression" dxfId="4" priority="3">
      <formula>$S8=1</formula>
    </cfRule>
  </conditionalFormatting>
  <dataValidations count="2">
    <dataValidation type="list" allowBlank="1" showInputMessage="1" showErrorMessage="1" sqref="E5">
      <formula1>subject</formula1>
    </dataValidation>
    <dataValidation type="list" allowBlank="1" showInputMessage="1" showErrorMessage="1" sqref="K5:L5">
      <formula1>INDIRECT(E5)</formula1>
    </dataValidation>
  </dataValidations>
  <pageMargins left="0.4" right="0.32" top="0.25" bottom="0.25" header="0.3" footer="0.3"/>
  <pageSetup paperSize="9" scale="69" orientation="landscape" blackAndWhite="1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3">
    <tabColor rgb="FF7030A0"/>
    <pageSetUpPr fitToPage="1"/>
  </sheetPr>
  <dimension ref="A1:R27"/>
  <sheetViews>
    <sheetView showGridLines="0" view="pageBreakPreview" topLeftCell="D1" zoomScaleSheetLayoutView="100" workbookViewId="0">
      <selection activeCell="D4" sqref="D4:E4"/>
    </sheetView>
  </sheetViews>
  <sheetFormatPr defaultRowHeight="15"/>
  <cols>
    <col min="1" max="1" width="3.75" style="97" hidden="1" customWidth="1"/>
    <col min="2" max="2" width="4.875" style="11" customWidth="1"/>
    <col min="3" max="3" width="20.375" style="11" customWidth="1"/>
    <col min="4" max="4" width="16.125" style="11" customWidth="1"/>
    <col min="5" max="5" width="11" style="11" customWidth="1"/>
    <col min="6" max="7" width="9" style="11"/>
    <col min="8" max="9" width="12.125" style="11" customWidth="1"/>
    <col min="10" max="10" width="19.125" style="11" customWidth="1"/>
    <col min="11" max="11" width="12.375" style="11" customWidth="1"/>
    <col min="12" max="12" width="13.375" style="11" customWidth="1"/>
    <col min="13" max="13" width="11.875" style="11" customWidth="1"/>
    <col min="14" max="14" width="13.75" style="11" customWidth="1"/>
    <col min="15" max="15" width="11.5" style="11" customWidth="1"/>
    <col min="16" max="16" width="11.75" style="11" customWidth="1"/>
    <col min="17" max="16384" width="9" style="11"/>
  </cols>
  <sheetData>
    <row r="1" spans="1:18" ht="18">
      <c r="B1" s="294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</row>
    <row r="2" spans="1:18" ht="18">
      <c r="B2" s="160"/>
      <c r="C2" s="294" t="s">
        <v>587</v>
      </c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160"/>
      <c r="Q2" s="160"/>
    </row>
    <row r="3" spans="1:18" ht="18">
      <c r="B3" s="160"/>
      <c r="C3" s="161"/>
      <c r="D3" s="161"/>
      <c r="E3" s="160"/>
      <c r="F3" s="160"/>
      <c r="G3" s="160"/>
      <c r="H3" s="160"/>
      <c r="I3" s="197"/>
      <c r="J3" s="160"/>
      <c r="K3" s="160"/>
      <c r="L3" s="160"/>
      <c r="M3" s="160"/>
      <c r="N3" s="160"/>
      <c r="O3" s="160"/>
      <c r="P3" s="160"/>
    </row>
    <row r="4" spans="1:18" ht="18">
      <c r="B4" s="160"/>
      <c r="C4" s="126" t="s">
        <v>509</v>
      </c>
      <c r="D4" s="296" t="s">
        <v>489</v>
      </c>
      <c r="E4" s="296"/>
      <c r="F4" s="160"/>
      <c r="G4" s="160"/>
      <c r="H4" s="160"/>
      <c r="I4" s="197"/>
      <c r="J4" s="160"/>
      <c r="K4" s="160"/>
      <c r="L4" s="160"/>
      <c r="M4" s="160" t="s">
        <v>595</v>
      </c>
      <c r="N4" s="172">
        <f ca="1">TODAY()</f>
        <v>44868</v>
      </c>
      <c r="O4" s="160"/>
      <c r="P4" s="160"/>
    </row>
    <row r="5" spans="1:18" ht="18">
      <c r="B5" s="14"/>
      <c r="C5" s="15"/>
      <c r="D5" s="15"/>
      <c r="E5" s="14"/>
      <c r="F5" s="14"/>
      <c r="G5" s="14"/>
      <c r="H5" s="14"/>
      <c r="I5" s="197"/>
      <c r="J5" s="160"/>
      <c r="K5" s="160"/>
      <c r="L5" s="160"/>
      <c r="M5" s="160"/>
      <c r="N5" s="160"/>
      <c r="O5" s="160"/>
      <c r="P5" s="160"/>
    </row>
    <row r="6" spans="1:18" ht="38.25">
      <c r="B6" s="157" t="s">
        <v>600</v>
      </c>
      <c r="C6" s="137" t="s">
        <v>583</v>
      </c>
      <c r="D6" s="137" t="s">
        <v>584</v>
      </c>
      <c r="E6" s="137" t="s">
        <v>582</v>
      </c>
      <c r="F6" s="137" t="s">
        <v>585</v>
      </c>
      <c r="G6" s="137" t="s">
        <v>586</v>
      </c>
      <c r="H6" s="137" t="s">
        <v>579</v>
      </c>
      <c r="I6" s="137" t="s">
        <v>617</v>
      </c>
      <c r="J6" s="137" t="s">
        <v>581</v>
      </c>
      <c r="K6" s="137" t="s">
        <v>580</v>
      </c>
      <c r="L6" s="137" t="s">
        <v>513</v>
      </c>
      <c r="M6" s="129" t="s">
        <v>597</v>
      </c>
      <c r="N6" s="137" t="s">
        <v>492</v>
      </c>
      <c r="O6" s="129" t="s">
        <v>598</v>
      </c>
      <c r="P6" s="129" t="s">
        <v>599</v>
      </c>
      <c r="Q6" s="137" t="s">
        <v>591</v>
      </c>
    </row>
    <row r="7" spans="1:18" s="21" customFormat="1" ht="29.1" customHeight="1">
      <c r="A7" s="97">
        <v>1</v>
      </c>
      <c r="B7" s="16">
        <f>IFERROR(IF(LEN(C7)&gt;=2,1,0),"")</f>
        <v>1</v>
      </c>
      <c r="C7" s="155" t="str">
        <f>IFERROR(VLOOKUP(A7,selection,4,0),"")</f>
        <v>GGHG</v>
      </c>
      <c r="D7" s="155" t="str">
        <f t="shared" ref="D7:D21" si="0">IFERROR(VLOOKUP(A7,selection,5,0),"")</f>
        <v>DSGF</v>
      </c>
      <c r="E7" s="156">
        <f t="shared" ref="E7:E21" si="1">IFERROR(VLOOKUP(A7,selection,6,0),"")</f>
        <v>29587</v>
      </c>
      <c r="F7" s="156" t="str">
        <f t="shared" ref="F7:F21" si="2">IFERROR(VLOOKUP(A7,selection,16,0),"")</f>
        <v>FEMALE</v>
      </c>
      <c r="G7" s="156" t="str">
        <f t="shared" ref="G7:G21" si="3">IFERROR(VLOOKUP(A7,selection,15,0),"")</f>
        <v>SC</v>
      </c>
      <c r="H7" s="157" t="str">
        <f>IFERROR(VLOOKUP(A7,selection,7,0),"")</f>
        <v>3rd Grade L-1</v>
      </c>
      <c r="I7" s="157" t="str">
        <f t="shared" ref="I7:I21" si="4">IFERROR(VLOOKUP(A7,selection,18,0),"")</f>
        <v>NA</v>
      </c>
      <c r="J7" s="16" t="str">
        <f t="shared" ref="J7:J21" si="5">IFERROR(VLOOKUP(A7,selection,14,0),"")</f>
        <v xml:space="preserve">GUPS NO. 01 </v>
      </c>
      <c r="K7" s="157" t="str">
        <f>IFERROR(CONCATENATE("वर्ष ",VLOOKUP(A7,selection,12,0)," / ","प्रतिशत ",VLOOKUP(A7,selection,13,0)*100),"")</f>
        <v/>
      </c>
      <c r="L7" s="16" t="str">
        <f t="shared" ref="L7:L21" si="6">IFERROR(VLOOKUP(A7,selection,8,0),"")</f>
        <v xml:space="preserve">12th </v>
      </c>
      <c r="M7" s="158">
        <f t="shared" ref="M7:M21" si="7">IFERROR(VLOOKUP(A7,selection,9,0)*75%,"")</f>
        <v>0.55499999999999994</v>
      </c>
      <c r="N7" s="16" t="str">
        <f t="shared" ref="N7:N21" si="8">IFERROR(VLOOKUP(A7,selection,10,0),"")</f>
        <v>B.S.T.C. (D.EI.Ed.)</v>
      </c>
      <c r="O7" s="158">
        <f t="shared" ref="O7:O21" si="9">IFERROR(VLOOKUP(A7,selection,11,0)*25%,"")</f>
        <v>0.20250000000000001</v>
      </c>
      <c r="P7" s="158">
        <f>IFERROR(IF(H7="","",SUM(M7+O7)),"")</f>
        <v>0.75749999999999995</v>
      </c>
      <c r="Q7" s="166">
        <f>IF(P7="","",SUMPRODUCT((P7&lt;$P$7:$P$21)/COUNTIF($P$7:$P$21,$P$7:$P$21)))</f>
        <v>1</v>
      </c>
      <c r="R7" s="21">
        <f>IF(Q7="","",SUMPRODUCT(--(H7=$H$7:$H$21),--(P7&lt;$P$7:$P$21))+1)</f>
        <v>1</v>
      </c>
    </row>
    <row r="8" spans="1:18" ht="29.1" customHeight="1">
      <c r="A8" s="97">
        <v>2</v>
      </c>
      <c r="B8" s="16">
        <f>IFERROR(IF(LEN(C8)&gt;=2,B7+1,""),"")</f>
        <v>2</v>
      </c>
      <c r="C8" s="155" t="str">
        <f t="shared" ref="C8:C21" si="10">IFERROR(VLOOKUP(A8,selection,4,0),"")</f>
        <v>JHHG</v>
      </c>
      <c r="D8" s="155" t="str">
        <f t="shared" si="0"/>
        <v>KJJKJ</v>
      </c>
      <c r="E8" s="156">
        <f t="shared" si="1"/>
        <v>31179</v>
      </c>
      <c r="F8" s="156" t="str">
        <f t="shared" si="2"/>
        <v>MALE</v>
      </c>
      <c r="G8" s="156" t="str">
        <f t="shared" si="3"/>
        <v>GEN</v>
      </c>
      <c r="H8" s="157" t="str">
        <f t="shared" ref="H8:H21" si="11">IFERROR(VLOOKUP(A8,selection,7,0),"")</f>
        <v>3rd Grade L-1</v>
      </c>
      <c r="I8" s="157" t="str">
        <f t="shared" si="4"/>
        <v>NA</v>
      </c>
      <c r="J8" s="16" t="str">
        <f t="shared" si="5"/>
        <v xml:space="preserve">GUPS NO. 01 </v>
      </c>
      <c r="K8" s="157" t="str">
        <f t="shared" ref="K8:K21" si="12">IFERROR(CONCATENATE("वर्ष ",VLOOKUP(A8,selection,12,0)," / ","प्रतिशत ",VLOOKUP(A8,selection,13,0)*100),"")</f>
        <v>वर्ष 2016 / प्रतिशत 75</v>
      </c>
      <c r="L8" s="16" t="str">
        <f t="shared" si="6"/>
        <v xml:space="preserve">12th </v>
      </c>
      <c r="M8" s="158">
        <f t="shared" si="7"/>
        <v>0.52499999999999991</v>
      </c>
      <c r="N8" s="16" t="str">
        <f t="shared" si="8"/>
        <v>B.S.T.C. (D.EI.Ed.)</v>
      </c>
      <c r="O8" s="158">
        <f t="shared" si="9"/>
        <v>0.2</v>
      </c>
      <c r="P8" s="158">
        <f t="shared" ref="P8:P21" si="13">IFERROR(IF(H8="","",SUM(M8+O8)),"")</f>
        <v>0.72499999999999987</v>
      </c>
      <c r="Q8" s="166">
        <f t="shared" ref="Q8:Q21" si="14">IF(P8="","",SUMPRODUCT((P8&lt;$P$7:$P$21)/COUNTIF($P$7:$P$21,$P$7:$P$21)))</f>
        <v>1.9999999999999991</v>
      </c>
      <c r="R8" s="203">
        <f t="shared" ref="R8:R10" si="15">IF(Q8="","",SUMPRODUCT(--(H8=$H$7:$H$21),--(P8&lt;$P$7:$P$21))+1)</f>
        <v>3</v>
      </c>
    </row>
    <row r="9" spans="1:18" ht="29.1" customHeight="1">
      <c r="A9" s="97">
        <v>3</v>
      </c>
      <c r="B9" s="16">
        <f t="shared" ref="B9:B21" si="16">IFERROR(IF(LEN(C9)&gt;=2,B8+1,""),"")</f>
        <v>3</v>
      </c>
      <c r="C9" s="155" t="str">
        <f t="shared" si="10"/>
        <v>HHJHJH</v>
      </c>
      <c r="D9" s="155" t="str">
        <f t="shared" si="0"/>
        <v>KJKJJJ</v>
      </c>
      <c r="E9" s="156">
        <f t="shared" si="1"/>
        <v>31331</v>
      </c>
      <c r="F9" s="156" t="str">
        <f t="shared" si="2"/>
        <v>MALE</v>
      </c>
      <c r="G9" s="156" t="str">
        <f t="shared" si="3"/>
        <v>ST</v>
      </c>
      <c r="H9" s="157" t="str">
        <f t="shared" si="11"/>
        <v>3rd Grade L-1</v>
      </c>
      <c r="I9" s="157" t="str">
        <f t="shared" si="4"/>
        <v>NA</v>
      </c>
      <c r="J9" s="16" t="str">
        <f t="shared" si="5"/>
        <v>GUPS NO. 05</v>
      </c>
      <c r="K9" s="157" t="str">
        <f t="shared" si="12"/>
        <v>वर्ष 2015 / प्रतिशत 74</v>
      </c>
      <c r="L9" s="16" t="str">
        <f t="shared" si="6"/>
        <v xml:space="preserve">12th </v>
      </c>
      <c r="M9" s="158">
        <f t="shared" si="7"/>
        <v>0.55499999999999994</v>
      </c>
      <c r="N9" s="16" t="str">
        <f t="shared" si="8"/>
        <v>B.S.T.C. (D.EI.Ed.)</v>
      </c>
      <c r="O9" s="158">
        <f t="shared" si="9"/>
        <v>0.20250000000000001</v>
      </c>
      <c r="P9" s="158">
        <f t="shared" si="13"/>
        <v>0.75749999999999995</v>
      </c>
      <c r="Q9" s="166">
        <f t="shared" si="14"/>
        <v>1</v>
      </c>
      <c r="R9" s="203">
        <f t="shared" si="15"/>
        <v>1</v>
      </c>
    </row>
    <row r="10" spans="1:18" ht="29.1" customHeight="1">
      <c r="A10" s="97">
        <v>4</v>
      </c>
      <c r="B10" s="16" t="str">
        <f t="shared" si="16"/>
        <v/>
      </c>
      <c r="C10" s="155" t="str">
        <f t="shared" si="10"/>
        <v/>
      </c>
      <c r="D10" s="155" t="str">
        <f t="shared" si="0"/>
        <v/>
      </c>
      <c r="E10" s="156" t="str">
        <f t="shared" si="1"/>
        <v/>
      </c>
      <c r="F10" s="156" t="str">
        <f t="shared" si="2"/>
        <v/>
      </c>
      <c r="G10" s="156" t="str">
        <f t="shared" si="3"/>
        <v/>
      </c>
      <c r="H10" s="157" t="str">
        <f t="shared" si="11"/>
        <v/>
      </c>
      <c r="I10" s="157" t="str">
        <f t="shared" si="4"/>
        <v/>
      </c>
      <c r="J10" s="16" t="str">
        <f t="shared" si="5"/>
        <v/>
      </c>
      <c r="K10" s="157" t="str">
        <f t="shared" si="12"/>
        <v/>
      </c>
      <c r="L10" s="16" t="str">
        <f t="shared" si="6"/>
        <v/>
      </c>
      <c r="M10" s="158" t="str">
        <f t="shared" si="7"/>
        <v/>
      </c>
      <c r="N10" s="16" t="str">
        <f t="shared" si="8"/>
        <v/>
      </c>
      <c r="O10" s="158" t="str">
        <f t="shared" si="9"/>
        <v/>
      </c>
      <c r="P10" s="158" t="str">
        <f t="shared" si="13"/>
        <v/>
      </c>
      <c r="Q10" s="166" t="str">
        <f t="shared" si="14"/>
        <v/>
      </c>
      <c r="R10" s="203" t="str">
        <f t="shared" si="15"/>
        <v/>
      </c>
    </row>
    <row r="11" spans="1:18" ht="29.1" customHeight="1">
      <c r="A11" s="97">
        <v>5</v>
      </c>
      <c r="B11" s="16" t="str">
        <f t="shared" si="16"/>
        <v/>
      </c>
      <c r="C11" s="155" t="str">
        <f t="shared" si="10"/>
        <v/>
      </c>
      <c r="D11" s="155" t="str">
        <f t="shared" si="0"/>
        <v/>
      </c>
      <c r="E11" s="156" t="str">
        <f t="shared" si="1"/>
        <v/>
      </c>
      <c r="F11" s="156" t="str">
        <f t="shared" si="2"/>
        <v/>
      </c>
      <c r="G11" s="156" t="str">
        <f t="shared" si="3"/>
        <v/>
      </c>
      <c r="H11" s="157" t="str">
        <f t="shared" si="11"/>
        <v/>
      </c>
      <c r="I11" s="157" t="str">
        <f t="shared" si="4"/>
        <v/>
      </c>
      <c r="J11" s="16" t="str">
        <f t="shared" si="5"/>
        <v/>
      </c>
      <c r="K11" s="157" t="str">
        <f t="shared" si="12"/>
        <v/>
      </c>
      <c r="L11" s="16" t="str">
        <f t="shared" si="6"/>
        <v/>
      </c>
      <c r="M11" s="158" t="str">
        <f t="shared" si="7"/>
        <v/>
      </c>
      <c r="N11" s="16" t="str">
        <f t="shared" si="8"/>
        <v/>
      </c>
      <c r="O11" s="158" t="str">
        <f t="shared" si="9"/>
        <v/>
      </c>
      <c r="P11" s="158" t="str">
        <f t="shared" si="13"/>
        <v/>
      </c>
      <c r="Q11" s="166" t="str">
        <f t="shared" si="14"/>
        <v/>
      </c>
    </row>
    <row r="12" spans="1:18" ht="29.1" customHeight="1">
      <c r="A12" s="97">
        <v>6</v>
      </c>
      <c r="B12" s="16" t="str">
        <f t="shared" si="16"/>
        <v/>
      </c>
      <c r="C12" s="155" t="str">
        <f t="shared" si="10"/>
        <v/>
      </c>
      <c r="D12" s="155" t="str">
        <f t="shared" si="0"/>
        <v/>
      </c>
      <c r="E12" s="156" t="str">
        <f t="shared" si="1"/>
        <v/>
      </c>
      <c r="F12" s="156" t="str">
        <f t="shared" si="2"/>
        <v/>
      </c>
      <c r="G12" s="156" t="str">
        <f t="shared" si="3"/>
        <v/>
      </c>
      <c r="H12" s="157" t="str">
        <f t="shared" si="11"/>
        <v/>
      </c>
      <c r="I12" s="157" t="str">
        <f t="shared" si="4"/>
        <v/>
      </c>
      <c r="J12" s="16" t="str">
        <f t="shared" si="5"/>
        <v/>
      </c>
      <c r="K12" s="157" t="str">
        <f t="shared" si="12"/>
        <v/>
      </c>
      <c r="L12" s="16" t="str">
        <f t="shared" si="6"/>
        <v/>
      </c>
      <c r="M12" s="158" t="str">
        <f t="shared" si="7"/>
        <v/>
      </c>
      <c r="N12" s="16" t="str">
        <f t="shared" si="8"/>
        <v/>
      </c>
      <c r="O12" s="158" t="str">
        <f t="shared" si="9"/>
        <v/>
      </c>
      <c r="P12" s="158" t="str">
        <f t="shared" si="13"/>
        <v/>
      </c>
      <c r="Q12" s="166" t="str">
        <f t="shared" si="14"/>
        <v/>
      </c>
    </row>
    <row r="13" spans="1:18" ht="29.1" customHeight="1">
      <c r="A13" s="97">
        <v>7</v>
      </c>
      <c r="B13" s="16" t="str">
        <f t="shared" si="16"/>
        <v/>
      </c>
      <c r="C13" s="155" t="str">
        <f t="shared" si="10"/>
        <v/>
      </c>
      <c r="D13" s="155" t="str">
        <f t="shared" si="0"/>
        <v/>
      </c>
      <c r="E13" s="156" t="str">
        <f t="shared" si="1"/>
        <v/>
      </c>
      <c r="F13" s="156" t="str">
        <f t="shared" si="2"/>
        <v/>
      </c>
      <c r="G13" s="156" t="str">
        <f t="shared" si="3"/>
        <v/>
      </c>
      <c r="H13" s="157" t="str">
        <f t="shared" si="11"/>
        <v/>
      </c>
      <c r="I13" s="157" t="str">
        <f t="shared" si="4"/>
        <v/>
      </c>
      <c r="J13" s="16" t="str">
        <f t="shared" si="5"/>
        <v/>
      </c>
      <c r="K13" s="157" t="str">
        <f t="shared" si="12"/>
        <v/>
      </c>
      <c r="L13" s="16" t="str">
        <f t="shared" si="6"/>
        <v/>
      </c>
      <c r="M13" s="158" t="str">
        <f t="shared" si="7"/>
        <v/>
      </c>
      <c r="N13" s="16" t="str">
        <f t="shared" si="8"/>
        <v/>
      </c>
      <c r="O13" s="158" t="str">
        <f t="shared" si="9"/>
        <v/>
      </c>
      <c r="P13" s="158" t="str">
        <f t="shared" si="13"/>
        <v/>
      </c>
      <c r="Q13" s="166" t="str">
        <f t="shared" si="14"/>
        <v/>
      </c>
    </row>
    <row r="14" spans="1:18" ht="29.1" customHeight="1">
      <c r="A14" s="97">
        <v>8</v>
      </c>
      <c r="B14" s="16" t="str">
        <f t="shared" si="16"/>
        <v/>
      </c>
      <c r="C14" s="155" t="str">
        <f t="shared" si="10"/>
        <v/>
      </c>
      <c r="D14" s="155" t="str">
        <f t="shared" si="0"/>
        <v/>
      </c>
      <c r="E14" s="156" t="str">
        <f t="shared" si="1"/>
        <v/>
      </c>
      <c r="F14" s="156" t="str">
        <f t="shared" si="2"/>
        <v/>
      </c>
      <c r="G14" s="156" t="str">
        <f t="shared" si="3"/>
        <v/>
      </c>
      <c r="H14" s="157" t="str">
        <f t="shared" si="11"/>
        <v/>
      </c>
      <c r="I14" s="157" t="str">
        <f t="shared" si="4"/>
        <v/>
      </c>
      <c r="J14" s="16" t="str">
        <f t="shared" si="5"/>
        <v/>
      </c>
      <c r="K14" s="157" t="str">
        <f t="shared" si="12"/>
        <v/>
      </c>
      <c r="L14" s="16" t="str">
        <f t="shared" si="6"/>
        <v/>
      </c>
      <c r="M14" s="158" t="str">
        <f t="shared" si="7"/>
        <v/>
      </c>
      <c r="N14" s="16" t="str">
        <f t="shared" si="8"/>
        <v/>
      </c>
      <c r="O14" s="158" t="str">
        <f t="shared" si="9"/>
        <v/>
      </c>
      <c r="P14" s="158" t="str">
        <f t="shared" si="13"/>
        <v/>
      </c>
      <c r="Q14" s="166" t="str">
        <f t="shared" si="14"/>
        <v/>
      </c>
    </row>
    <row r="15" spans="1:18" ht="29.1" customHeight="1">
      <c r="A15" s="97">
        <v>9</v>
      </c>
      <c r="B15" s="16" t="str">
        <f t="shared" si="16"/>
        <v/>
      </c>
      <c r="C15" s="155" t="str">
        <f t="shared" si="10"/>
        <v/>
      </c>
      <c r="D15" s="155" t="str">
        <f t="shared" si="0"/>
        <v/>
      </c>
      <c r="E15" s="156" t="str">
        <f t="shared" si="1"/>
        <v/>
      </c>
      <c r="F15" s="156" t="str">
        <f t="shared" si="2"/>
        <v/>
      </c>
      <c r="G15" s="156" t="str">
        <f t="shared" si="3"/>
        <v/>
      </c>
      <c r="H15" s="157" t="str">
        <f t="shared" si="11"/>
        <v/>
      </c>
      <c r="I15" s="157" t="str">
        <f t="shared" si="4"/>
        <v/>
      </c>
      <c r="J15" s="16" t="str">
        <f t="shared" si="5"/>
        <v/>
      </c>
      <c r="K15" s="157" t="str">
        <f t="shared" si="12"/>
        <v/>
      </c>
      <c r="L15" s="16" t="str">
        <f t="shared" si="6"/>
        <v/>
      </c>
      <c r="M15" s="158" t="str">
        <f t="shared" si="7"/>
        <v/>
      </c>
      <c r="N15" s="16" t="str">
        <f t="shared" si="8"/>
        <v/>
      </c>
      <c r="O15" s="158" t="str">
        <f t="shared" si="9"/>
        <v/>
      </c>
      <c r="P15" s="158" t="str">
        <f t="shared" si="13"/>
        <v/>
      </c>
      <c r="Q15" s="166" t="str">
        <f t="shared" si="14"/>
        <v/>
      </c>
    </row>
    <row r="16" spans="1:18" ht="29.1" customHeight="1">
      <c r="A16" s="97">
        <v>10</v>
      </c>
      <c r="B16" s="16" t="str">
        <f t="shared" si="16"/>
        <v/>
      </c>
      <c r="C16" s="155" t="str">
        <f t="shared" si="10"/>
        <v/>
      </c>
      <c r="D16" s="155" t="str">
        <f t="shared" si="0"/>
        <v/>
      </c>
      <c r="E16" s="156" t="str">
        <f t="shared" si="1"/>
        <v/>
      </c>
      <c r="F16" s="156" t="str">
        <f t="shared" si="2"/>
        <v/>
      </c>
      <c r="G16" s="156" t="str">
        <f t="shared" si="3"/>
        <v/>
      </c>
      <c r="H16" s="157" t="str">
        <f t="shared" si="11"/>
        <v/>
      </c>
      <c r="I16" s="157" t="str">
        <f t="shared" si="4"/>
        <v/>
      </c>
      <c r="J16" s="16" t="str">
        <f t="shared" si="5"/>
        <v/>
      </c>
      <c r="K16" s="157" t="str">
        <f t="shared" si="12"/>
        <v/>
      </c>
      <c r="L16" s="16" t="str">
        <f t="shared" si="6"/>
        <v/>
      </c>
      <c r="M16" s="158" t="str">
        <f t="shared" si="7"/>
        <v/>
      </c>
      <c r="N16" s="16" t="str">
        <f t="shared" si="8"/>
        <v/>
      </c>
      <c r="O16" s="158" t="str">
        <f t="shared" si="9"/>
        <v/>
      </c>
      <c r="P16" s="158" t="str">
        <f t="shared" si="13"/>
        <v/>
      </c>
      <c r="Q16" s="166" t="str">
        <f t="shared" si="14"/>
        <v/>
      </c>
    </row>
    <row r="17" spans="1:17" ht="29.1" customHeight="1">
      <c r="A17" s="97">
        <v>11</v>
      </c>
      <c r="B17" s="16" t="str">
        <f t="shared" si="16"/>
        <v/>
      </c>
      <c r="C17" s="155" t="str">
        <f t="shared" si="10"/>
        <v/>
      </c>
      <c r="D17" s="155" t="str">
        <f t="shared" si="0"/>
        <v/>
      </c>
      <c r="E17" s="156" t="str">
        <f t="shared" si="1"/>
        <v/>
      </c>
      <c r="F17" s="156" t="str">
        <f t="shared" si="2"/>
        <v/>
      </c>
      <c r="G17" s="156" t="str">
        <f t="shared" si="3"/>
        <v/>
      </c>
      <c r="H17" s="157" t="str">
        <f t="shared" si="11"/>
        <v/>
      </c>
      <c r="I17" s="157" t="str">
        <f t="shared" si="4"/>
        <v/>
      </c>
      <c r="J17" s="16" t="str">
        <f t="shared" si="5"/>
        <v/>
      </c>
      <c r="K17" s="157" t="str">
        <f t="shared" si="12"/>
        <v/>
      </c>
      <c r="L17" s="16" t="str">
        <f t="shared" si="6"/>
        <v/>
      </c>
      <c r="M17" s="158" t="str">
        <f t="shared" si="7"/>
        <v/>
      </c>
      <c r="N17" s="16" t="str">
        <f t="shared" si="8"/>
        <v/>
      </c>
      <c r="O17" s="158" t="str">
        <f t="shared" si="9"/>
        <v/>
      </c>
      <c r="P17" s="158" t="str">
        <f t="shared" si="13"/>
        <v/>
      </c>
      <c r="Q17" s="166" t="str">
        <f t="shared" si="14"/>
        <v/>
      </c>
    </row>
    <row r="18" spans="1:17" ht="29.1" customHeight="1">
      <c r="A18" s="97">
        <v>12</v>
      </c>
      <c r="B18" s="16" t="str">
        <f t="shared" si="16"/>
        <v/>
      </c>
      <c r="C18" s="155" t="str">
        <f t="shared" si="10"/>
        <v/>
      </c>
      <c r="D18" s="155" t="str">
        <f t="shared" si="0"/>
        <v/>
      </c>
      <c r="E18" s="156" t="str">
        <f t="shared" si="1"/>
        <v/>
      </c>
      <c r="F18" s="156" t="str">
        <f t="shared" si="2"/>
        <v/>
      </c>
      <c r="G18" s="156" t="str">
        <f t="shared" si="3"/>
        <v/>
      </c>
      <c r="H18" s="157" t="str">
        <f t="shared" si="11"/>
        <v/>
      </c>
      <c r="I18" s="157" t="str">
        <f t="shared" si="4"/>
        <v/>
      </c>
      <c r="J18" s="16" t="str">
        <f t="shared" si="5"/>
        <v/>
      </c>
      <c r="K18" s="157" t="str">
        <f t="shared" si="12"/>
        <v/>
      </c>
      <c r="L18" s="16" t="str">
        <f t="shared" si="6"/>
        <v/>
      </c>
      <c r="M18" s="158" t="str">
        <f t="shared" si="7"/>
        <v/>
      </c>
      <c r="N18" s="16" t="str">
        <f t="shared" si="8"/>
        <v/>
      </c>
      <c r="O18" s="158" t="str">
        <f t="shared" si="9"/>
        <v/>
      </c>
      <c r="P18" s="158" t="str">
        <f t="shared" si="13"/>
        <v/>
      </c>
      <c r="Q18" s="166" t="str">
        <f t="shared" si="14"/>
        <v/>
      </c>
    </row>
    <row r="19" spans="1:17" ht="29.1" customHeight="1">
      <c r="A19" s="97">
        <v>13</v>
      </c>
      <c r="B19" s="16" t="str">
        <f t="shared" si="16"/>
        <v/>
      </c>
      <c r="C19" s="155" t="str">
        <f t="shared" si="10"/>
        <v/>
      </c>
      <c r="D19" s="155" t="str">
        <f t="shared" si="0"/>
        <v/>
      </c>
      <c r="E19" s="156" t="str">
        <f t="shared" si="1"/>
        <v/>
      </c>
      <c r="F19" s="156" t="str">
        <f t="shared" si="2"/>
        <v/>
      </c>
      <c r="G19" s="156" t="str">
        <f t="shared" si="3"/>
        <v/>
      </c>
      <c r="H19" s="157" t="str">
        <f t="shared" si="11"/>
        <v/>
      </c>
      <c r="I19" s="157" t="str">
        <f t="shared" si="4"/>
        <v/>
      </c>
      <c r="J19" s="16" t="str">
        <f t="shared" si="5"/>
        <v/>
      </c>
      <c r="K19" s="157" t="str">
        <f t="shared" si="12"/>
        <v/>
      </c>
      <c r="L19" s="16" t="str">
        <f t="shared" si="6"/>
        <v/>
      </c>
      <c r="M19" s="158" t="str">
        <f t="shared" si="7"/>
        <v/>
      </c>
      <c r="N19" s="16" t="str">
        <f t="shared" si="8"/>
        <v/>
      </c>
      <c r="O19" s="158" t="str">
        <f t="shared" si="9"/>
        <v/>
      </c>
      <c r="P19" s="158" t="str">
        <f t="shared" si="13"/>
        <v/>
      </c>
      <c r="Q19" s="166" t="str">
        <f t="shared" si="14"/>
        <v/>
      </c>
    </row>
    <row r="20" spans="1:17" ht="29.1" customHeight="1">
      <c r="A20" s="97">
        <v>14</v>
      </c>
      <c r="B20" s="16" t="str">
        <f t="shared" si="16"/>
        <v/>
      </c>
      <c r="C20" s="155" t="str">
        <f t="shared" si="10"/>
        <v/>
      </c>
      <c r="D20" s="155" t="str">
        <f t="shared" si="0"/>
        <v/>
      </c>
      <c r="E20" s="156" t="str">
        <f t="shared" si="1"/>
        <v/>
      </c>
      <c r="F20" s="156" t="str">
        <f t="shared" si="2"/>
        <v/>
      </c>
      <c r="G20" s="156" t="str">
        <f t="shared" si="3"/>
        <v/>
      </c>
      <c r="H20" s="157" t="str">
        <f t="shared" si="11"/>
        <v/>
      </c>
      <c r="I20" s="157" t="str">
        <f t="shared" si="4"/>
        <v/>
      </c>
      <c r="J20" s="16" t="str">
        <f t="shared" si="5"/>
        <v/>
      </c>
      <c r="K20" s="157" t="str">
        <f t="shared" si="12"/>
        <v/>
      </c>
      <c r="L20" s="16" t="str">
        <f t="shared" si="6"/>
        <v/>
      </c>
      <c r="M20" s="158" t="str">
        <f t="shared" si="7"/>
        <v/>
      </c>
      <c r="N20" s="16" t="str">
        <f t="shared" si="8"/>
        <v/>
      </c>
      <c r="O20" s="158" t="str">
        <f t="shared" si="9"/>
        <v/>
      </c>
      <c r="P20" s="158" t="str">
        <f t="shared" si="13"/>
        <v/>
      </c>
      <c r="Q20" s="166" t="str">
        <f t="shared" si="14"/>
        <v/>
      </c>
    </row>
    <row r="21" spans="1:17" ht="29.1" customHeight="1">
      <c r="A21" s="97">
        <v>15</v>
      </c>
      <c r="B21" s="16" t="str">
        <f t="shared" si="16"/>
        <v/>
      </c>
      <c r="C21" s="155" t="str">
        <f t="shared" si="10"/>
        <v/>
      </c>
      <c r="D21" s="155" t="str">
        <f t="shared" si="0"/>
        <v/>
      </c>
      <c r="E21" s="156" t="str">
        <f t="shared" si="1"/>
        <v/>
      </c>
      <c r="F21" s="156" t="str">
        <f t="shared" si="2"/>
        <v/>
      </c>
      <c r="G21" s="156" t="str">
        <f t="shared" si="3"/>
        <v/>
      </c>
      <c r="H21" s="157" t="str">
        <f t="shared" si="11"/>
        <v/>
      </c>
      <c r="I21" s="157" t="str">
        <f t="shared" si="4"/>
        <v/>
      </c>
      <c r="J21" s="16" t="str">
        <f t="shared" si="5"/>
        <v/>
      </c>
      <c r="K21" s="157" t="str">
        <f t="shared" si="12"/>
        <v/>
      </c>
      <c r="L21" s="16" t="str">
        <f t="shared" si="6"/>
        <v/>
      </c>
      <c r="M21" s="158" t="str">
        <f t="shared" si="7"/>
        <v/>
      </c>
      <c r="N21" s="16" t="str">
        <f t="shared" si="8"/>
        <v/>
      </c>
      <c r="O21" s="158" t="str">
        <f t="shared" si="9"/>
        <v/>
      </c>
      <c r="P21" s="158" t="str">
        <f t="shared" si="13"/>
        <v/>
      </c>
      <c r="Q21" s="166" t="str">
        <f t="shared" si="14"/>
        <v/>
      </c>
    </row>
    <row r="23" spans="1:17" ht="18" customHeight="1">
      <c r="C23" s="299" t="s">
        <v>589</v>
      </c>
      <c r="D23" s="299"/>
      <c r="E23" s="299"/>
      <c r="F23" s="299"/>
      <c r="G23" s="299"/>
      <c r="H23" s="299"/>
      <c r="I23" s="299"/>
      <c r="J23" s="299"/>
    </row>
    <row r="24" spans="1:17" ht="18" customHeight="1">
      <c r="M24" s="300" t="str">
        <f>IF('School Profile'!E13="","",CONCATENATE("( ",UPPER('School Profile'!E13)," )"))</f>
        <v>( USHA PALIYA )</v>
      </c>
      <c r="N24" s="300"/>
      <c r="O24" s="300"/>
      <c r="P24" s="300"/>
    </row>
    <row r="25" spans="1:17" ht="18" customHeight="1">
      <c r="M25" s="301" t="s">
        <v>588</v>
      </c>
      <c r="N25" s="301"/>
      <c r="O25" s="301"/>
      <c r="P25" s="301"/>
    </row>
    <row r="26" spans="1:17" ht="18" customHeight="1">
      <c r="M26" s="297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N26" s="297"/>
      <c r="O26" s="297"/>
      <c r="P26" s="297"/>
    </row>
    <row r="27" spans="1:17">
      <c r="M27" s="297"/>
      <c r="N27" s="297"/>
      <c r="O27" s="297"/>
      <c r="P27" s="297"/>
    </row>
  </sheetData>
  <sheetProtection password="C1FB" sheet="1" objects="1" scenarios="1" selectLockedCells="1"/>
  <mergeCells count="7">
    <mergeCell ref="M26:P27"/>
    <mergeCell ref="C23:J23"/>
    <mergeCell ref="B1:Q1"/>
    <mergeCell ref="C2:O2"/>
    <mergeCell ref="D4:E4"/>
    <mergeCell ref="M24:P24"/>
    <mergeCell ref="M25:P25"/>
  </mergeCells>
  <conditionalFormatting sqref="B7:Q21">
    <cfRule type="expression" dxfId="3" priority="1">
      <formula>$Q7=3</formula>
    </cfRule>
    <cfRule type="expression" dxfId="2" priority="2">
      <formula>$Q7=2</formula>
    </cfRule>
    <cfRule type="expression" dxfId="1" priority="3">
      <formula>$Q7=1</formula>
    </cfRule>
  </conditionalFormatting>
  <dataValidations count="1">
    <dataValidation type="list" allowBlank="1" showInputMessage="1" showErrorMessage="1" sqref="D4">
      <formula1>"3rd Grade L-1, 3rd Grade L-2, 2nd Grade, 1st Grade (Lecturer), Lab. Ass., 3rd Grade P.E.T."</formula1>
    </dataValidation>
  </dataValidations>
  <pageMargins left="0.44" right="0.2" top="0.25" bottom="0.25" header="0.3" footer="0.3"/>
  <pageSetup paperSize="9" scale="71" orientation="landscape" blackAndWhite="1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P30"/>
  <sheetViews>
    <sheetView showGridLines="0" view="pageBreakPreview" zoomScaleSheetLayoutView="100" workbookViewId="0">
      <selection activeCell="L17" sqref="L17"/>
    </sheetView>
  </sheetViews>
  <sheetFormatPr defaultRowHeight="15"/>
  <cols>
    <col min="1" max="1" width="9.875" customWidth="1"/>
    <col min="2" max="2" width="10.625" customWidth="1"/>
    <col min="3" max="3" width="6.25" customWidth="1"/>
    <col min="5" max="5" width="10.375" customWidth="1"/>
    <col min="6" max="6" width="10.25" customWidth="1"/>
    <col min="7" max="7" width="4.125" customWidth="1"/>
    <col min="9" max="9" width="13.75" customWidth="1"/>
  </cols>
  <sheetData>
    <row r="1" spans="1:16" ht="21" customHeight="1">
      <c r="A1" s="325" t="str">
        <f>CONCATENATE("कार्यालय , ",'School Profile'!E5)</f>
        <v xml:space="preserve">कार्यालय , महात्मा गाँधी राजकीय विद्यालय (अंग्रेजी माध्यम ) बर , पाली </v>
      </c>
      <c r="B1" s="325"/>
      <c r="C1" s="325"/>
      <c r="D1" s="325"/>
      <c r="E1" s="325"/>
      <c r="F1" s="325"/>
      <c r="G1" s="325"/>
      <c r="H1" s="325"/>
      <c r="I1" s="325"/>
      <c r="P1" s="246">
        <v>1</v>
      </c>
    </row>
    <row r="2" spans="1:16">
      <c r="A2" t="s">
        <v>716</v>
      </c>
      <c r="H2" t="s">
        <v>733</v>
      </c>
    </row>
    <row r="3" spans="1:16" ht="8.25" customHeight="1"/>
    <row r="4" spans="1:16">
      <c r="A4" s="326" t="s">
        <v>734</v>
      </c>
      <c r="B4" s="326"/>
      <c r="C4" s="326"/>
      <c r="D4" s="326"/>
      <c r="E4" s="326"/>
      <c r="F4" s="326"/>
      <c r="G4" s="326"/>
      <c r="H4" s="326"/>
      <c r="I4" s="326"/>
    </row>
    <row r="5" spans="1:16" ht="8.25" customHeight="1" thickBot="1"/>
    <row r="6" spans="1:16" ht="21" customHeight="1">
      <c r="A6" s="319" t="s">
        <v>736</v>
      </c>
      <c r="B6" s="319"/>
      <c r="C6" s="320" t="str">
        <f>IFERROR(VLOOKUP(P1,letter,4,0),"")</f>
        <v>ram</v>
      </c>
      <c r="D6" s="320"/>
      <c r="E6" s="320"/>
      <c r="F6" s="320"/>
      <c r="G6" s="320"/>
      <c r="N6" s="308" t="s">
        <v>745</v>
      </c>
      <c r="O6" s="309"/>
      <c r="P6" s="310"/>
    </row>
    <row r="7" spans="1:16" ht="21" customHeight="1">
      <c r="A7" s="239" t="s">
        <v>717</v>
      </c>
      <c r="B7" s="327"/>
      <c r="C7" s="327"/>
      <c r="D7" s="327"/>
      <c r="E7" s="327"/>
      <c r="F7" s="327"/>
      <c r="G7" s="327"/>
      <c r="N7" s="311"/>
      <c r="O7" s="312"/>
      <c r="P7" s="313"/>
    </row>
    <row r="8" spans="1:16" ht="21" customHeight="1">
      <c r="B8" s="327"/>
      <c r="C8" s="327"/>
      <c r="D8" s="327"/>
      <c r="E8" s="327"/>
      <c r="F8" s="327"/>
      <c r="G8" s="327"/>
      <c r="N8" s="311"/>
      <c r="O8" s="312"/>
      <c r="P8" s="313"/>
    </row>
    <row r="9" spans="1:16" ht="7.5" customHeight="1">
      <c r="C9" s="239"/>
      <c r="D9" s="239"/>
      <c r="E9" s="239"/>
      <c r="F9" s="239"/>
      <c r="G9" s="239"/>
      <c r="N9" s="311"/>
      <c r="O9" s="312"/>
      <c r="P9" s="313"/>
    </row>
    <row r="10" spans="1:16" ht="21" customHeight="1">
      <c r="A10" s="318" t="s">
        <v>735</v>
      </c>
      <c r="B10" s="318"/>
      <c r="C10" s="318"/>
      <c r="D10" s="318"/>
      <c r="E10" s="318"/>
      <c r="F10" s="318"/>
      <c r="G10" s="318"/>
      <c r="H10" s="318"/>
      <c r="I10" s="318"/>
      <c r="N10" s="311"/>
      <c r="O10" s="312"/>
      <c r="P10" s="313"/>
    </row>
    <row r="11" spans="1:16" ht="11.25" customHeight="1">
      <c r="A11" s="240"/>
      <c r="B11" s="240"/>
      <c r="C11" s="240"/>
      <c r="D11" s="240"/>
      <c r="E11" s="240"/>
      <c r="F11" s="240"/>
      <c r="G11" s="240"/>
      <c r="H11" s="240"/>
      <c r="I11" s="240"/>
      <c r="N11" s="311"/>
      <c r="O11" s="312"/>
      <c r="P11" s="313"/>
    </row>
    <row r="12" spans="1:16" s="162" customFormat="1" ht="24" customHeight="1" thickBot="1">
      <c r="B12" s="162" t="s">
        <v>718</v>
      </c>
      <c r="N12" s="314"/>
      <c r="O12" s="315"/>
      <c r="P12" s="316"/>
    </row>
    <row r="13" spans="1:16" ht="21" customHeight="1">
      <c r="A13" t="s">
        <v>719</v>
      </c>
      <c r="H13" s="320" t="str">
        <f>IFERROR(VLOOKUP(P1,letter,4,0),"")</f>
        <v>ram</v>
      </c>
      <c r="I13" s="320"/>
    </row>
    <row r="14" spans="1:16" ht="21" customHeight="1">
      <c r="A14" t="s">
        <v>720</v>
      </c>
      <c r="B14" s="320" t="str">
        <f>IFERROR(VLOOKUP(P1,letter,5,0),"")</f>
        <v>shyam</v>
      </c>
      <c r="C14" s="320"/>
      <c r="D14" s="320"/>
      <c r="E14" t="s">
        <v>721</v>
      </c>
      <c r="F14" s="320" t="str">
        <f>IFERROR(VLOOKUP(P1,letter,11,0),"")</f>
        <v xml:space="preserve">GUPS NO. 01 </v>
      </c>
      <c r="G14" s="320"/>
      <c r="H14" s="320"/>
      <c r="I14" s="320"/>
    </row>
    <row r="15" spans="1:16" ht="21" customHeight="1">
      <c r="A15" t="s">
        <v>722</v>
      </c>
      <c r="B15" s="321" t="str">
        <f>IFERROR(VLOOKUP(P1,letter,9,0),"")</f>
        <v>1st Grade (Lecturer)</v>
      </c>
      <c r="C15" s="321"/>
      <c r="D15" t="s">
        <v>723</v>
      </c>
      <c r="E15" s="322" t="str">
        <f>IFERROR(VLOOKUP(P1,letter,10,0),"")</f>
        <v>Compulsory Hindi</v>
      </c>
      <c r="F15" s="322"/>
      <c r="G15" s="322"/>
      <c r="H15" s="319" t="s">
        <v>724</v>
      </c>
      <c r="I15" s="319"/>
      <c r="N15" s="323" t="s">
        <v>615</v>
      </c>
      <c r="O15" s="323"/>
      <c r="P15" s="323"/>
    </row>
    <row r="16" spans="1:16" ht="21" customHeight="1">
      <c r="A16" t="s">
        <v>725</v>
      </c>
      <c r="N16" s="324" t="s">
        <v>616</v>
      </c>
      <c r="O16" s="324"/>
      <c r="P16" s="324"/>
    </row>
    <row r="17" spans="1:9" ht="21" customHeight="1">
      <c r="B17" t="s">
        <v>726</v>
      </c>
    </row>
    <row r="18" spans="1:9" ht="21" customHeight="1">
      <c r="A18" t="s">
        <v>727</v>
      </c>
      <c r="B18" t="s">
        <v>747</v>
      </c>
      <c r="C18" s="239" t="s">
        <v>728</v>
      </c>
      <c r="D18" t="s">
        <v>746</v>
      </c>
      <c r="E18" t="s">
        <v>729</v>
      </c>
    </row>
    <row r="19" spans="1:9" ht="21" customHeight="1">
      <c r="A19" t="s">
        <v>737</v>
      </c>
    </row>
    <row r="20" spans="1:9" ht="38.25" customHeight="1">
      <c r="A20" s="317" t="s">
        <v>738</v>
      </c>
      <c r="B20" s="317"/>
      <c r="C20" s="317"/>
      <c r="D20" s="317"/>
      <c r="E20" s="317"/>
      <c r="F20" s="317"/>
      <c r="G20" s="317"/>
      <c r="H20" s="317"/>
      <c r="I20" s="317"/>
    </row>
    <row r="21" spans="1:9" ht="21" customHeight="1">
      <c r="A21" s="318" t="s">
        <v>739</v>
      </c>
      <c r="B21" s="318"/>
      <c r="C21" s="318"/>
      <c r="D21" s="318"/>
      <c r="E21" s="318"/>
      <c r="F21" s="318"/>
      <c r="G21" s="318"/>
      <c r="H21" s="318"/>
      <c r="I21" s="318"/>
    </row>
    <row r="22" spans="1:9" ht="30" customHeight="1">
      <c r="A22" s="317" t="s">
        <v>740</v>
      </c>
      <c r="B22" s="317"/>
      <c r="C22" s="317"/>
      <c r="D22" s="317"/>
      <c r="E22" s="317"/>
      <c r="F22" s="317"/>
      <c r="G22" s="317"/>
      <c r="H22" s="317"/>
      <c r="I22" s="317"/>
    </row>
    <row r="23" spans="1:9" ht="21" customHeight="1">
      <c r="A23" t="s">
        <v>741</v>
      </c>
      <c r="E23" s="242">
        <f>IF(OR(B15="3rd Grade L-1",B15="3rd Grade L-2",B15="Lab. Ass.",B15="3rd Grade P.E.T."),300,IF(B15="2nd Grade",350,IF(B15="1st Grade (Lecturer)",400,0)))</f>
        <v>400</v>
      </c>
      <c r="F23" s="319" t="s">
        <v>730</v>
      </c>
      <c r="G23" s="319"/>
      <c r="H23" s="319"/>
      <c r="I23" s="242">
        <f>IF(OR(B15="3rd Grade L-1",B15="3rd Grade L-2",B15="Lab. Ass.",B15="3rd Grade P.E.T."),21000,IF(B15="2nd Grade",25000,IF(B15="1st Grade (Lecturer)",30000,0)))</f>
        <v>30000</v>
      </c>
    </row>
    <row r="24" spans="1:9" ht="21" customHeight="1">
      <c r="A24" s="318" t="s">
        <v>731</v>
      </c>
      <c r="B24" s="318"/>
      <c r="C24" s="318"/>
    </row>
    <row r="25" spans="1:9" ht="30.75" customHeight="1">
      <c r="A25" s="317" t="s">
        <v>742</v>
      </c>
      <c r="B25" s="317"/>
      <c r="C25" s="317"/>
      <c r="D25" s="317"/>
      <c r="E25" s="317"/>
      <c r="F25" s="317"/>
      <c r="G25" s="317"/>
      <c r="H25" s="317"/>
      <c r="I25" s="317"/>
    </row>
    <row r="27" spans="1:9" ht="15.75">
      <c r="F27" s="304" t="str">
        <f>IF('School Profile'!E13="","",CONCATENATE("( ",UPPER('School Profile'!E13)," )"))</f>
        <v>( USHA PALIYA )</v>
      </c>
      <c r="G27" s="304"/>
      <c r="H27" s="304"/>
      <c r="I27" s="304"/>
    </row>
    <row r="28" spans="1:9">
      <c r="F28" s="305" t="s">
        <v>743</v>
      </c>
      <c r="G28" s="305"/>
      <c r="H28" s="305"/>
      <c r="I28" s="305"/>
    </row>
    <row r="29" spans="1:9">
      <c r="F29" s="306" t="str">
        <f>'School Profile'!E5</f>
        <v xml:space="preserve">महात्मा गाँधी राजकीय विद्यालय (अंग्रेजी माध्यम ) बर , पाली </v>
      </c>
      <c r="G29" s="307"/>
      <c r="H29" s="307"/>
      <c r="I29" s="307"/>
    </row>
    <row r="30" spans="1:9">
      <c r="F30" s="307"/>
      <c r="G30" s="307"/>
      <c r="H30" s="307"/>
      <c r="I30" s="307"/>
    </row>
  </sheetData>
  <sheetProtection password="9420" sheet="1" objects="1" scenarios="1" formatColumns="0" formatRows="0"/>
  <mergeCells count="24">
    <mergeCell ref="N15:P15"/>
    <mergeCell ref="N16:P16"/>
    <mergeCell ref="A6:B6"/>
    <mergeCell ref="C6:G6"/>
    <mergeCell ref="A1:I1"/>
    <mergeCell ref="A4:I4"/>
    <mergeCell ref="A10:I10"/>
    <mergeCell ref="B7:G8"/>
    <mergeCell ref="F27:I27"/>
    <mergeCell ref="F28:I28"/>
    <mergeCell ref="F29:I30"/>
    <mergeCell ref="N6:P12"/>
    <mergeCell ref="A20:I20"/>
    <mergeCell ref="A21:I21"/>
    <mergeCell ref="A22:I22"/>
    <mergeCell ref="F23:H23"/>
    <mergeCell ref="A24:C24"/>
    <mergeCell ref="A25:I25"/>
    <mergeCell ref="H13:I13"/>
    <mergeCell ref="B14:D14"/>
    <mergeCell ref="F14:I14"/>
    <mergeCell ref="B15:C15"/>
    <mergeCell ref="E15:G15"/>
    <mergeCell ref="H15:I15"/>
  </mergeCell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41">
    <tabColor theme="6" tint="-0.499984740745262"/>
    <pageSetUpPr fitToPage="1"/>
  </sheetPr>
  <dimension ref="A1:U427"/>
  <sheetViews>
    <sheetView showGridLines="0" workbookViewId="0">
      <selection sqref="A1:T1"/>
    </sheetView>
  </sheetViews>
  <sheetFormatPr defaultRowHeight="15"/>
  <cols>
    <col min="1" max="1" width="6.75" customWidth="1"/>
    <col min="2" max="2" width="17.875" customWidth="1"/>
    <col min="3" max="3" width="15.875" customWidth="1"/>
    <col min="4" max="4" width="14.375" style="1" customWidth="1"/>
    <col min="5" max="5" width="13.625" style="1" customWidth="1"/>
    <col min="6" max="6" width="12.25" style="1" customWidth="1"/>
    <col min="7" max="7" width="13.75" customWidth="1"/>
    <col min="8" max="8" width="11.375" style="1" customWidth="1"/>
    <col min="9" max="9" width="16.875" customWidth="1"/>
    <col min="10" max="10" width="9.875" style="1" customWidth="1"/>
    <col min="11" max="11" width="12.625" style="1" customWidth="1"/>
    <col min="12" max="12" width="9.875" style="1" customWidth="1"/>
    <col min="13" max="13" width="12.25" style="1" customWidth="1"/>
    <col min="14" max="14" width="13.125" style="1" customWidth="1"/>
    <col min="15" max="20" width="13.125" customWidth="1"/>
    <col min="21" max="21" width="11.125" customWidth="1"/>
  </cols>
  <sheetData>
    <row r="1" spans="1:21" s="26" customFormat="1" ht="26.25" customHeight="1">
      <c r="A1" s="328" t="str">
        <f>IF('School Profile'!E5="","",'School Profile'!E5)</f>
        <v xml:space="preserve">महात्मा गाँधी राजकीय विद्यालय (अंग्रेजी माध्यम ) बर , पाली 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8"/>
      <c r="N1" s="328"/>
      <c r="O1" s="328"/>
      <c r="P1" s="328"/>
      <c r="Q1" s="328"/>
      <c r="R1" s="328"/>
      <c r="S1" s="328"/>
      <c r="T1" s="328"/>
      <c r="U1" s="98"/>
    </row>
    <row r="2" spans="1:21" s="26" customFormat="1" ht="20.25" customHeight="1">
      <c r="A2" s="27"/>
      <c r="B2" s="329" t="s">
        <v>11</v>
      </c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  <c r="O2" s="329"/>
      <c r="P2" s="329"/>
      <c r="Q2" s="329"/>
      <c r="R2" s="329"/>
      <c r="S2" s="329"/>
      <c r="T2" s="329"/>
    </row>
    <row r="3" spans="1:21" ht="9" customHeight="1">
      <c r="A3" s="25"/>
      <c r="B3" s="25"/>
      <c r="C3" s="25"/>
      <c r="D3" s="25"/>
      <c r="E3" s="25"/>
      <c r="F3" s="25"/>
      <c r="G3" s="25"/>
      <c r="H3" s="25"/>
    </row>
    <row r="4" spans="1:21" s="7" customFormat="1" ht="63.75" customHeight="1">
      <c r="A4" s="95" t="str">
        <f>IF('DATA ENTRY'!A4="","",'DATA ENTRY'!A4)</f>
        <v>S.No.</v>
      </c>
      <c r="B4" s="95" t="str">
        <f>IF('DATA ENTRY'!B4="","",'DATA ENTRY'!B4)</f>
        <v>NAME OF CANDIDATE</v>
      </c>
      <c r="C4" s="95" t="str">
        <f>IF('DATA ENTRY'!C4="","",'DATA ENTRY'!C4)</f>
        <v>FATHER’S NAME</v>
      </c>
      <c r="D4" s="95" t="str">
        <f>IF('DATA ENTRY'!E4="","",'DATA ENTRY'!E4)</f>
        <v xml:space="preserve">आवेदित विद्यालय का नाम </v>
      </c>
      <c r="E4" s="95" t="str">
        <f>IF('DATA ENTRY'!G4="","",'DATA ENTRY'!G4)</f>
        <v xml:space="preserve">आवेदित पद का विषय </v>
      </c>
      <c r="F4" s="95" t="str">
        <f>IF('DATA ENTRY'!F4="","",'DATA ENTRY'!F4)</f>
        <v xml:space="preserve">आवेदित पद का नाम </v>
      </c>
      <c r="G4" s="95" t="str">
        <f>IF('DATA ENTRY'!H4="","",'DATA ENTRY'!H4)</f>
        <v xml:space="preserve">आवेदन प्रस्तुत करने की दिनांक </v>
      </c>
      <c r="H4" s="95" t="str">
        <f>IF('DATA ENTRY'!I4="","",'DATA ENTRY'!I4)</f>
        <v>DATE OF BIRTH DD/MM/YYYY</v>
      </c>
      <c r="I4" s="95" t="str">
        <f>IF('DATA ENTRY'!N5="","",'DATA ENTRY'!N5)</f>
        <v xml:space="preserve">जिस पद के लिए आवेदन किया उस पद हेतु वांछित शैक्षणिक योग्यता </v>
      </c>
      <c r="J4" s="95" t="str">
        <f>IF('DATA ENTRY'!O5="","",'DATA ENTRY'!O5)</f>
        <v>Percentage</v>
      </c>
      <c r="K4" s="95" t="str">
        <f>IF('DATA ENTRY'!P5="","",'DATA ENTRY'!P5)</f>
        <v>प्रशैक्षणिक योग्यता</v>
      </c>
      <c r="L4" s="95" t="str">
        <f>IF('DATA ENTRY'!Q5="","",'DATA ENTRY'!Q5)</f>
        <v>Percentage</v>
      </c>
      <c r="M4" s="95" t="str">
        <f>IF('DATA ENTRY'!R5="","",'DATA ENTRY'!R5)</f>
        <v xml:space="preserve">REET उत्तीर्णता वर्ष 
(आवश्यक होने पर लिखे) </v>
      </c>
      <c r="N4" s="95" t="str">
        <f>IF('DATA ENTRY'!S5="","",'DATA ENTRY'!S5)</f>
        <v xml:space="preserve">REET परीक्षा के प्रतिशत </v>
      </c>
      <c r="O4" s="95" t="s">
        <v>516</v>
      </c>
      <c r="P4" s="95" t="str">
        <f>IF('DATA ENTRY'!T5="","",'DATA ENTRY'!T5)</f>
        <v xml:space="preserve">जिस जिले के लिए आवेदन किया जा रहा है, वो जिला सलेक्ट करे </v>
      </c>
      <c r="Q4" s="95" t="str">
        <f>IF('DATA ENTRY'!U5="","",'DATA ENTRY'!U5)</f>
        <v xml:space="preserve">जिस तहसील के लिए आवेदन किया जा रहा है, वो तहसील सलेक्ट करे  </v>
      </c>
      <c r="R4" s="95" t="str">
        <f>IF('DATA ENTRY'!W4="","",'DATA ENTRY'!W4)</f>
        <v>CATEGORY</v>
      </c>
      <c r="S4" s="95" t="str">
        <f>IF('DATA ENTRY'!X4="","",'DATA ENTRY'!X4)</f>
        <v>GENDER (Male/Female)</v>
      </c>
      <c r="T4" s="95" t="str">
        <f>IF('DATA ENTRY'!AA4="","",'DATA ENTRY'!AA4)</f>
        <v xml:space="preserve">CONTACT Mob. NO. </v>
      </c>
      <c r="U4" s="95" t="s">
        <v>596</v>
      </c>
    </row>
    <row r="5" spans="1:21" ht="30" customHeight="1">
      <c r="A5" s="22">
        <f>IF(AND(H5="",D5="",F5="",G5="",I5="",J5=""),"",SUBTOTAL(3,$B$5:B5))</f>
        <v>1</v>
      </c>
      <c r="B5" s="94" t="str">
        <f>IF('DATA ENTRY'!B6="","",'DATA ENTRY'!B6)</f>
        <v>JHHG</v>
      </c>
      <c r="C5" s="94" t="str">
        <f>IF('DATA ENTRY'!C6="","",'DATA ENTRY'!C6)</f>
        <v>KJJKJ</v>
      </c>
      <c r="D5" s="94" t="str">
        <f>IF('DATA ENTRY'!E6="","",'DATA ENTRY'!E6)</f>
        <v xml:space="preserve">GUPS NO. 01 </v>
      </c>
      <c r="E5" s="22" t="str">
        <f>IF('DATA ENTRY'!G6="","",'DATA ENTRY'!G6)</f>
        <v>NA</v>
      </c>
      <c r="F5" s="22" t="str">
        <f>IF('DATA ENTRY'!F6="","",'DATA ENTRY'!F6)</f>
        <v>Third_Grade_L1</v>
      </c>
      <c r="G5" s="175" t="str">
        <f>IF('DATA ENTRY'!H6="","",'DATA ENTRY'!H6)</f>
        <v/>
      </c>
      <c r="H5" s="175">
        <f>IF('DATA ENTRY'!I6="","",'DATA ENTRY'!I6)</f>
        <v>31179</v>
      </c>
      <c r="I5" s="22" t="str">
        <f>IF('DATA ENTRY'!N6="","",'DATA ENTRY'!N6)</f>
        <v xml:space="preserve">12th </v>
      </c>
      <c r="J5" s="174">
        <f>IF('DATA ENTRY'!O6="","",'DATA ENTRY'!O6)</f>
        <v>0.7</v>
      </c>
      <c r="K5" s="22" t="str">
        <f>IF('DATA ENTRY'!P6="","",'DATA ENTRY'!P6)</f>
        <v>B.S.T.C. (D.EI.Ed.)</v>
      </c>
      <c r="L5" s="174">
        <f>IF('DATA ENTRY'!Q6="","",'DATA ENTRY'!Q6)</f>
        <v>0.8</v>
      </c>
      <c r="M5" s="22">
        <f>IF('DATA ENTRY'!R6="","",'DATA ENTRY'!R6)</f>
        <v>2016</v>
      </c>
      <c r="N5" s="174">
        <f>IF('DATA ENTRY'!S6="","",'DATA ENTRY'!S6)</f>
        <v>0.75</v>
      </c>
      <c r="O5" s="174">
        <f>IFERROR(IF(J5="","",SUM(J5*75%+L5*25%)),"")</f>
        <v>0.72499999999999987</v>
      </c>
      <c r="P5" s="94" t="str">
        <f>IF('DATA ENTRY'!T6="","",'DATA ENTRY'!T6)</f>
        <v>PALI</v>
      </c>
      <c r="Q5" s="94" t="str">
        <f>IF('DATA ENTRY'!U6="","",'DATA ENTRY'!U6)</f>
        <v>RAIPUR</v>
      </c>
      <c r="R5" s="22" t="str">
        <f>IF('DATA ENTRY'!W6="","",'DATA ENTRY'!W6)</f>
        <v>GEN</v>
      </c>
      <c r="S5" s="22" t="str">
        <f>IF('DATA ENTRY'!X6="","",'DATA ENTRY'!X6)</f>
        <v>MALE</v>
      </c>
      <c r="T5" s="22">
        <f>IF('DATA ENTRY'!AA6="","",'DATA ENTRY'!AA6)</f>
        <v>1313131313</v>
      </c>
      <c r="U5" s="22">
        <f>IF(O5="","",SUMPRODUCT(--(F5=$F$5:$F$211),--(O5&lt;$O$5:$O$211))+1)</f>
        <v>3</v>
      </c>
    </row>
    <row r="6" spans="1:21" ht="30" customHeight="1">
      <c r="A6" s="22">
        <f>IF(AND(H6="",D6="",F6="",G6="",I6="",J6=""),"",SUBTOTAL(3,$B$5:B6))</f>
        <v>2</v>
      </c>
      <c r="B6" s="94" t="str">
        <f>IF('DATA ENTRY'!B7="","",'DATA ENTRY'!B7)</f>
        <v>HHJHJH</v>
      </c>
      <c r="C6" s="94" t="str">
        <f>IF('DATA ENTRY'!C7="","",'DATA ENTRY'!C7)</f>
        <v>KJKJJJ</v>
      </c>
      <c r="D6" s="94" t="str">
        <f>IF('DATA ENTRY'!E7="","",'DATA ENTRY'!E7)</f>
        <v>GUPS NO. 05</v>
      </c>
      <c r="E6" s="22" t="str">
        <f>IF('DATA ENTRY'!G7="","",'DATA ENTRY'!G7)</f>
        <v>NA</v>
      </c>
      <c r="F6" s="22" t="str">
        <f>IF('DATA ENTRY'!F7="","",'DATA ENTRY'!F7)</f>
        <v>Third_Grade_L1</v>
      </c>
      <c r="G6" s="175" t="str">
        <f>IF('DATA ENTRY'!H7="","",'DATA ENTRY'!H7)</f>
        <v/>
      </c>
      <c r="H6" s="175">
        <f>IF('DATA ENTRY'!I7="","",'DATA ENTRY'!I7)</f>
        <v>31331</v>
      </c>
      <c r="I6" s="22" t="str">
        <f>IF('DATA ENTRY'!N7="","",'DATA ENTRY'!N7)</f>
        <v xml:space="preserve">12th </v>
      </c>
      <c r="J6" s="174">
        <f>IF('DATA ENTRY'!O7="","",'DATA ENTRY'!O7)</f>
        <v>0.74</v>
      </c>
      <c r="K6" s="22" t="str">
        <f>IF('DATA ENTRY'!P7="","",'DATA ENTRY'!P7)</f>
        <v>B.S.T.C. (D.EI.Ed.)</v>
      </c>
      <c r="L6" s="174">
        <f>IF('DATA ENTRY'!Q7="","",'DATA ENTRY'!Q7)</f>
        <v>0.81</v>
      </c>
      <c r="M6" s="22">
        <f>IF('DATA ENTRY'!R7="","",'DATA ENTRY'!R7)</f>
        <v>2015</v>
      </c>
      <c r="N6" s="174">
        <f>IF('DATA ENTRY'!S7="","",'DATA ENTRY'!S7)</f>
        <v>0.74</v>
      </c>
      <c r="O6" s="174">
        <f t="shared" ref="O6:O69" si="0">IFERROR(IF(J6="","",SUM(J6*75%+L6*25%)),"")</f>
        <v>0.75749999999999995</v>
      </c>
      <c r="P6" s="94" t="str">
        <f>IF('DATA ENTRY'!T7="","",'DATA ENTRY'!T7)</f>
        <v>JODHPUR</v>
      </c>
      <c r="Q6" s="94" t="str">
        <f>IF('DATA ENTRY'!U7="","",'DATA ENTRY'!U7)</f>
        <v>BILARA</v>
      </c>
      <c r="R6" s="22" t="str">
        <f>IF('DATA ENTRY'!W7="","",'DATA ENTRY'!W7)</f>
        <v>ST</v>
      </c>
      <c r="S6" s="22" t="str">
        <f>IF('DATA ENTRY'!X7="","",'DATA ENTRY'!X7)</f>
        <v>MALE</v>
      </c>
      <c r="T6" s="22" t="str">
        <f>IF('DATA ENTRY'!AA7="","",'DATA ENTRY'!AA7)</f>
        <v/>
      </c>
      <c r="U6" s="22">
        <f t="shared" ref="U6:U69" si="1">IF(O6="","",SUMPRODUCT(--(F6=$F$5:$F$211),--(O6&lt;$O$5:$O$211))+1)</f>
        <v>1</v>
      </c>
    </row>
    <row r="7" spans="1:21" ht="30" customHeight="1">
      <c r="A7" s="22">
        <f>IF(AND(H7="",D7="",F7="",G7="",I7="",J7=""),"",SUBTOTAL(3,$B$5:B7))</f>
        <v>3</v>
      </c>
      <c r="B7" s="94" t="str">
        <f>IF('DATA ENTRY'!B8="","",'DATA ENTRY'!B8)</f>
        <v>GGHG</v>
      </c>
      <c r="C7" s="94" t="str">
        <f>IF('DATA ENTRY'!C8="","",'DATA ENTRY'!C8)</f>
        <v>DSGF</v>
      </c>
      <c r="D7" s="94" t="str">
        <f>IF('DATA ENTRY'!E8="","",'DATA ENTRY'!E8)</f>
        <v xml:space="preserve">GUPS NO. 01 </v>
      </c>
      <c r="E7" s="22" t="str">
        <f>IF('DATA ENTRY'!G8="","",'DATA ENTRY'!G8)</f>
        <v>NA</v>
      </c>
      <c r="F7" s="22" t="str">
        <f>IF('DATA ENTRY'!F8="","",'DATA ENTRY'!F8)</f>
        <v>Third_Grade_L1</v>
      </c>
      <c r="G7" s="175" t="str">
        <f>IF('DATA ENTRY'!H8="","",'DATA ENTRY'!H8)</f>
        <v/>
      </c>
      <c r="H7" s="175">
        <f>IF('DATA ENTRY'!I8="","",'DATA ENTRY'!I8)</f>
        <v>29587</v>
      </c>
      <c r="I7" s="22" t="str">
        <f>IF('DATA ENTRY'!N8="","",'DATA ENTRY'!N8)</f>
        <v xml:space="preserve">12th </v>
      </c>
      <c r="J7" s="174">
        <f>IF('DATA ENTRY'!O8="","",'DATA ENTRY'!O8)</f>
        <v>0.74</v>
      </c>
      <c r="K7" s="22" t="str">
        <f>IF('DATA ENTRY'!P8="","",'DATA ENTRY'!P8)</f>
        <v>B.S.T.C. (D.EI.Ed.)</v>
      </c>
      <c r="L7" s="174">
        <f>IF('DATA ENTRY'!Q8="","",'DATA ENTRY'!Q8)</f>
        <v>0.81</v>
      </c>
      <c r="M7" s="22" t="str">
        <f>IF('DATA ENTRY'!R8="","",'DATA ENTRY'!R8)</f>
        <v/>
      </c>
      <c r="N7" s="174" t="str">
        <f>IF('DATA ENTRY'!S8="","",'DATA ENTRY'!S8)</f>
        <v/>
      </c>
      <c r="O7" s="174">
        <f t="shared" si="0"/>
        <v>0.75749999999999995</v>
      </c>
      <c r="P7" s="94" t="str">
        <f>IF('DATA ENTRY'!T8="","",'DATA ENTRY'!T8)</f>
        <v/>
      </c>
      <c r="Q7" s="94" t="str">
        <f>IF('DATA ENTRY'!U8="","",'DATA ENTRY'!U8)</f>
        <v/>
      </c>
      <c r="R7" s="22" t="str">
        <f>IF('DATA ENTRY'!W8="","",'DATA ENTRY'!W8)</f>
        <v>SC</v>
      </c>
      <c r="S7" s="22" t="str">
        <f>IF('DATA ENTRY'!X8="","",'DATA ENTRY'!X8)</f>
        <v>FEMALE</v>
      </c>
      <c r="T7" s="22" t="str">
        <f>IF('DATA ENTRY'!AA8="","",'DATA ENTRY'!AA8)</f>
        <v/>
      </c>
      <c r="U7" s="22">
        <f t="shared" si="1"/>
        <v>1</v>
      </c>
    </row>
    <row r="8" spans="1:21" ht="30" customHeight="1">
      <c r="A8" s="22">
        <f>IF(AND(H8="",D8="",F8="",G8="",I8="",J8=""),"",SUBTOTAL(3,$B$5:B8))</f>
        <v>4</v>
      </c>
      <c r="B8" s="94" t="str">
        <f>IF('DATA ENTRY'!B9="","",'DATA ENTRY'!B9)</f>
        <v>BNBNB</v>
      </c>
      <c r="C8" s="94" t="str">
        <f>IF('DATA ENTRY'!C9="","",'DATA ENTRY'!C9)</f>
        <v>CVXC</v>
      </c>
      <c r="D8" s="94" t="str">
        <f>IF('DATA ENTRY'!E9="","",'DATA ENTRY'!E9)</f>
        <v>GUPS NO. 13</v>
      </c>
      <c r="E8" s="22" t="str">
        <f>IF('DATA ENTRY'!G9="","",'DATA ENTRY'!G9)</f>
        <v>English</v>
      </c>
      <c r="F8" s="22" t="str">
        <f>IF('DATA ENTRY'!F9="","",'DATA ENTRY'!F9)</f>
        <v>Third_Grade_L2</v>
      </c>
      <c r="G8" s="175" t="str">
        <f>IF('DATA ENTRY'!H9="","",'DATA ENTRY'!H9)</f>
        <v/>
      </c>
      <c r="H8" s="175">
        <f>IF('DATA ENTRY'!I9="","",'DATA ENTRY'!I9)</f>
        <v>28676</v>
      </c>
      <c r="I8" s="22" t="str">
        <f>IF('DATA ENTRY'!N9="","",'DATA ENTRY'!N9)</f>
        <v xml:space="preserve">12th </v>
      </c>
      <c r="J8" s="174">
        <f>IF('DATA ENTRY'!O9="","",'DATA ENTRY'!O9)</f>
        <v>0.74</v>
      </c>
      <c r="K8" s="22" t="str">
        <f>IF('DATA ENTRY'!P9="","",'DATA ENTRY'!P9)</f>
        <v>B.S.T.C. (D.EI.Ed.)</v>
      </c>
      <c r="L8" s="174">
        <f>IF('DATA ENTRY'!Q9="","",'DATA ENTRY'!Q9)</f>
        <v>0.81</v>
      </c>
      <c r="M8" s="22" t="str">
        <f>IF('DATA ENTRY'!R9="","",'DATA ENTRY'!R9)</f>
        <v/>
      </c>
      <c r="N8" s="174" t="str">
        <f>IF('DATA ENTRY'!S9="","",'DATA ENTRY'!S9)</f>
        <v/>
      </c>
      <c r="O8" s="174">
        <f t="shared" si="0"/>
        <v>0.75749999999999995</v>
      </c>
      <c r="P8" s="94" t="str">
        <f>IF('DATA ENTRY'!T9="","",'DATA ENTRY'!T9)</f>
        <v/>
      </c>
      <c r="Q8" s="94" t="str">
        <f>IF('DATA ENTRY'!U9="","",'DATA ENTRY'!U9)</f>
        <v/>
      </c>
      <c r="R8" s="22" t="str">
        <f>IF('DATA ENTRY'!W9="","",'DATA ENTRY'!W9)</f>
        <v>OBC</v>
      </c>
      <c r="S8" s="22" t="str">
        <f>IF('DATA ENTRY'!X9="","",'DATA ENTRY'!X9)</f>
        <v>FEMALE</v>
      </c>
      <c r="T8" s="22" t="str">
        <f>IF('DATA ENTRY'!AA9="","",'DATA ENTRY'!AA9)</f>
        <v/>
      </c>
      <c r="U8" s="22">
        <f t="shared" si="1"/>
        <v>1</v>
      </c>
    </row>
    <row r="9" spans="1:21" ht="30" customHeight="1">
      <c r="A9" s="22">
        <f>IF(AND(H9="",D9="",F9="",G9="",I9="",J9=""),"",SUBTOTAL(3,$B$5:B9))</f>
        <v>5</v>
      </c>
      <c r="B9" s="94" t="str">
        <f>IF('DATA ENTRY'!B10="","",'DATA ENTRY'!B10)</f>
        <v>hll</v>
      </c>
      <c r="C9" s="94" t="str">
        <f>IF('DATA ENTRY'!C10="","",'DATA ENTRY'!C10)</f>
        <v>kkk</v>
      </c>
      <c r="D9" s="94" t="str">
        <f>IF('DATA ENTRY'!E10="","",'DATA ENTRY'!E10)</f>
        <v>GUPS NO. 03</v>
      </c>
      <c r="E9" s="22" t="str">
        <f>IF('DATA ENTRY'!G10="","",'DATA ENTRY'!G10)</f>
        <v>English</v>
      </c>
      <c r="F9" s="22" t="str">
        <f>IF('DATA ENTRY'!F10="","",'DATA ENTRY'!F10)</f>
        <v>Second_Grade</v>
      </c>
      <c r="G9" s="175" t="str">
        <f>IF('DATA ENTRY'!H10="","",'DATA ENTRY'!H10)</f>
        <v/>
      </c>
      <c r="H9" s="175">
        <f>IF('DATA ENTRY'!I10="","",'DATA ENTRY'!I10)</f>
        <v>28675</v>
      </c>
      <c r="I9" s="22" t="str">
        <f>IF('DATA ENTRY'!N10="","",'DATA ENTRY'!N10)</f>
        <v xml:space="preserve">12th </v>
      </c>
      <c r="J9" s="174">
        <f>IF('DATA ENTRY'!O10="","",'DATA ENTRY'!O10)</f>
        <v>0.74</v>
      </c>
      <c r="K9" s="22" t="str">
        <f>IF('DATA ENTRY'!P10="","",'DATA ENTRY'!P10)</f>
        <v>B.S.T.C. (D.EI.Ed.)</v>
      </c>
      <c r="L9" s="174">
        <f>IF('DATA ENTRY'!Q10="","",'DATA ENTRY'!Q10)</f>
        <v>0.79</v>
      </c>
      <c r="M9" s="22" t="str">
        <f>IF('DATA ENTRY'!R10="","",'DATA ENTRY'!R10)</f>
        <v/>
      </c>
      <c r="N9" s="174" t="str">
        <f>IF('DATA ENTRY'!S10="","",'DATA ENTRY'!S10)</f>
        <v/>
      </c>
      <c r="O9" s="174">
        <f t="shared" si="0"/>
        <v>0.75249999999999995</v>
      </c>
      <c r="P9" s="94" t="str">
        <f>IF('DATA ENTRY'!T10="","",'DATA ENTRY'!T10)</f>
        <v/>
      </c>
      <c r="Q9" s="94" t="str">
        <f>IF('DATA ENTRY'!U10="","",'DATA ENTRY'!U10)</f>
        <v/>
      </c>
      <c r="R9" s="22" t="str">
        <f>IF('DATA ENTRY'!W10="","",'DATA ENTRY'!W10)</f>
        <v>SBC</v>
      </c>
      <c r="S9" s="22" t="str">
        <f>IF('DATA ENTRY'!X10="","",'DATA ENTRY'!X10)</f>
        <v>FEMALE</v>
      </c>
      <c r="T9" s="22" t="str">
        <f>IF('DATA ENTRY'!AA10="","",'DATA ENTRY'!AA10)</f>
        <v/>
      </c>
      <c r="U9" s="22">
        <f t="shared" si="1"/>
        <v>1</v>
      </c>
    </row>
    <row r="10" spans="1:21" ht="30" customHeight="1">
      <c r="A10" s="22">
        <f>IF(AND(H10="",D10="",F10="",G10="",I10="",J10=""),"",SUBTOTAL(3,$B$5:B10))</f>
        <v>6</v>
      </c>
      <c r="B10" s="94" t="str">
        <f>IF('DATA ENTRY'!B11="","",'DATA ENTRY'!B11)</f>
        <v>op</v>
      </c>
      <c r="C10" s="94" t="str">
        <f>IF('DATA ENTRY'!C11="","",'DATA ENTRY'!C11)</f>
        <v>l;l;</v>
      </c>
      <c r="D10" s="94" t="str">
        <f>IF('DATA ENTRY'!E11="","",'DATA ENTRY'!E11)</f>
        <v>GUPS NO. 04</v>
      </c>
      <c r="E10" s="22" t="str">
        <f>IF('DATA ENTRY'!G11="","",'DATA ENTRY'!G11)</f>
        <v>HINDI LITERATURE</v>
      </c>
      <c r="F10" s="22" t="str">
        <f>IF('DATA ENTRY'!F11="","",'DATA ENTRY'!F11)</f>
        <v>First_Grade_School_Lecturer</v>
      </c>
      <c r="G10" s="175" t="str">
        <f>IF('DATA ENTRY'!H11="","",'DATA ENTRY'!H11)</f>
        <v/>
      </c>
      <c r="H10" s="175">
        <f>IF('DATA ENTRY'!I11="","",'DATA ENTRY'!I11)</f>
        <v>32570</v>
      </c>
      <c r="I10" s="22" t="str">
        <f>IF('DATA ENTRY'!N11="","",'DATA ENTRY'!N11)</f>
        <v xml:space="preserve">PG </v>
      </c>
      <c r="J10" s="174">
        <f>IF('DATA ENTRY'!O11="","",'DATA ENTRY'!O11)</f>
        <v>0.6</v>
      </c>
      <c r="K10" s="22" t="str">
        <f>IF('DATA ENTRY'!P11="","",'DATA ENTRY'!P11)</f>
        <v xml:space="preserve">B.ed </v>
      </c>
      <c r="L10" s="174">
        <f>IF('DATA ENTRY'!Q11="","",'DATA ENTRY'!Q11)</f>
        <v>0.75</v>
      </c>
      <c r="M10" s="22" t="str">
        <f>IF('DATA ENTRY'!R11="","",'DATA ENTRY'!R11)</f>
        <v/>
      </c>
      <c r="N10" s="174" t="str">
        <f>IF('DATA ENTRY'!S11="","",'DATA ENTRY'!S11)</f>
        <v/>
      </c>
      <c r="O10" s="174">
        <f t="shared" si="0"/>
        <v>0.63749999999999996</v>
      </c>
      <c r="P10" s="94" t="str">
        <f>IF('DATA ENTRY'!T11="","",'DATA ENTRY'!T11)</f>
        <v/>
      </c>
      <c r="Q10" s="94" t="str">
        <f>IF('DATA ENTRY'!U11="","",'DATA ENTRY'!U11)</f>
        <v/>
      </c>
      <c r="R10" s="22" t="str">
        <f>IF('DATA ENTRY'!W11="","",'DATA ENTRY'!W11)</f>
        <v>SBC</v>
      </c>
      <c r="S10" s="22" t="str">
        <f>IF('DATA ENTRY'!X11="","",'DATA ENTRY'!X11)</f>
        <v>MALE</v>
      </c>
      <c r="T10" s="22" t="str">
        <f>IF('DATA ENTRY'!AA11="","",'DATA ENTRY'!AA11)</f>
        <v/>
      </c>
      <c r="U10" s="22">
        <f t="shared" si="1"/>
        <v>2</v>
      </c>
    </row>
    <row r="11" spans="1:21" ht="30" customHeight="1">
      <c r="A11" s="22">
        <f>IF(AND(H11="",D11="",F11="",G11="",I11="",J11=""),"",SUBTOTAL(3,$B$5:B11))</f>
        <v>7</v>
      </c>
      <c r="B11" s="94" t="str">
        <f>IF('DATA ENTRY'!B12="","",'DATA ENTRY'!B12)</f>
        <v>poo-</v>
      </c>
      <c r="C11" s="94" t="str">
        <f>IF('DATA ENTRY'!C12="","",'DATA ENTRY'!C12)</f>
        <v>yyui</v>
      </c>
      <c r="D11" s="94" t="str">
        <f>IF('DATA ENTRY'!E12="","",'DATA ENTRY'!E12)</f>
        <v>GUPS NO. 05</v>
      </c>
      <c r="E11" s="22" t="str">
        <f>IF('DATA ENTRY'!G12="","",'DATA ENTRY'!G12)</f>
        <v>NA</v>
      </c>
      <c r="F11" s="22" t="str">
        <f>IF('DATA ENTRY'!F12="","",'DATA ENTRY'!F12)</f>
        <v>Lab_Ass</v>
      </c>
      <c r="G11" s="175" t="str">
        <f>IF('DATA ENTRY'!H12="","",'DATA ENTRY'!H12)</f>
        <v/>
      </c>
      <c r="H11" s="175">
        <f>IF('DATA ENTRY'!I12="","",'DATA ENTRY'!I12)</f>
        <v>33698</v>
      </c>
      <c r="I11" s="22" t="str">
        <f>IF('DATA ENTRY'!N12="","",'DATA ENTRY'!N12)</f>
        <v/>
      </c>
      <c r="J11" s="174" t="str">
        <f>IF('DATA ENTRY'!O12="","",'DATA ENTRY'!O12)</f>
        <v/>
      </c>
      <c r="K11" s="22" t="str">
        <f>IF('DATA ENTRY'!P12="","",'DATA ENTRY'!P12)</f>
        <v/>
      </c>
      <c r="L11" s="174" t="str">
        <f>IF('DATA ENTRY'!Q12="","",'DATA ENTRY'!Q12)</f>
        <v/>
      </c>
      <c r="M11" s="22" t="str">
        <f>IF('DATA ENTRY'!R12="","",'DATA ENTRY'!R12)</f>
        <v/>
      </c>
      <c r="N11" s="174" t="str">
        <f>IF('DATA ENTRY'!S12="","",'DATA ENTRY'!S12)</f>
        <v/>
      </c>
      <c r="O11" s="174" t="str">
        <f t="shared" si="0"/>
        <v/>
      </c>
      <c r="P11" s="94" t="str">
        <f>IF('DATA ENTRY'!T12="","",'DATA ENTRY'!T12)</f>
        <v/>
      </c>
      <c r="Q11" s="94" t="str">
        <f>IF('DATA ENTRY'!U12="","",'DATA ENTRY'!U12)</f>
        <v/>
      </c>
      <c r="R11" s="22" t="str">
        <f>IF('DATA ENTRY'!W12="","",'DATA ENTRY'!W12)</f>
        <v>GEN</v>
      </c>
      <c r="S11" s="22" t="str">
        <f>IF('DATA ENTRY'!X12="","",'DATA ENTRY'!X12)</f>
        <v>MALE</v>
      </c>
      <c r="T11" s="22" t="str">
        <f>IF('DATA ENTRY'!AA12="","",'DATA ENTRY'!AA12)</f>
        <v/>
      </c>
      <c r="U11" s="22" t="str">
        <f t="shared" si="1"/>
        <v/>
      </c>
    </row>
    <row r="12" spans="1:21" ht="30" customHeight="1">
      <c r="A12" s="22">
        <f>IF(AND(H12="",D12="",F12="",G12="",I12="",J12=""),"",SUBTOTAL(3,$B$5:B12))</f>
        <v>8</v>
      </c>
      <c r="B12" s="94" t="str">
        <f>IF('DATA ENTRY'!B13="","",'DATA ENTRY'!B13)</f>
        <v>p=</v>
      </c>
      <c r="C12" s="94" t="str">
        <f>IF('DATA ENTRY'!C13="","",'DATA ENTRY'!C13)</f>
        <v>uio</v>
      </c>
      <c r="D12" s="94" t="str">
        <f>IF('DATA ENTRY'!E13="","",'DATA ENTRY'!E13)</f>
        <v>GUPS NO. 06</v>
      </c>
      <c r="E12" s="22" t="str">
        <f>IF('DATA ENTRY'!G13="","",'DATA ENTRY'!G13)</f>
        <v>Maths</v>
      </c>
      <c r="F12" s="22" t="str">
        <f>IF('DATA ENTRY'!F13="","",'DATA ENTRY'!F13)</f>
        <v>Third_Grade_L2</v>
      </c>
      <c r="G12" s="175" t="str">
        <f>IF('DATA ENTRY'!H13="","",'DATA ENTRY'!H13)</f>
        <v/>
      </c>
      <c r="H12" s="175">
        <f>IF('DATA ENTRY'!I13="","",'DATA ENTRY'!I13)</f>
        <v>35292</v>
      </c>
      <c r="I12" s="22" t="str">
        <f>IF('DATA ENTRY'!N13="","",'DATA ENTRY'!N13)</f>
        <v xml:space="preserve">UG </v>
      </c>
      <c r="J12" s="174">
        <f>IF('DATA ENTRY'!O13="","",'DATA ENTRY'!O13)</f>
        <v>0.68</v>
      </c>
      <c r="K12" s="22" t="str">
        <f>IF('DATA ENTRY'!P13="","",'DATA ENTRY'!P13)</f>
        <v xml:space="preserve">B.ed </v>
      </c>
      <c r="L12" s="174">
        <f>IF('DATA ENTRY'!Q13="","",'DATA ENTRY'!Q13)</f>
        <v>0.72</v>
      </c>
      <c r="M12" s="22" t="str">
        <f>IF('DATA ENTRY'!R13="","",'DATA ENTRY'!R13)</f>
        <v/>
      </c>
      <c r="N12" s="174" t="str">
        <f>IF('DATA ENTRY'!S13="","",'DATA ENTRY'!S13)</f>
        <v/>
      </c>
      <c r="O12" s="174">
        <f t="shared" si="0"/>
        <v>0.69</v>
      </c>
      <c r="P12" s="94" t="str">
        <f>IF('DATA ENTRY'!T13="","",'DATA ENTRY'!T13)</f>
        <v/>
      </c>
      <c r="Q12" s="94" t="str">
        <f>IF('DATA ENTRY'!U13="","",'DATA ENTRY'!U13)</f>
        <v/>
      </c>
      <c r="R12" s="22" t="str">
        <f>IF('DATA ENTRY'!W13="","",'DATA ENTRY'!W13)</f>
        <v>OBC</v>
      </c>
      <c r="S12" s="22" t="str">
        <f>IF('DATA ENTRY'!X13="","",'DATA ENTRY'!X13)</f>
        <v>FEMALE</v>
      </c>
      <c r="T12" s="22" t="str">
        <f>IF('DATA ENTRY'!AA13="","",'DATA ENTRY'!AA13)</f>
        <v/>
      </c>
      <c r="U12" s="22">
        <f t="shared" si="1"/>
        <v>2</v>
      </c>
    </row>
    <row r="13" spans="1:21" ht="30" customHeight="1">
      <c r="A13" s="22">
        <f>IF(AND(H13="",D13="",F13="",G13="",I13="",J13=""),"",SUBTOTAL(3,$B$5:B13))</f>
        <v>9</v>
      </c>
      <c r="B13" s="94" t="str">
        <f>IF('DATA ENTRY'!B14="","",'DATA ENTRY'!B14)</f>
        <v>jggh</v>
      </c>
      <c r="C13" s="94" t="str">
        <f>IF('DATA ENTRY'!C14="","",'DATA ENTRY'!C14)</f>
        <v>dfzd</v>
      </c>
      <c r="D13" s="94" t="str">
        <f>IF('DATA ENTRY'!E14="","",'DATA ENTRY'!E14)</f>
        <v>GUPS NO. 06</v>
      </c>
      <c r="E13" s="22" t="str">
        <f>IF('DATA ENTRY'!G14="","",'DATA ENTRY'!G14)</f>
        <v>NA</v>
      </c>
      <c r="F13" s="22" t="str">
        <f>IF('DATA ENTRY'!F14="","",'DATA ENTRY'!F14)</f>
        <v>Third_Grade_PET</v>
      </c>
      <c r="G13" s="175" t="str">
        <f>IF('DATA ENTRY'!H14="","",'DATA ENTRY'!H14)</f>
        <v/>
      </c>
      <c r="H13" s="175">
        <f>IF('DATA ENTRY'!I14="","",'DATA ENTRY'!I14)</f>
        <v>36542</v>
      </c>
      <c r="I13" s="22" t="str">
        <f>IF('DATA ENTRY'!N14="","",'DATA ENTRY'!N14)</f>
        <v xml:space="preserve">UG </v>
      </c>
      <c r="J13" s="174">
        <f>IF('DATA ENTRY'!O14="","",'DATA ENTRY'!O14)</f>
        <v>0.55000000000000004</v>
      </c>
      <c r="K13" s="22" t="str">
        <f>IF('DATA ENTRY'!P14="","",'DATA ENTRY'!P14)</f>
        <v>B.P.Ed.</v>
      </c>
      <c r="L13" s="174">
        <f>IF('DATA ENTRY'!Q14="","",'DATA ENTRY'!Q14)</f>
        <v>0.75</v>
      </c>
      <c r="M13" s="22" t="str">
        <f>IF('DATA ENTRY'!R14="","",'DATA ENTRY'!R14)</f>
        <v/>
      </c>
      <c r="N13" s="174" t="str">
        <f>IF('DATA ENTRY'!S14="","",'DATA ENTRY'!S14)</f>
        <v/>
      </c>
      <c r="O13" s="174">
        <f t="shared" si="0"/>
        <v>0.60000000000000009</v>
      </c>
      <c r="P13" s="94" t="str">
        <f>IF('DATA ENTRY'!T14="","",'DATA ENTRY'!T14)</f>
        <v/>
      </c>
      <c r="Q13" s="94" t="str">
        <f>IF('DATA ENTRY'!U14="","",'DATA ENTRY'!U14)</f>
        <v/>
      </c>
      <c r="R13" s="22" t="str">
        <f>IF('DATA ENTRY'!W14="","",'DATA ENTRY'!W14)</f>
        <v>OBC</v>
      </c>
      <c r="S13" s="22" t="str">
        <f>IF('DATA ENTRY'!X14="","",'DATA ENTRY'!X14)</f>
        <v>MALE</v>
      </c>
      <c r="T13" s="22" t="str">
        <f>IF('DATA ENTRY'!AA14="","",'DATA ENTRY'!AA14)</f>
        <v/>
      </c>
      <c r="U13" s="22">
        <f t="shared" si="1"/>
        <v>1</v>
      </c>
    </row>
    <row r="14" spans="1:21" ht="30" customHeight="1">
      <c r="A14" s="22">
        <f>IF(AND(H14="",D14="",F14="",G14="",I14="",J14=""),"",SUBTOTAL(3,$B$5:B14))</f>
        <v>10</v>
      </c>
      <c r="B14" s="94" t="str">
        <f>IF('DATA ENTRY'!B15="","",'DATA ENTRY'!B15)</f>
        <v>fgkl</v>
      </c>
      <c r="C14" s="94" t="str">
        <f>IF('DATA ENTRY'!C15="","",'DATA ENTRY'!C15)</f>
        <v>po]p\</v>
      </c>
      <c r="D14" s="94" t="str">
        <f>IF('DATA ENTRY'!E15="","",'DATA ENTRY'!E15)</f>
        <v>GUPS NO. 06</v>
      </c>
      <c r="E14" s="22" t="str">
        <f>IF('DATA ENTRY'!G15="","",'DATA ENTRY'!G15)</f>
        <v>HISTORY</v>
      </c>
      <c r="F14" s="22" t="str">
        <f>IF('DATA ENTRY'!F15="","",'DATA ENTRY'!F15)</f>
        <v>First_Grade_School_Lecturer</v>
      </c>
      <c r="G14" s="175" t="str">
        <f>IF('DATA ENTRY'!H15="","",'DATA ENTRY'!H15)</f>
        <v/>
      </c>
      <c r="H14" s="175">
        <f>IF('DATA ENTRY'!I15="","",'DATA ENTRY'!I15)</f>
        <v>31332</v>
      </c>
      <c r="I14" s="22" t="str">
        <f>IF('DATA ENTRY'!N15="","",'DATA ENTRY'!N15)</f>
        <v xml:space="preserve">PG </v>
      </c>
      <c r="J14" s="174">
        <f>IF('DATA ENTRY'!O15="","",'DATA ENTRY'!O15)</f>
        <v>0.6</v>
      </c>
      <c r="K14" s="22" t="str">
        <f>IF('DATA ENTRY'!P15="","",'DATA ENTRY'!P15)</f>
        <v xml:space="preserve">B.ed </v>
      </c>
      <c r="L14" s="174">
        <f>IF('DATA ENTRY'!Q15="","",'DATA ENTRY'!Q15)</f>
        <v>0.7</v>
      </c>
      <c r="M14" s="22" t="str">
        <f>IF('DATA ENTRY'!R15="","",'DATA ENTRY'!R15)</f>
        <v/>
      </c>
      <c r="N14" s="174" t="str">
        <f>IF('DATA ENTRY'!S15="","",'DATA ENTRY'!S15)</f>
        <v/>
      </c>
      <c r="O14" s="174">
        <f t="shared" si="0"/>
        <v>0.625</v>
      </c>
      <c r="P14" s="94" t="str">
        <f>IF('DATA ENTRY'!T15="","",'DATA ENTRY'!T15)</f>
        <v>AJMER</v>
      </c>
      <c r="Q14" s="94" t="str">
        <f>IF('DATA ENTRY'!U15="","",'DATA ENTRY'!U15)</f>
        <v>KISHANGARH</v>
      </c>
      <c r="R14" s="22" t="str">
        <f>IF('DATA ENTRY'!W15="","",'DATA ENTRY'!W15)</f>
        <v>GEN</v>
      </c>
      <c r="S14" s="22" t="str">
        <f>IF('DATA ENTRY'!X15="","",'DATA ENTRY'!X15)</f>
        <v>MALE</v>
      </c>
      <c r="T14" s="22" t="str">
        <f>IF('DATA ENTRY'!AA15="","",'DATA ENTRY'!AA15)</f>
        <v/>
      </c>
      <c r="U14" s="22">
        <f t="shared" si="1"/>
        <v>3</v>
      </c>
    </row>
    <row r="15" spans="1:21" ht="30" customHeight="1">
      <c r="A15" s="22">
        <f>IF(AND(H15="",D15="",F15="",G15="",I15="",J15=""),"",SUBTOTAL(3,$B$5:B15))</f>
        <v>11</v>
      </c>
      <c r="B15" s="94" t="str">
        <f>IF('DATA ENTRY'!B16="","",'DATA ENTRY'!B16)</f>
        <v>ram</v>
      </c>
      <c r="C15" s="94" t="str">
        <f>IF('DATA ENTRY'!C16="","",'DATA ENTRY'!C16)</f>
        <v>shyam</v>
      </c>
      <c r="D15" s="94" t="str">
        <f>IF('DATA ENTRY'!E16="","",'DATA ENTRY'!E16)</f>
        <v xml:space="preserve">GUPS NO. 01 </v>
      </c>
      <c r="E15" s="22" t="str">
        <f>IF('DATA ENTRY'!G16="","",'DATA ENTRY'!G16)</f>
        <v>Compulsory Hindi</v>
      </c>
      <c r="F15" s="22" t="str">
        <f>IF('DATA ENTRY'!F16="","",'DATA ENTRY'!F16)</f>
        <v>First_Grade_School_Lecturer</v>
      </c>
      <c r="G15" s="175" t="str">
        <f>IF('DATA ENTRY'!H16="","",'DATA ENTRY'!H16)</f>
        <v/>
      </c>
      <c r="H15" s="175">
        <f>IF('DATA ENTRY'!I16="","",'DATA ENTRY'!I16)</f>
        <v>29950</v>
      </c>
      <c r="I15" s="22" t="str">
        <f>IF('DATA ENTRY'!N16="","",'DATA ENTRY'!N16)</f>
        <v xml:space="preserve">PG </v>
      </c>
      <c r="J15" s="174">
        <f>IF('DATA ENTRY'!O16="","",'DATA ENTRY'!O16)</f>
        <v>0.84</v>
      </c>
      <c r="K15" s="22" t="str">
        <f>IF('DATA ENTRY'!P16="","",'DATA ENTRY'!P16)</f>
        <v xml:space="preserve">B.ed </v>
      </c>
      <c r="L15" s="174">
        <f>IF('DATA ENTRY'!Q16="","",'DATA ENTRY'!Q16)</f>
        <v>0.7</v>
      </c>
      <c r="M15" s="22" t="str">
        <f>IF('DATA ENTRY'!R16="","",'DATA ENTRY'!R16)</f>
        <v/>
      </c>
      <c r="N15" s="174" t="str">
        <f>IF('DATA ENTRY'!S16="","",'DATA ENTRY'!S16)</f>
        <v/>
      </c>
      <c r="O15" s="174">
        <f t="shared" si="0"/>
        <v>0.80499999999999994</v>
      </c>
      <c r="P15" s="94" t="str">
        <f>IF('DATA ENTRY'!T16="","",'DATA ENTRY'!T16)</f>
        <v/>
      </c>
      <c r="Q15" s="94" t="str">
        <f>IF('DATA ENTRY'!U16="","",'DATA ENTRY'!U16)</f>
        <v/>
      </c>
      <c r="R15" s="22" t="str">
        <f>IF('DATA ENTRY'!W16="","",'DATA ENTRY'!W16)</f>
        <v>ST</v>
      </c>
      <c r="S15" s="22" t="str">
        <f>IF('DATA ENTRY'!X16="","",'DATA ENTRY'!X16)</f>
        <v>FEMALE</v>
      </c>
      <c r="T15" s="22" t="str">
        <f>IF('DATA ENTRY'!AA16="","",'DATA ENTRY'!AA16)</f>
        <v/>
      </c>
      <c r="U15" s="22">
        <f t="shared" si="1"/>
        <v>1</v>
      </c>
    </row>
    <row r="16" spans="1:21" ht="30" customHeight="1">
      <c r="A16" s="22" t="str">
        <f>IF(AND(H16="",D16="",F16="",G16="",I16="",J16=""),"",SUBTOTAL(3,$B$5:B16))</f>
        <v/>
      </c>
      <c r="B16" s="94" t="str">
        <f>IF('DATA ENTRY'!B17="","",'DATA ENTRY'!B17)</f>
        <v/>
      </c>
      <c r="C16" s="94" t="str">
        <f>IF('DATA ENTRY'!C17="","",'DATA ENTRY'!C17)</f>
        <v/>
      </c>
      <c r="D16" s="94" t="str">
        <f>IF('DATA ENTRY'!E17="","",'DATA ENTRY'!E17)</f>
        <v/>
      </c>
      <c r="E16" s="22" t="str">
        <f>IF('DATA ENTRY'!G17="","",'DATA ENTRY'!G17)</f>
        <v/>
      </c>
      <c r="F16" s="22" t="str">
        <f>IF('DATA ENTRY'!F17="","",'DATA ENTRY'!F17)</f>
        <v/>
      </c>
      <c r="G16" s="175" t="str">
        <f>IF('DATA ENTRY'!H17="","",'DATA ENTRY'!H17)</f>
        <v/>
      </c>
      <c r="H16" s="175" t="str">
        <f>IF('DATA ENTRY'!I17="","",'DATA ENTRY'!I17)</f>
        <v/>
      </c>
      <c r="I16" s="22" t="str">
        <f>IF('DATA ENTRY'!N17="","",'DATA ENTRY'!N17)</f>
        <v/>
      </c>
      <c r="J16" s="174" t="str">
        <f>IF('DATA ENTRY'!O17="","",'DATA ENTRY'!O17)</f>
        <v/>
      </c>
      <c r="K16" s="22" t="str">
        <f>IF('DATA ENTRY'!P17="","",'DATA ENTRY'!P17)</f>
        <v/>
      </c>
      <c r="L16" s="174" t="str">
        <f>IF('DATA ENTRY'!Q17="","",'DATA ENTRY'!Q17)</f>
        <v/>
      </c>
      <c r="M16" s="22" t="str">
        <f>IF('DATA ENTRY'!R17="","",'DATA ENTRY'!R17)</f>
        <v/>
      </c>
      <c r="N16" s="174" t="str">
        <f>IF('DATA ENTRY'!S17="","",'DATA ENTRY'!S17)</f>
        <v/>
      </c>
      <c r="O16" s="174" t="str">
        <f t="shared" si="0"/>
        <v/>
      </c>
      <c r="P16" s="94" t="str">
        <f>IF('DATA ENTRY'!T17="","",'DATA ENTRY'!T17)</f>
        <v/>
      </c>
      <c r="Q16" s="94" t="str">
        <f>IF('DATA ENTRY'!U17="","",'DATA ENTRY'!U17)</f>
        <v/>
      </c>
      <c r="R16" s="22" t="str">
        <f>IF('DATA ENTRY'!W17="","",'DATA ENTRY'!W17)</f>
        <v/>
      </c>
      <c r="S16" s="22" t="str">
        <f>IF('DATA ENTRY'!X17="","",'DATA ENTRY'!X17)</f>
        <v/>
      </c>
      <c r="T16" s="22" t="str">
        <f>IF('DATA ENTRY'!AA17="","",'DATA ENTRY'!AA17)</f>
        <v/>
      </c>
      <c r="U16" s="22" t="str">
        <f t="shared" si="1"/>
        <v/>
      </c>
    </row>
    <row r="17" spans="1:21" ht="30" customHeight="1">
      <c r="A17" s="22" t="str">
        <f>IF(AND(H17="",D17="",F17="",G17="",I17="",J17=""),"",SUBTOTAL(3,$B$5:B17))</f>
        <v/>
      </c>
      <c r="B17" s="94" t="str">
        <f>IF('DATA ENTRY'!B18="","",'DATA ENTRY'!B18)</f>
        <v/>
      </c>
      <c r="C17" s="94" t="str">
        <f>IF('DATA ENTRY'!C18="","",'DATA ENTRY'!C18)</f>
        <v/>
      </c>
      <c r="D17" s="94" t="str">
        <f>IF('DATA ENTRY'!E18="","",'DATA ENTRY'!E18)</f>
        <v/>
      </c>
      <c r="E17" s="22" t="str">
        <f>IF('DATA ENTRY'!G18="","",'DATA ENTRY'!G18)</f>
        <v/>
      </c>
      <c r="F17" s="22" t="str">
        <f>IF('DATA ENTRY'!F18="","",'DATA ENTRY'!F18)</f>
        <v/>
      </c>
      <c r="G17" s="175" t="str">
        <f>IF('DATA ENTRY'!H18="","",'DATA ENTRY'!H18)</f>
        <v/>
      </c>
      <c r="H17" s="175" t="str">
        <f>IF('DATA ENTRY'!I18="","",'DATA ENTRY'!I18)</f>
        <v/>
      </c>
      <c r="I17" s="22" t="str">
        <f>IF('DATA ENTRY'!N18="","",'DATA ENTRY'!N18)</f>
        <v/>
      </c>
      <c r="J17" s="174" t="str">
        <f>IF('DATA ENTRY'!O18="","",'DATA ENTRY'!O18)</f>
        <v/>
      </c>
      <c r="K17" s="22" t="str">
        <f>IF('DATA ENTRY'!P18="","",'DATA ENTRY'!P18)</f>
        <v/>
      </c>
      <c r="L17" s="174" t="str">
        <f>IF('DATA ENTRY'!Q18="","",'DATA ENTRY'!Q18)</f>
        <v/>
      </c>
      <c r="M17" s="22" t="str">
        <f>IF('DATA ENTRY'!R18="","",'DATA ENTRY'!R18)</f>
        <v/>
      </c>
      <c r="N17" s="174" t="str">
        <f>IF('DATA ENTRY'!S18="","",'DATA ENTRY'!S18)</f>
        <v/>
      </c>
      <c r="O17" s="174" t="str">
        <f t="shared" si="0"/>
        <v/>
      </c>
      <c r="P17" s="94" t="str">
        <f>IF('DATA ENTRY'!T18="","",'DATA ENTRY'!T18)</f>
        <v/>
      </c>
      <c r="Q17" s="94" t="str">
        <f>IF('DATA ENTRY'!U18="","",'DATA ENTRY'!U18)</f>
        <v/>
      </c>
      <c r="R17" s="22" t="str">
        <f>IF('DATA ENTRY'!W18="","",'DATA ENTRY'!W18)</f>
        <v/>
      </c>
      <c r="S17" s="22" t="str">
        <f>IF('DATA ENTRY'!X18="","",'DATA ENTRY'!X18)</f>
        <v/>
      </c>
      <c r="T17" s="22" t="str">
        <f>IF('DATA ENTRY'!AA18="","",'DATA ENTRY'!AA18)</f>
        <v/>
      </c>
      <c r="U17" s="22" t="str">
        <f t="shared" si="1"/>
        <v/>
      </c>
    </row>
    <row r="18" spans="1:21" ht="30" customHeight="1">
      <c r="A18" s="22" t="str">
        <f>IF(AND(H18="",D18="",F18="",G18="",I18="",J18=""),"",SUBTOTAL(3,$B$5:B18))</f>
        <v/>
      </c>
      <c r="B18" s="94" t="str">
        <f>IF('DATA ENTRY'!B19="","",'DATA ENTRY'!B19)</f>
        <v/>
      </c>
      <c r="C18" s="94" t="str">
        <f>IF('DATA ENTRY'!C19="","",'DATA ENTRY'!C19)</f>
        <v/>
      </c>
      <c r="D18" s="94" t="str">
        <f>IF('DATA ENTRY'!E19="","",'DATA ENTRY'!E19)</f>
        <v/>
      </c>
      <c r="E18" s="22" t="str">
        <f>IF('DATA ENTRY'!G19="","",'DATA ENTRY'!G19)</f>
        <v/>
      </c>
      <c r="F18" s="22" t="str">
        <f>IF('DATA ENTRY'!F19="","",'DATA ENTRY'!F19)</f>
        <v/>
      </c>
      <c r="G18" s="175" t="str">
        <f>IF('DATA ENTRY'!H19="","",'DATA ENTRY'!H19)</f>
        <v/>
      </c>
      <c r="H18" s="175" t="str">
        <f>IF('DATA ENTRY'!I19="","",'DATA ENTRY'!I19)</f>
        <v/>
      </c>
      <c r="I18" s="22" t="str">
        <f>IF('DATA ENTRY'!N19="","",'DATA ENTRY'!N19)</f>
        <v/>
      </c>
      <c r="J18" s="174" t="str">
        <f>IF('DATA ENTRY'!O19="","",'DATA ENTRY'!O19)</f>
        <v/>
      </c>
      <c r="K18" s="22" t="str">
        <f>IF('DATA ENTRY'!P19="","",'DATA ENTRY'!P19)</f>
        <v/>
      </c>
      <c r="L18" s="174" t="str">
        <f>IF('DATA ENTRY'!Q19="","",'DATA ENTRY'!Q19)</f>
        <v/>
      </c>
      <c r="M18" s="22" t="str">
        <f>IF('DATA ENTRY'!R19="","",'DATA ENTRY'!R19)</f>
        <v/>
      </c>
      <c r="N18" s="174" t="str">
        <f>IF('DATA ENTRY'!S19="","",'DATA ENTRY'!S19)</f>
        <v/>
      </c>
      <c r="O18" s="174" t="str">
        <f t="shared" si="0"/>
        <v/>
      </c>
      <c r="P18" s="94" t="str">
        <f>IF('DATA ENTRY'!T19="","",'DATA ENTRY'!T19)</f>
        <v/>
      </c>
      <c r="Q18" s="94" t="str">
        <f>IF('DATA ENTRY'!U19="","",'DATA ENTRY'!U19)</f>
        <v/>
      </c>
      <c r="R18" s="22" t="str">
        <f>IF('DATA ENTRY'!W19="","",'DATA ENTRY'!W19)</f>
        <v/>
      </c>
      <c r="S18" s="22" t="str">
        <f>IF('DATA ENTRY'!X19="","",'DATA ENTRY'!X19)</f>
        <v/>
      </c>
      <c r="T18" s="22" t="str">
        <f>IF('DATA ENTRY'!AA19="","",'DATA ENTRY'!AA19)</f>
        <v/>
      </c>
      <c r="U18" s="22" t="str">
        <f t="shared" si="1"/>
        <v/>
      </c>
    </row>
    <row r="19" spans="1:21" ht="30" customHeight="1">
      <c r="A19" s="22" t="str">
        <f>IF(AND(H19="",D19="",F19="",G19="",I19="",J19=""),"",SUBTOTAL(3,$B$5:B19))</f>
        <v/>
      </c>
      <c r="B19" s="94" t="str">
        <f>IF('DATA ENTRY'!B20="","",'DATA ENTRY'!B20)</f>
        <v/>
      </c>
      <c r="C19" s="94" t="str">
        <f>IF('DATA ENTRY'!C20="","",'DATA ENTRY'!C20)</f>
        <v/>
      </c>
      <c r="D19" s="94" t="str">
        <f>IF('DATA ENTRY'!E20="","",'DATA ENTRY'!E20)</f>
        <v/>
      </c>
      <c r="E19" s="22" t="str">
        <f>IF('DATA ENTRY'!G20="","",'DATA ENTRY'!G20)</f>
        <v/>
      </c>
      <c r="F19" s="22" t="str">
        <f>IF('DATA ENTRY'!F20="","",'DATA ENTRY'!F20)</f>
        <v/>
      </c>
      <c r="G19" s="175" t="str">
        <f>IF('DATA ENTRY'!H20="","",'DATA ENTRY'!H20)</f>
        <v/>
      </c>
      <c r="H19" s="175" t="str">
        <f>IF('DATA ENTRY'!I20="","",'DATA ENTRY'!I20)</f>
        <v/>
      </c>
      <c r="I19" s="22" t="str">
        <f>IF('DATA ENTRY'!N20="","",'DATA ENTRY'!N20)</f>
        <v/>
      </c>
      <c r="J19" s="174" t="str">
        <f>IF('DATA ENTRY'!O20="","",'DATA ENTRY'!O20)</f>
        <v/>
      </c>
      <c r="K19" s="22" t="str">
        <f>IF('DATA ENTRY'!P20="","",'DATA ENTRY'!P20)</f>
        <v/>
      </c>
      <c r="L19" s="174" t="str">
        <f>IF('DATA ENTRY'!Q20="","",'DATA ENTRY'!Q20)</f>
        <v/>
      </c>
      <c r="M19" s="22" t="str">
        <f>IF('DATA ENTRY'!R20="","",'DATA ENTRY'!R20)</f>
        <v/>
      </c>
      <c r="N19" s="174" t="str">
        <f>IF('DATA ENTRY'!S20="","",'DATA ENTRY'!S20)</f>
        <v/>
      </c>
      <c r="O19" s="174" t="str">
        <f t="shared" si="0"/>
        <v/>
      </c>
      <c r="P19" s="94" t="str">
        <f>IF('DATA ENTRY'!T20="","",'DATA ENTRY'!T20)</f>
        <v/>
      </c>
      <c r="Q19" s="94" t="str">
        <f>IF('DATA ENTRY'!U20="","",'DATA ENTRY'!U20)</f>
        <v/>
      </c>
      <c r="R19" s="22" t="str">
        <f>IF('DATA ENTRY'!W20="","",'DATA ENTRY'!W20)</f>
        <v/>
      </c>
      <c r="S19" s="22" t="str">
        <f>IF('DATA ENTRY'!X20="","",'DATA ENTRY'!X20)</f>
        <v/>
      </c>
      <c r="T19" s="22" t="str">
        <f>IF('DATA ENTRY'!AA20="","",'DATA ENTRY'!AA20)</f>
        <v/>
      </c>
      <c r="U19" s="22" t="str">
        <f t="shared" si="1"/>
        <v/>
      </c>
    </row>
    <row r="20" spans="1:21" ht="30" customHeight="1">
      <c r="A20" s="22" t="str">
        <f>IF(AND(H20="",D20="",F20="",G20="",I20="",J20=""),"",SUBTOTAL(3,$B$5:B20))</f>
        <v/>
      </c>
      <c r="B20" s="94" t="str">
        <f>IF('DATA ENTRY'!B21="","",'DATA ENTRY'!B21)</f>
        <v/>
      </c>
      <c r="C20" s="94" t="str">
        <f>IF('DATA ENTRY'!C21="","",'DATA ENTRY'!C21)</f>
        <v/>
      </c>
      <c r="D20" s="94" t="str">
        <f>IF('DATA ENTRY'!E21="","",'DATA ENTRY'!E21)</f>
        <v/>
      </c>
      <c r="E20" s="22" t="str">
        <f>IF('DATA ENTRY'!G21="","",'DATA ENTRY'!G21)</f>
        <v/>
      </c>
      <c r="F20" s="22" t="str">
        <f>IF('DATA ENTRY'!F21="","",'DATA ENTRY'!F21)</f>
        <v/>
      </c>
      <c r="G20" s="175" t="str">
        <f>IF('DATA ENTRY'!H21="","",'DATA ENTRY'!H21)</f>
        <v/>
      </c>
      <c r="H20" s="175" t="str">
        <f>IF('DATA ENTRY'!I21="","",'DATA ENTRY'!I21)</f>
        <v/>
      </c>
      <c r="I20" s="22" t="str">
        <f>IF('DATA ENTRY'!N21="","",'DATA ENTRY'!N21)</f>
        <v/>
      </c>
      <c r="J20" s="174" t="str">
        <f>IF('DATA ENTRY'!O21="","",'DATA ENTRY'!O21)</f>
        <v/>
      </c>
      <c r="K20" s="22" t="str">
        <f>IF('DATA ENTRY'!P21="","",'DATA ENTRY'!P21)</f>
        <v/>
      </c>
      <c r="L20" s="174" t="str">
        <f>IF('DATA ENTRY'!Q21="","",'DATA ENTRY'!Q21)</f>
        <v/>
      </c>
      <c r="M20" s="22" t="str">
        <f>IF('DATA ENTRY'!R21="","",'DATA ENTRY'!R21)</f>
        <v/>
      </c>
      <c r="N20" s="174" t="str">
        <f>IF('DATA ENTRY'!S21="","",'DATA ENTRY'!S21)</f>
        <v/>
      </c>
      <c r="O20" s="174" t="str">
        <f t="shared" si="0"/>
        <v/>
      </c>
      <c r="P20" s="94" t="str">
        <f>IF('DATA ENTRY'!T21="","",'DATA ENTRY'!T21)</f>
        <v/>
      </c>
      <c r="Q20" s="94" t="str">
        <f>IF('DATA ENTRY'!U21="","",'DATA ENTRY'!U21)</f>
        <v/>
      </c>
      <c r="R20" s="22" t="str">
        <f>IF('DATA ENTRY'!W21="","",'DATA ENTRY'!W21)</f>
        <v/>
      </c>
      <c r="S20" s="22" t="str">
        <f>IF('DATA ENTRY'!X21="","",'DATA ENTRY'!X21)</f>
        <v/>
      </c>
      <c r="T20" s="22" t="str">
        <f>IF('DATA ENTRY'!AA21="","",'DATA ENTRY'!AA21)</f>
        <v/>
      </c>
      <c r="U20" s="22" t="str">
        <f t="shared" si="1"/>
        <v/>
      </c>
    </row>
    <row r="21" spans="1:21" ht="30" customHeight="1">
      <c r="A21" s="22" t="str">
        <f>IF(AND(H21="",D21="",F21="",G21="",I21="",J21=""),"",SUBTOTAL(3,$B$5:B21))</f>
        <v/>
      </c>
      <c r="B21" s="94" t="str">
        <f>IF('DATA ENTRY'!B22="","",'DATA ENTRY'!B22)</f>
        <v/>
      </c>
      <c r="C21" s="94" t="str">
        <f>IF('DATA ENTRY'!C22="","",'DATA ENTRY'!C22)</f>
        <v/>
      </c>
      <c r="D21" s="94" t="str">
        <f>IF('DATA ENTRY'!E22="","",'DATA ENTRY'!E22)</f>
        <v/>
      </c>
      <c r="E21" s="22" t="str">
        <f>IF('DATA ENTRY'!G22="","",'DATA ENTRY'!G22)</f>
        <v/>
      </c>
      <c r="F21" s="22" t="str">
        <f>IF('DATA ENTRY'!F22="","",'DATA ENTRY'!F22)</f>
        <v/>
      </c>
      <c r="G21" s="175" t="str">
        <f>IF('DATA ENTRY'!H22="","",'DATA ENTRY'!H22)</f>
        <v/>
      </c>
      <c r="H21" s="175" t="str">
        <f>IF('DATA ENTRY'!I22="","",'DATA ENTRY'!I22)</f>
        <v/>
      </c>
      <c r="I21" s="22" t="str">
        <f>IF('DATA ENTRY'!N22="","",'DATA ENTRY'!N22)</f>
        <v/>
      </c>
      <c r="J21" s="174" t="str">
        <f>IF('DATA ENTRY'!O22="","",'DATA ENTRY'!O22)</f>
        <v/>
      </c>
      <c r="K21" s="22" t="str">
        <f>IF('DATA ENTRY'!P22="","",'DATA ENTRY'!P22)</f>
        <v/>
      </c>
      <c r="L21" s="174" t="str">
        <f>IF('DATA ENTRY'!Q22="","",'DATA ENTRY'!Q22)</f>
        <v/>
      </c>
      <c r="M21" s="22" t="str">
        <f>IF('DATA ENTRY'!R22="","",'DATA ENTRY'!R22)</f>
        <v/>
      </c>
      <c r="N21" s="174" t="str">
        <f>IF('DATA ENTRY'!S22="","",'DATA ENTRY'!S22)</f>
        <v/>
      </c>
      <c r="O21" s="174" t="str">
        <f t="shared" si="0"/>
        <v/>
      </c>
      <c r="P21" s="94" t="str">
        <f>IF('DATA ENTRY'!T22="","",'DATA ENTRY'!T22)</f>
        <v/>
      </c>
      <c r="Q21" s="94" t="str">
        <f>IF('DATA ENTRY'!U22="","",'DATA ENTRY'!U22)</f>
        <v/>
      </c>
      <c r="R21" s="22" t="str">
        <f>IF('DATA ENTRY'!W22="","",'DATA ENTRY'!W22)</f>
        <v/>
      </c>
      <c r="S21" s="22" t="str">
        <f>IF('DATA ENTRY'!X22="","",'DATA ENTRY'!X22)</f>
        <v/>
      </c>
      <c r="T21" s="22" t="str">
        <f>IF('DATA ENTRY'!AA22="","",'DATA ENTRY'!AA22)</f>
        <v/>
      </c>
      <c r="U21" s="22" t="str">
        <f t="shared" si="1"/>
        <v/>
      </c>
    </row>
    <row r="22" spans="1:21" ht="30" customHeight="1">
      <c r="A22" s="22" t="str">
        <f>IF(AND(H22="",D22="",F22="",G22="",I22="",J22=""),"",SUBTOTAL(3,$B$5:B22))</f>
        <v/>
      </c>
      <c r="B22" s="94" t="str">
        <f>IF('DATA ENTRY'!B23="","",'DATA ENTRY'!B23)</f>
        <v/>
      </c>
      <c r="C22" s="94" t="str">
        <f>IF('DATA ENTRY'!C23="","",'DATA ENTRY'!C23)</f>
        <v/>
      </c>
      <c r="D22" s="94" t="str">
        <f>IF('DATA ENTRY'!E23="","",'DATA ENTRY'!E23)</f>
        <v/>
      </c>
      <c r="E22" s="22" t="str">
        <f>IF('DATA ENTRY'!G23="","",'DATA ENTRY'!G23)</f>
        <v/>
      </c>
      <c r="F22" s="22" t="str">
        <f>IF('DATA ENTRY'!F23="","",'DATA ENTRY'!F23)</f>
        <v/>
      </c>
      <c r="G22" s="175" t="str">
        <f>IF('DATA ENTRY'!H23="","",'DATA ENTRY'!H23)</f>
        <v/>
      </c>
      <c r="H22" s="175" t="str">
        <f>IF('DATA ENTRY'!I23="","",'DATA ENTRY'!I23)</f>
        <v/>
      </c>
      <c r="I22" s="22" t="str">
        <f>IF('DATA ENTRY'!N23="","",'DATA ENTRY'!N23)</f>
        <v/>
      </c>
      <c r="J22" s="174" t="str">
        <f>IF('DATA ENTRY'!O23="","",'DATA ENTRY'!O23)</f>
        <v/>
      </c>
      <c r="K22" s="22" t="str">
        <f>IF('DATA ENTRY'!P23="","",'DATA ENTRY'!P23)</f>
        <v/>
      </c>
      <c r="L22" s="174" t="str">
        <f>IF('DATA ENTRY'!Q23="","",'DATA ENTRY'!Q23)</f>
        <v/>
      </c>
      <c r="M22" s="22" t="str">
        <f>IF('DATA ENTRY'!R23="","",'DATA ENTRY'!R23)</f>
        <v/>
      </c>
      <c r="N22" s="174" t="str">
        <f>IF('DATA ENTRY'!S23="","",'DATA ENTRY'!S23)</f>
        <v/>
      </c>
      <c r="O22" s="174" t="str">
        <f t="shared" si="0"/>
        <v/>
      </c>
      <c r="P22" s="94" t="str">
        <f>IF('DATA ENTRY'!T23="","",'DATA ENTRY'!T23)</f>
        <v/>
      </c>
      <c r="Q22" s="94" t="str">
        <f>IF('DATA ENTRY'!U23="","",'DATA ENTRY'!U23)</f>
        <v/>
      </c>
      <c r="R22" s="22" t="str">
        <f>IF('DATA ENTRY'!W23="","",'DATA ENTRY'!W23)</f>
        <v/>
      </c>
      <c r="S22" s="22" t="str">
        <f>IF('DATA ENTRY'!X23="","",'DATA ENTRY'!X23)</f>
        <v/>
      </c>
      <c r="T22" s="22" t="str">
        <f>IF('DATA ENTRY'!AA23="","",'DATA ENTRY'!AA23)</f>
        <v/>
      </c>
      <c r="U22" s="22" t="str">
        <f t="shared" si="1"/>
        <v/>
      </c>
    </row>
    <row r="23" spans="1:21" ht="30" customHeight="1">
      <c r="A23" s="22" t="str">
        <f>IF(AND(H23="",D23="",F23="",G23="",I23="",J23=""),"",SUBTOTAL(3,$B$5:B23))</f>
        <v/>
      </c>
      <c r="B23" s="94" t="str">
        <f>IF('DATA ENTRY'!B24="","",'DATA ENTRY'!B24)</f>
        <v/>
      </c>
      <c r="C23" s="94" t="str">
        <f>IF('DATA ENTRY'!C24="","",'DATA ENTRY'!C24)</f>
        <v/>
      </c>
      <c r="D23" s="94" t="str">
        <f>IF('DATA ENTRY'!E24="","",'DATA ENTRY'!E24)</f>
        <v/>
      </c>
      <c r="E23" s="22" t="str">
        <f>IF('DATA ENTRY'!G24="","",'DATA ENTRY'!G24)</f>
        <v/>
      </c>
      <c r="F23" s="22" t="str">
        <f>IF('DATA ENTRY'!F24="","",'DATA ENTRY'!F24)</f>
        <v/>
      </c>
      <c r="G23" s="175" t="str">
        <f>IF('DATA ENTRY'!H24="","",'DATA ENTRY'!H24)</f>
        <v/>
      </c>
      <c r="H23" s="175" t="str">
        <f>IF('DATA ENTRY'!I24="","",'DATA ENTRY'!I24)</f>
        <v/>
      </c>
      <c r="I23" s="22" t="str">
        <f>IF('DATA ENTRY'!N24="","",'DATA ENTRY'!N24)</f>
        <v/>
      </c>
      <c r="J23" s="174" t="str">
        <f>IF('DATA ENTRY'!O24="","",'DATA ENTRY'!O24)</f>
        <v/>
      </c>
      <c r="K23" s="22" t="str">
        <f>IF('DATA ENTRY'!P24="","",'DATA ENTRY'!P24)</f>
        <v/>
      </c>
      <c r="L23" s="174" t="str">
        <f>IF('DATA ENTRY'!Q24="","",'DATA ENTRY'!Q24)</f>
        <v/>
      </c>
      <c r="M23" s="22" t="str">
        <f>IF('DATA ENTRY'!R24="","",'DATA ENTRY'!R24)</f>
        <v/>
      </c>
      <c r="N23" s="174" t="str">
        <f>IF('DATA ENTRY'!S24="","",'DATA ENTRY'!S24)</f>
        <v/>
      </c>
      <c r="O23" s="174" t="str">
        <f t="shared" si="0"/>
        <v/>
      </c>
      <c r="P23" s="94" t="str">
        <f>IF('DATA ENTRY'!T24="","",'DATA ENTRY'!T24)</f>
        <v/>
      </c>
      <c r="Q23" s="94" t="str">
        <f>IF('DATA ENTRY'!U24="","",'DATA ENTRY'!U24)</f>
        <v/>
      </c>
      <c r="R23" s="22" t="str">
        <f>IF('DATA ENTRY'!W24="","",'DATA ENTRY'!W24)</f>
        <v/>
      </c>
      <c r="S23" s="22" t="str">
        <f>IF('DATA ENTRY'!X24="","",'DATA ENTRY'!X24)</f>
        <v/>
      </c>
      <c r="T23" s="22" t="str">
        <f>IF('DATA ENTRY'!AA24="","",'DATA ENTRY'!AA24)</f>
        <v/>
      </c>
      <c r="U23" s="22" t="str">
        <f t="shared" si="1"/>
        <v/>
      </c>
    </row>
    <row r="24" spans="1:21" ht="30" customHeight="1">
      <c r="A24" s="22" t="str">
        <f>IF(AND(H24="",D24="",F24="",G24="",I24="",J24=""),"",SUBTOTAL(3,$B$5:B24))</f>
        <v/>
      </c>
      <c r="B24" s="94" t="str">
        <f>IF('DATA ENTRY'!B25="","",'DATA ENTRY'!B25)</f>
        <v/>
      </c>
      <c r="C24" s="94" t="str">
        <f>IF('DATA ENTRY'!C25="","",'DATA ENTRY'!C25)</f>
        <v/>
      </c>
      <c r="D24" s="94" t="str">
        <f>IF('DATA ENTRY'!E25="","",'DATA ENTRY'!E25)</f>
        <v/>
      </c>
      <c r="E24" s="22" t="str">
        <f>IF('DATA ENTRY'!G25="","",'DATA ENTRY'!G25)</f>
        <v/>
      </c>
      <c r="F24" s="22" t="str">
        <f>IF('DATA ENTRY'!F25="","",'DATA ENTRY'!F25)</f>
        <v/>
      </c>
      <c r="G24" s="175" t="str">
        <f>IF('DATA ENTRY'!H25="","",'DATA ENTRY'!H25)</f>
        <v/>
      </c>
      <c r="H24" s="175" t="str">
        <f>IF('DATA ENTRY'!I25="","",'DATA ENTRY'!I25)</f>
        <v/>
      </c>
      <c r="I24" s="22" t="str">
        <f>IF('DATA ENTRY'!N25="","",'DATA ENTRY'!N25)</f>
        <v/>
      </c>
      <c r="J24" s="174" t="str">
        <f>IF('DATA ENTRY'!O25="","",'DATA ENTRY'!O25)</f>
        <v/>
      </c>
      <c r="K24" s="22" t="str">
        <f>IF('DATA ENTRY'!P25="","",'DATA ENTRY'!P25)</f>
        <v/>
      </c>
      <c r="L24" s="174" t="str">
        <f>IF('DATA ENTRY'!Q25="","",'DATA ENTRY'!Q25)</f>
        <v/>
      </c>
      <c r="M24" s="22" t="str">
        <f>IF('DATA ENTRY'!R25="","",'DATA ENTRY'!R25)</f>
        <v/>
      </c>
      <c r="N24" s="174" t="str">
        <f>IF('DATA ENTRY'!S25="","",'DATA ENTRY'!S25)</f>
        <v/>
      </c>
      <c r="O24" s="174" t="str">
        <f t="shared" si="0"/>
        <v/>
      </c>
      <c r="P24" s="94" t="str">
        <f>IF('DATA ENTRY'!T25="","",'DATA ENTRY'!T25)</f>
        <v/>
      </c>
      <c r="Q24" s="94" t="str">
        <f>IF('DATA ENTRY'!U25="","",'DATA ENTRY'!U25)</f>
        <v/>
      </c>
      <c r="R24" s="22" t="str">
        <f>IF('DATA ENTRY'!W25="","",'DATA ENTRY'!W25)</f>
        <v/>
      </c>
      <c r="S24" s="22" t="str">
        <f>IF('DATA ENTRY'!X25="","",'DATA ENTRY'!X25)</f>
        <v/>
      </c>
      <c r="T24" s="22" t="str">
        <f>IF('DATA ENTRY'!AA25="","",'DATA ENTRY'!AA25)</f>
        <v/>
      </c>
      <c r="U24" s="22" t="str">
        <f t="shared" si="1"/>
        <v/>
      </c>
    </row>
    <row r="25" spans="1:21" ht="30" customHeight="1">
      <c r="A25" s="22" t="str">
        <f>IF(AND(H25="",D25="",F25="",G25="",I25="",J25=""),"",SUBTOTAL(3,$B$5:B25))</f>
        <v/>
      </c>
      <c r="B25" s="94" t="str">
        <f>IF('DATA ENTRY'!B26="","",'DATA ENTRY'!B26)</f>
        <v/>
      </c>
      <c r="C25" s="94" t="str">
        <f>IF('DATA ENTRY'!C26="","",'DATA ENTRY'!C26)</f>
        <v/>
      </c>
      <c r="D25" s="94" t="str">
        <f>IF('DATA ENTRY'!E26="","",'DATA ENTRY'!E26)</f>
        <v/>
      </c>
      <c r="E25" s="22" t="str">
        <f>IF('DATA ENTRY'!G26="","",'DATA ENTRY'!G26)</f>
        <v/>
      </c>
      <c r="F25" s="22" t="str">
        <f>IF('DATA ENTRY'!F26="","",'DATA ENTRY'!F26)</f>
        <v/>
      </c>
      <c r="G25" s="175" t="str">
        <f>IF('DATA ENTRY'!H26="","",'DATA ENTRY'!H26)</f>
        <v/>
      </c>
      <c r="H25" s="175" t="str">
        <f>IF('DATA ENTRY'!I26="","",'DATA ENTRY'!I26)</f>
        <v/>
      </c>
      <c r="I25" s="22" t="str">
        <f>IF('DATA ENTRY'!N26="","",'DATA ENTRY'!N26)</f>
        <v/>
      </c>
      <c r="J25" s="174" t="str">
        <f>IF('DATA ENTRY'!O26="","",'DATA ENTRY'!O26)</f>
        <v/>
      </c>
      <c r="K25" s="22" t="str">
        <f>IF('DATA ENTRY'!P26="","",'DATA ENTRY'!P26)</f>
        <v/>
      </c>
      <c r="L25" s="174" t="str">
        <f>IF('DATA ENTRY'!Q26="","",'DATA ENTRY'!Q26)</f>
        <v/>
      </c>
      <c r="M25" s="22" t="str">
        <f>IF('DATA ENTRY'!R26="","",'DATA ENTRY'!R26)</f>
        <v/>
      </c>
      <c r="N25" s="174" t="str">
        <f>IF('DATA ENTRY'!S26="","",'DATA ENTRY'!S26)</f>
        <v/>
      </c>
      <c r="O25" s="174" t="str">
        <f t="shared" si="0"/>
        <v/>
      </c>
      <c r="P25" s="94" t="str">
        <f>IF('DATA ENTRY'!T26="","",'DATA ENTRY'!T26)</f>
        <v/>
      </c>
      <c r="Q25" s="94" t="str">
        <f>IF('DATA ENTRY'!U26="","",'DATA ENTRY'!U26)</f>
        <v/>
      </c>
      <c r="R25" s="22" t="str">
        <f>IF('DATA ENTRY'!W26="","",'DATA ENTRY'!W26)</f>
        <v/>
      </c>
      <c r="S25" s="22" t="str">
        <f>IF('DATA ENTRY'!X26="","",'DATA ENTRY'!X26)</f>
        <v/>
      </c>
      <c r="T25" s="22" t="str">
        <f>IF('DATA ENTRY'!AA26="","",'DATA ENTRY'!AA26)</f>
        <v/>
      </c>
      <c r="U25" s="22" t="str">
        <f t="shared" si="1"/>
        <v/>
      </c>
    </row>
    <row r="26" spans="1:21" ht="30" customHeight="1">
      <c r="A26" s="22" t="str">
        <f>IF(AND(H26="",D26="",F26="",G26="",I26="",J26=""),"",SUBTOTAL(3,$B$5:B26))</f>
        <v/>
      </c>
      <c r="B26" s="94" t="str">
        <f>IF('DATA ENTRY'!B27="","",'DATA ENTRY'!B27)</f>
        <v/>
      </c>
      <c r="C26" s="94" t="str">
        <f>IF('DATA ENTRY'!C27="","",'DATA ENTRY'!C27)</f>
        <v/>
      </c>
      <c r="D26" s="94" t="str">
        <f>IF('DATA ENTRY'!E27="","",'DATA ENTRY'!E27)</f>
        <v/>
      </c>
      <c r="E26" s="22" t="str">
        <f>IF('DATA ENTRY'!G27="","",'DATA ENTRY'!G27)</f>
        <v/>
      </c>
      <c r="F26" s="22" t="str">
        <f>IF('DATA ENTRY'!F27="","",'DATA ENTRY'!F27)</f>
        <v/>
      </c>
      <c r="G26" s="175" t="str">
        <f>IF('DATA ENTRY'!H27="","",'DATA ENTRY'!H27)</f>
        <v/>
      </c>
      <c r="H26" s="175" t="str">
        <f>IF('DATA ENTRY'!I27="","",'DATA ENTRY'!I27)</f>
        <v/>
      </c>
      <c r="I26" s="22" t="str">
        <f>IF('DATA ENTRY'!N27="","",'DATA ENTRY'!N27)</f>
        <v/>
      </c>
      <c r="J26" s="174" t="str">
        <f>IF('DATA ENTRY'!O27="","",'DATA ENTRY'!O27)</f>
        <v/>
      </c>
      <c r="K26" s="22" t="str">
        <f>IF('DATA ENTRY'!P27="","",'DATA ENTRY'!P27)</f>
        <v/>
      </c>
      <c r="L26" s="174" t="str">
        <f>IF('DATA ENTRY'!Q27="","",'DATA ENTRY'!Q27)</f>
        <v/>
      </c>
      <c r="M26" s="22" t="str">
        <f>IF('DATA ENTRY'!R27="","",'DATA ENTRY'!R27)</f>
        <v/>
      </c>
      <c r="N26" s="174" t="str">
        <f>IF('DATA ENTRY'!S27="","",'DATA ENTRY'!S27)</f>
        <v/>
      </c>
      <c r="O26" s="174" t="str">
        <f t="shared" si="0"/>
        <v/>
      </c>
      <c r="P26" s="94" t="str">
        <f>IF('DATA ENTRY'!T27="","",'DATA ENTRY'!T27)</f>
        <v/>
      </c>
      <c r="Q26" s="94" t="str">
        <f>IF('DATA ENTRY'!U27="","",'DATA ENTRY'!U27)</f>
        <v/>
      </c>
      <c r="R26" s="22" t="str">
        <f>IF('DATA ENTRY'!W27="","",'DATA ENTRY'!W27)</f>
        <v/>
      </c>
      <c r="S26" s="22" t="str">
        <f>IF('DATA ENTRY'!X27="","",'DATA ENTRY'!X27)</f>
        <v/>
      </c>
      <c r="T26" s="22" t="str">
        <f>IF('DATA ENTRY'!AA27="","",'DATA ENTRY'!AA27)</f>
        <v/>
      </c>
      <c r="U26" s="22" t="str">
        <f t="shared" si="1"/>
        <v/>
      </c>
    </row>
    <row r="27" spans="1:21" ht="30" customHeight="1">
      <c r="A27" s="22" t="str">
        <f>IF(AND(H27="",D27="",F27="",G27="",I27="",J27=""),"",SUBTOTAL(3,$B$5:B27))</f>
        <v/>
      </c>
      <c r="B27" s="94" t="str">
        <f>IF('DATA ENTRY'!B28="","",'DATA ENTRY'!B28)</f>
        <v/>
      </c>
      <c r="C27" s="94" t="str">
        <f>IF('DATA ENTRY'!C28="","",'DATA ENTRY'!C28)</f>
        <v/>
      </c>
      <c r="D27" s="94" t="str">
        <f>IF('DATA ENTRY'!E28="","",'DATA ENTRY'!E28)</f>
        <v/>
      </c>
      <c r="E27" s="22" t="str">
        <f>IF('DATA ENTRY'!G28="","",'DATA ENTRY'!G28)</f>
        <v/>
      </c>
      <c r="F27" s="22" t="str">
        <f>IF('DATA ENTRY'!F28="","",'DATA ENTRY'!F28)</f>
        <v/>
      </c>
      <c r="G27" s="175" t="str">
        <f>IF('DATA ENTRY'!H28="","",'DATA ENTRY'!H28)</f>
        <v/>
      </c>
      <c r="H27" s="175" t="str">
        <f>IF('DATA ENTRY'!I28="","",'DATA ENTRY'!I28)</f>
        <v/>
      </c>
      <c r="I27" s="22" t="str">
        <f>IF('DATA ENTRY'!N28="","",'DATA ENTRY'!N28)</f>
        <v/>
      </c>
      <c r="J27" s="174" t="str">
        <f>IF('DATA ENTRY'!O28="","",'DATA ENTRY'!O28)</f>
        <v/>
      </c>
      <c r="K27" s="22" t="str">
        <f>IF('DATA ENTRY'!P28="","",'DATA ENTRY'!P28)</f>
        <v/>
      </c>
      <c r="L27" s="174" t="str">
        <f>IF('DATA ENTRY'!Q28="","",'DATA ENTRY'!Q28)</f>
        <v/>
      </c>
      <c r="M27" s="22" t="str">
        <f>IF('DATA ENTRY'!R28="","",'DATA ENTRY'!R28)</f>
        <v/>
      </c>
      <c r="N27" s="174" t="str">
        <f>IF('DATA ENTRY'!S28="","",'DATA ENTRY'!S28)</f>
        <v/>
      </c>
      <c r="O27" s="174" t="str">
        <f t="shared" si="0"/>
        <v/>
      </c>
      <c r="P27" s="94" t="str">
        <f>IF('DATA ENTRY'!T28="","",'DATA ENTRY'!T28)</f>
        <v/>
      </c>
      <c r="Q27" s="94" t="str">
        <f>IF('DATA ENTRY'!U28="","",'DATA ENTRY'!U28)</f>
        <v/>
      </c>
      <c r="R27" s="22" t="str">
        <f>IF('DATA ENTRY'!W28="","",'DATA ENTRY'!W28)</f>
        <v/>
      </c>
      <c r="S27" s="22" t="str">
        <f>IF('DATA ENTRY'!X28="","",'DATA ENTRY'!X28)</f>
        <v/>
      </c>
      <c r="T27" s="22" t="str">
        <f>IF('DATA ENTRY'!AA28="","",'DATA ENTRY'!AA28)</f>
        <v/>
      </c>
      <c r="U27" s="22" t="str">
        <f t="shared" si="1"/>
        <v/>
      </c>
    </row>
    <row r="28" spans="1:21" ht="30" customHeight="1">
      <c r="A28" s="22" t="str">
        <f>IF(AND(H28="",D28="",F28="",G28="",I28="",J28=""),"",SUBTOTAL(3,$B$5:B28))</f>
        <v/>
      </c>
      <c r="B28" s="94" t="str">
        <f>IF('DATA ENTRY'!B29="","",'DATA ENTRY'!B29)</f>
        <v/>
      </c>
      <c r="C28" s="94" t="str">
        <f>IF('DATA ENTRY'!C29="","",'DATA ENTRY'!C29)</f>
        <v/>
      </c>
      <c r="D28" s="94" t="str">
        <f>IF('DATA ENTRY'!E29="","",'DATA ENTRY'!E29)</f>
        <v/>
      </c>
      <c r="E28" s="22" t="str">
        <f>IF('DATA ENTRY'!G29="","",'DATA ENTRY'!G29)</f>
        <v/>
      </c>
      <c r="F28" s="22" t="str">
        <f>IF('DATA ENTRY'!F29="","",'DATA ENTRY'!F29)</f>
        <v/>
      </c>
      <c r="G28" s="175" t="str">
        <f>IF('DATA ENTRY'!H29="","",'DATA ENTRY'!H29)</f>
        <v/>
      </c>
      <c r="H28" s="175" t="str">
        <f>IF('DATA ENTRY'!I29="","",'DATA ENTRY'!I29)</f>
        <v/>
      </c>
      <c r="I28" s="22" t="str">
        <f>IF('DATA ENTRY'!N29="","",'DATA ENTRY'!N29)</f>
        <v/>
      </c>
      <c r="J28" s="174" t="str">
        <f>IF('DATA ENTRY'!O29="","",'DATA ENTRY'!O29)</f>
        <v/>
      </c>
      <c r="K28" s="22" t="str">
        <f>IF('DATA ENTRY'!P29="","",'DATA ENTRY'!P29)</f>
        <v/>
      </c>
      <c r="L28" s="174" t="str">
        <f>IF('DATA ENTRY'!Q29="","",'DATA ENTRY'!Q29)</f>
        <v/>
      </c>
      <c r="M28" s="22" t="str">
        <f>IF('DATA ENTRY'!R29="","",'DATA ENTRY'!R29)</f>
        <v/>
      </c>
      <c r="N28" s="174" t="str">
        <f>IF('DATA ENTRY'!S29="","",'DATA ENTRY'!S29)</f>
        <v/>
      </c>
      <c r="O28" s="174" t="str">
        <f t="shared" si="0"/>
        <v/>
      </c>
      <c r="P28" s="94" t="str">
        <f>IF('DATA ENTRY'!T29="","",'DATA ENTRY'!T29)</f>
        <v/>
      </c>
      <c r="Q28" s="94" t="str">
        <f>IF('DATA ENTRY'!U29="","",'DATA ENTRY'!U29)</f>
        <v/>
      </c>
      <c r="R28" s="22" t="str">
        <f>IF('DATA ENTRY'!W29="","",'DATA ENTRY'!W29)</f>
        <v/>
      </c>
      <c r="S28" s="22" t="str">
        <f>IF('DATA ENTRY'!X29="","",'DATA ENTRY'!X29)</f>
        <v/>
      </c>
      <c r="T28" s="22" t="str">
        <f>IF('DATA ENTRY'!AA29="","",'DATA ENTRY'!AA29)</f>
        <v/>
      </c>
      <c r="U28" s="22" t="str">
        <f t="shared" si="1"/>
        <v/>
      </c>
    </row>
    <row r="29" spans="1:21" ht="30" customHeight="1">
      <c r="A29" s="22" t="str">
        <f>IF(AND(H29="",D29="",F29="",G29="",I29="",J29=""),"",SUBTOTAL(3,$B$5:B29))</f>
        <v/>
      </c>
      <c r="B29" s="94" t="str">
        <f>IF('DATA ENTRY'!B30="","",'DATA ENTRY'!B30)</f>
        <v/>
      </c>
      <c r="C29" s="94" t="str">
        <f>IF('DATA ENTRY'!C30="","",'DATA ENTRY'!C30)</f>
        <v/>
      </c>
      <c r="D29" s="94" t="str">
        <f>IF('DATA ENTRY'!E30="","",'DATA ENTRY'!E30)</f>
        <v/>
      </c>
      <c r="E29" s="22" t="str">
        <f>IF('DATA ENTRY'!G30="","",'DATA ENTRY'!G30)</f>
        <v/>
      </c>
      <c r="F29" s="22" t="str">
        <f>IF('DATA ENTRY'!F30="","",'DATA ENTRY'!F30)</f>
        <v/>
      </c>
      <c r="G29" s="175" t="str">
        <f>IF('DATA ENTRY'!H30="","",'DATA ENTRY'!H30)</f>
        <v/>
      </c>
      <c r="H29" s="175" t="str">
        <f>IF('DATA ENTRY'!I30="","",'DATA ENTRY'!I30)</f>
        <v/>
      </c>
      <c r="I29" s="22" t="str">
        <f>IF('DATA ENTRY'!N30="","",'DATA ENTRY'!N30)</f>
        <v/>
      </c>
      <c r="J29" s="174" t="str">
        <f>IF('DATA ENTRY'!O30="","",'DATA ENTRY'!O30)</f>
        <v/>
      </c>
      <c r="K29" s="22" t="str">
        <f>IF('DATA ENTRY'!P30="","",'DATA ENTRY'!P30)</f>
        <v/>
      </c>
      <c r="L29" s="174" t="str">
        <f>IF('DATA ENTRY'!Q30="","",'DATA ENTRY'!Q30)</f>
        <v/>
      </c>
      <c r="M29" s="22" t="str">
        <f>IF('DATA ENTRY'!R30="","",'DATA ENTRY'!R30)</f>
        <v/>
      </c>
      <c r="N29" s="174" t="str">
        <f>IF('DATA ENTRY'!S30="","",'DATA ENTRY'!S30)</f>
        <v/>
      </c>
      <c r="O29" s="174" t="str">
        <f t="shared" si="0"/>
        <v/>
      </c>
      <c r="P29" s="94" t="str">
        <f>IF('DATA ENTRY'!T30="","",'DATA ENTRY'!T30)</f>
        <v/>
      </c>
      <c r="Q29" s="94" t="str">
        <f>IF('DATA ENTRY'!U30="","",'DATA ENTRY'!U30)</f>
        <v/>
      </c>
      <c r="R29" s="22" t="str">
        <f>IF('DATA ENTRY'!W30="","",'DATA ENTRY'!W30)</f>
        <v/>
      </c>
      <c r="S29" s="22" t="str">
        <f>IF('DATA ENTRY'!X30="","",'DATA ENTRY'!X30)</f>
        <v/>
      </c>
      <c r="T29" s="22" t="str">
        <f>IF('DATA ENTRY'!AA30="","",'DATA ENTRY'!AA30)</f>
        <v/>
      </c>
      <c r="U29" s="22" t="str">
        <f t="shared" si="1"/>
        <v/>
      </c>
    </row>
    <row r="30" spans="1:21" ht="30" customHeight="1">
      <c r="A30" s="22" t="str">
        <f>IF(AND(H30="",D30="",F30="",G30="",I30="",J30=""),"",SUBTOTAL(3,$B$5:B30))</f>
        <v/>
      </c>
      <c r="B30" s="94" t="str">
        <f>IF('DATA ENTRY'!B31="","",'DATA ENTRY'!B31)</f>
        <v/>
      </c>
      <c r="C30" s="94" t="str">
        <f>IF('DATA ENTRY'!C31="","",'DATA ENTRY'!C31)</f>
        <v/>
      </c>
      <c r="D30" s="94" t="str">
        <f>IF('DATA ENTRY'!E31="","",'DATA ENTRY'!E31)</f>
        <v/>
      </c>
      <c r="E30" s="22" t="str">
        <f>IF('DATA ENTRY'!G31="","",'DATA ENTRY'!G31)</f>
        <v/>
      </c>
      <c r="F30" s="22" t="str">
        <f>IF('DATA ENTRY'!F31="","",'DATA ENTRY'!F31)</f>
        <v/>
      </c>
      <c r="G30" s="175" t="str">
        <f>IF('DATA ENTRY'!H31="","",'DATA ENTRY'!H31)</f>
        <v/>
      </c>
      <c r="H30" s="175" t="str">
        <f>IF('DATA ENTRY'!I31="","",'DATA ENTRY'!I31)</f>
        <v/>
      </c>
      <c r="I30" s="22" t="str">
        <f>IF('DATA ENTRY'!N31="","",'DATA ENTRY'!N31)</f>
        <v/>
      </c>
      <c r="J30" s="174" t="str">
        <f>IF('DATA ENTRY'!O31="","",'DATA ENTRY'!O31)</f>
        <v/>
      </c>
      <c r="K30" s="22" t="str">
        <f>IF('DATA ENTRY'!P31="","",'DATA ENTRY'!P31)</f>
        <v/>
      </c>
      <c r="L30" s="174" t="str">
        <f>IF('DATA ENTRY'!Q31="","",'DATA ENTRY'!Q31)</f>
        <v/>
      </c>
      <c r="M30" s="22" t="str">
        <f>IF('DATA ENTRY'!R31="","",'DATA ENTRY'!R31)</f>
        <v/>
      </c>
      <c r="N30" s="174" t="str">
        <f>IF('DATA ENTRY'!S31="","",'DATA ENTRY'!S31)</f>
        <v/>
      </c>
      <c r="O30" s="174" t="str">
        <f t="shared" si="0"/>
        <v/>
      </c>
      <c r="P30" s="94" t="str">
        <f>IF('DATA ENTRY'!T31="","",'DATA ENTRY'!T31)</f>
        <v/>
      </c>
      <c r="Q30" s="94" t="str">
        <f>IF('DATA ENTRY'!U31="","",'DATA ENTRY'!U31)</f>
        <v/>
      </c>
      <c r="R30" s="22" t="str">
        <f>IF('DATA ENTRY'!W31="","",'DATA ENTRY'!W31)</f>
        <v/>
      </c>
      <c r="S30" s="22" t="str">
        <f>IF('DATA ENTRY'!X31="","",'DATA ENTRY'!X31)</f>
        <v/>
      </c>
      <c r="T30" s="22" t="str">
        <f>IF('DATA ENTRY'!AA31="","",'DATA ENTRY'!AA31)</f>
        <v/>
      </c>
      <c r="U30" s="22" t="str">
        <f t="shared" si="1"/>
        <v/>
      </c>
    </row>
    <row r="31" spans="1:21" ht="30" customHeight="1">
      <c r="A31" s="22" t="str">
        <f>IF(AND(H31="",D31="",F31="",G31="",I31="",J31=""),"",SUBTOTAL(3,$B$5:B31))</f>
        <v/>
      </c>
      <c r="B31" s="94" t="str">
        <f>IF('DATA ENTRY'!B32="","",'DATA ENTRY'!B32)</f>
        <v/>
      </c>
      <c r="C31" s="94" t="str">
        <f>IF('DATA ENTRY'!C32="","",'DATA ENTRY'!C32)</f>
        <v/>
      </c>
      <c r="D31" s="94" t="str">
        <f>IF('DATA ENTRY'!E32="","",'DATA ENTRY'!E32)</f>
        <v/>
      </c>
      <c r="E31" s="22" t="str">
        <f>IF('DATA ENTRY'!G32="","",'DATA ENTRY'!G32)</f>
        <v/>
      </c>
      <c r="F31" s="22" t="str">
        <f>IF('DATA ENTRY'!F32="","",'DATA ENTRY'!F32)</f>
        <v/>
      </c>
      <c r="G31" s="175" t="str">
        <f>IF('DATA ENTRY'!H32="","",'DATA ENTRY'!H32)</f>
        <v/>
      </c>
      <c r="H31" s="175" t="str">
        <f>IF('DATA ENTRY'!I32="","",'DATA ENTRY'!I32)</f>
        <v/>
      </c>
      <c r="I31" s="22" t="str">
        <f>IF('DATA ENTRY'!N32="","",'DATA ENTRY'!N32)</f>
        <v/>
      </c>
      <c r="J31" s="174" t="str">
        <f>IF('DATA ENTRY'!O32="","",'DATA ENTRY'!O32)</f>
        <v/>
      </c>
      <c r="K31" s="22" t="str">
        <f>IF('DATA ENTRY'!P32="","",'DATA ENTRY'!P32)</f>
        <v/>
      </c>
      <c r="L31" s="174" t="str">
        <f>IF('DATA ENTRY'!Q32="","",'DATA ENTRY'!Q32)</f>
        <v/>
      </c>
      <c r="M31" s="22" t="str">
        <f>IF('DATA ENTRY'!R32="","",'DATA ENTRY'!R32)</f>
        <v/>
      </c>
      <c r="N31" s="174" t="str">
        <f>IF('DATA ENTRY'!S32="","",'DATA ENTRY'!S32)</f>
        <v/>
      </c>
      <c r="O31" s="174" t="str">
        <f t="shared" si="0"/>
        <v/>
      </c>
      <c r="P31" s="94" t="str">
        <f>IF('DATA ENTRY'!T32="","",'DATA ENTRY'!T32)</f>
        <v/>
      </c>
      <c r="Q31" s="94" t="str">
        <f>IF('DATA ENTRY'!U32="","",'DATA ENTRY'!U32)</f>
        <v/>
      </c>
      <c r="R31" s="22" t="str">
        <f>IF('DATA ENTRY'!W32="","",'DATA ENTRY'!W32)</f>
        <v/>
      </c>
      <c r="S31" s="22" t="str">
        <f>IF('DATA ENTRY'!X32="","",'DATA ENTRY'!X32)</f>
        <v/>
      </c>
      <c r="T31" s="22" t="str">
        <f>IF('DATA ENTRY'!AA32="","",'DATA ENTRY'!AA32)</f>
        <v/>
      </c>
      <c r="U31" s="22" t="str">
        <f t="shared" si="1"/>
        <v/>
      </c>
    </row>
    <row r="32" spans="1:21" ht="30" customHeight="1">
      <c r="A32" s="22" t="str">
        <f>IF(AND(H32="",D32="",F32="",G32="",I32="",J32=""),"",SUBTOTAL(3,$B$5:B32))</f>
        <v/>
      </c>
      <c r="B32" s="94" t="str">
        <f>IF('DATA ENTRY'!B33="","",'DATA ENTRY'!B33)</f>
        <v/>
      </c>
      <c r="C32" s="94" t="str">
        <f>IF('DATA ENTRY'!C33="","",'DATA ENTRY'!C33)</f>
        <v/>
      </c>
      <c r="D32" s="94" t="str">
        <f>IF('DATA ENTRY'!E33="","",'DATA ENTRY'!E33)</f>
        <v/>
      </c>
      <c r="E32" s="22" t="str">
        <f>IF('DATA ENTRY'!G33="","",'DATA ENTRY'!G33)</f>
        <v/>
      </c>
      <c r="F32" s="22" t="str">
        <f>IF('DATA ENTRY'!F33="","",'DATA ENTRY'!F33)</f>
        <v/>
      </c>
      <c r="G32" s="175" t="str">
        <f>IF('DATA ENTRY'!H33="","",'DATA ENTRY'!H33)</f>
        <v/>
      </c>
      <c r="H32" s="175" t="str">
        <f>IF('DATA ENTRY'!I33="","",'DATA ENTRY'!I33)</f>
        <v/>
      </c>
      <c r="I32" s="22" t="str">
        <f>IF('DATA ENTRY'!N33="","",'DATA ENTRY'!N33)</f>
        <v/>
      </c>
      <c r="J32" s="174" t="str">
        <f>IF('DATA ENTRY'!O33="","",'DATA ENTRY'!O33)</f>
        <v/>
      </c>
      <c r="K32" s="22" t="str">
        <f>IF('DATA ENTRY'!P33="","",'DATA ENTRY'!P33)</f>
        <v/>
      </c>
      <c r="L32" s="174" t="str">
        <f>IF('DATA ENTRY'!Q33="","",'DATA ENTRY'!Q33)</f>
        <v/>
      </c>
      <c r="M32" s="22" t="str">
        <f>IF('DATA ENTRY'!R33="","",'DATA ENTRY'!R33)</f>
        <v/>
      </c>
      <c r="N32" s="174" t="str">
        <f>IF('DATA ENTRY'!S33="","",'DATA ENTRY'!S33)</f>
        <v/>
      </c>
      <c r="O32" s="174" t="str">
        <f t="shared" si="0"/>
        <v/>
      </c>
      <c r="P32" s="94" t="str">
        <f>IF('DATA ENTRY'!T33="","",'DATA ENTRY'!T33)</f>
        <v/>
      </c>
      <c r="Q32" s="94" t="str">
        <f>IF('DATA ENTRY'!U33="","",'DATA ENTRY'!U33)</f>
        <v/>
      </c>
      <c r="R32" s="22" t="str">
        <f>IF('DATA ENTRY'!W33="","",'DATA ENTRY'!W33)</f>
        <v/>
      </c>
      <c r="S32" s="22" t="str">
        <f>IF('DATA ENTRY'!X33="","",'DATA ENTRY'!X33)</f>
        <v/>
      </c>
      <c r="T32" s="22" t="str">
        <f>IF('DATA ENTRY'!AA33="","",'DATA ENTRY'!AA33)</f>
        <v/>
      </c>
      <c r="U32" s="22" t="str">
        <f t="shared" si="1"/>
        <v/>
      </c>
    </row>
    <row r="33" spans="1:21" ht="30" customHeight="1">
      <c r="A33" s="22" t="str">
        <f>IF(AND(H33="",D33="",F33="",G33="",I33="",J33=""),"",SUBTOTAL(3,$B$5:B33))</f>
        <v/>
      </c>
      <c r="B33" s="94" t="str">
        <f>IF('DATA ENTRY'!B34="","",'DATA ENTRY'!B34)</f>
        <v/>
      </c>
      <c r="C33" s="94" t="str">
        <f>IF('DATA ENTRY'!C34="","",'DATA ENTRY'!C34)</f>
        <v/>
      </c>
      <c r="D33" s="94" t="str">
        <f>IF('DATA ENTRY'!E34="","",'DATA ENTRY'!E34)</f>
        <v/>
      </c>
      <c r="E33" s="22" t="str">
        <f>IF('DATA ENTRY'!G34="","",'DATA ENTRY'!G34)</f>
        <v/>
      </c>
      <c r="F33" s="22" t="str">
        <f>IF('DATA ENTRY'!F34="","",'DATA ENTRY'!F34)</f>
        <v/>
      </c>
      <c r="G33" s="175" t="str">
        <f>IF('DATA ENTRY'!H34="","",'DATA ENTRY'!H34)</f>
        <v/>
      </c>
      <c r="H33" s="175" t="str">
        <f>IF('DATA ENTRY'!I34="","",'DATA ENTRY'!I34)</f>
        <v/>
      </c>
      <c r="I33" s="22" t="str">
        <f>IF('DATA ENTRY'!N34="","",'DATA ENTRY'!N34)</f>
        <v/>
      </c>
      <c r="J33" s="174" t="str">
        <f>IF('DATA ENTRY'!O34="","",'DATA ENTRY'!O34)</f>
        <v/>
      </c>
      <c r="K33" s="22" t="str">
        <f>IF('DATA ENTRY'!P34="","",'DATA ENTRY'!P34)</f>
        <v/>
      </c>
      <c r="L33" s="174" t="str">
        <f>IF('DATA ENTRY'!Q34="","",'DATA ENTRY'!Q34)</f>
        <v/>
      </c>
      <c r="M33" s="22" t="str">
        <f>IF('DATA ENTRY'!R34="","",'DATA ENTRY'!R34)</f>
        <v/>
      </c>
      <c r="N33" s="174" t="str">
        <f>IF('DATA ENTRY'!S34="","",'DATA ENTRY'!S34)</f>
        <v/>
      </c>
      <c r="O33" s="174" t="str">
        <f t="shared" si="0"/>
        <v/>
      </c>
      <c r="P33" s="94" t="str">
        <f>IF('DATA ENTRY'!T34="","",'DATA ENTRY'!T34)</f>
        <v/>
      </c>
      <c r="Q33" s="94" t="str">
        <f>IF('DATA ENTRY'!U34="","",'DATA ENTRY'!U34)</f>
        <v/>
      </c>
      <c r="R33" s="22" t="str">
        <f>IF('DATA ENTRY'!W34="","",'DATA ENTRY'!W34)</f>
        <v/>
      </c>
      <c r="S33" s="22" t="str">
        <f>IF('DATA ENTRY'!X34="","",'DATA ENTRY'!X34)</f>
        <v/>
      </c>
      <c r="T33" s="22" t="str">
        <f>IF('DATA ENTRY'!AA34="","",'DATA ENTRY'!AA34)</f>
        <v/>
      </c>
      <c r="U33" s="22" t="str">
        <f t="shared" si="1"/>
        <v/>
      </c>
    </row>
    <row r="34" spans="1:21" ht="30" customHeight="1">
      <c r="A34" s="22" t="str">
        <f>IF(AND(H34="",D34="",F34="",G34="",I34="",J34=""),"",SUBTOTAL(3,$B$5:B34))</f>
        <v/>
      </c>
      <c r="B34" s="94" t="str">
        <f>IF('DATA ENTRY'!B35="","",'DATA ENTRY'!B35)</f>
        <v/>
      </c>
      <c r="C34" s="94" t="str">
        <f>IF('DATA ENTRY'!C35="","",'DATA ENTRY'!C35)</f>
        <v/>
      </c>
      <c r="D34" s="94" t="str">
        <f>IF('DATA ENTRY'!E35="","",'DATA ENTRY'!E35)</f>
        <v/>
      </c>
      <c r="E34" s="22" t="str">
        <f>IF('DATA ENTRY'!G35="","",'DATA ENTRY'!G35)</f>
        <v/>
      </c>
      <c r="F34" s="22" t="str">
        <f>IF('DATA ENTRY'!F35="","",'DATA ENTRY'!F35)</f>
        <v/>
      </c>
      <c r="G34" s="175" t="str">
        <f>IF('DATA ENTRY'!H35="","",'DATA ENTRY'!H35)</f>
        <v/>
      </c>
      <c r="H34" s="175" t="str">
        <f>IF('DATA ENTRY'!I35="","",'DATA ENTRY'!I35)</f>
        <v/>
      </c>
      <c r="I34" s="22" t="str">
        <f>IF('DATA ENTRY'!N35="","",'DATA ENTRY'!N35)</f>
        <v/>
      </c>
      <c r="J34" s="174" t="str">
        <f>IF('DATA ENTRY'!O35="","",'DATA ENTRY'!O35)</f>
        <v/>
      </c>
      <c r="K34" s="22" t="str">
        <f>IF('DATA ENTRY'!P35="","",'DATA ENTRY'!P35)</f>
        <v/>
      </c>
      <c r="L34" s="174" t="str">
        <f>IF('DATA ENTRY'!Q35="","",'DATA ENTRY'!Q35)</f>
        <v/>
      </c>
      <c r="M34" s="22" t="str">
        <f>IF('DATA ENTRY'!R35="","",'DATA ENTRY'!R35)</f>
        <v/>
      </c>
      <c r="N34" s="174" t="str">
        <f>IF('DATA ENTRY'!S35="","",'DATA ENTRY'!S35)</f>
        <v/>
      </c>
      <c r="O34" s="174" t="str">
        <f t="shared" si="0"/>
        <v/>
      </c>
      <c r="P34" s="94" t="str">
        <f>IF('DATA ENTRY'!T35="","",'DATA ENTRY'!T35)</f>
        <v/>
      </c>
      <c r="Q34" s="94" t="str">
        <f>IF('DATA ENTRY'!U35="","",'DATA ENTRY'!U35)</f>
        <v/>
      </c>
      <c r="R34" s="22" t="str">
        <f>IF('DATA ENTRY'!W35="","",'DATA ENTRY'!W35)</f>
        <v/>
      </c>
      <c r="S34" s="22" t="str">
        <f>IF('DATA ENTRY'!X35="","",'DATA ENTRY'!X35)</f>
        <v/>
      </c>
      <c r="T34" s="22" t="str">
        <f>IF('DATA ENTRY'!AA35="","",'DATA ENTRY'!AA35)</f>
        <v/>
      </c>
      <c r="U34" s="22" t="str">
        <f t="shared" si="1"/>
        <v/>
      </c>
    </row>
    <row r="35" spans="1:21" ht="30" customHeight="1">
      <c r="A35" s="22" t="str">
        <f>IF(AND(H35="",D35="",F35="",G35="",I35="",J35=""),"",SUBTOTAL(3,$B$5:B35))</f>
        <v/>
      </c>
      <c r="B35" s="94" t="str">
        <f>IF('DATA ENTRY'!B36="","",'DATA ENTRY'!B36)</f>
        <v/>
      </c>
      <c r="C35" s="94" t="str">
        <f>IF('DATA ENTRY'!C36="","",'DATA ENTRY'!C36)</f>
        <v/>
      </c>
      <c r="D35" s="94" t="str">
        <f>IF('DATA ENTRY'!E36="","",'DATA ENTRY'!E36)</f>
        <v/>
      </c>
      <c r="E35" s="22" t="str">
        <f>IF('DATA ENTRY'!G36="","",'DATA ENTRY'!G36)</f>
        <v/>
      </c>
      <c r="F35" s="22" t="str">
        <f>IF('DATA ENTRY'!F36="","",'DATA ENTRY'!F36)</f>
        <v/>
      </c>
      <c r="G35" s="175" t="str">
        <f>IF('DATA ENTRY'!H36="","",'DATA ENTRY'!H36)</f>
        <v/>
      </c>
      <c r="H35" s="175" t="str">
        <f>IF('DATA ENTRY'!I36="","",'DATA ENTRY'!I36)</f>
        <v/>
      </c>
      <c r="I35" s="22" t="str">
        <f>IF('DATA ENTRY'!N36="","",'DATA ENTRY'!N36)</f>
        <v/>
      </c>
      <c r="J35" s="174" t="str">
        <f>IF('DATA ENTRY'!O36="","",'DATA ENTRY'!O36)</f>
        <v/>
      </c>
      <c r="K35" s="22" t="str">
        <f>IF('DATA ENTRY'!P36="","",'DATA ENTRY'!P36)</f>
        <v/>
      </c>
      <c r="L35" s="174" t="str">
        <f>IF('DATA ENTRY'!Q36="","",'DATA ENTRY'!Q36)</f>
        <v/>
      </c>
      <c r="M35" s="22" t="str">
        <f>IF('DATA ENTRY'!R36="","",'DATA ENTRY'!R36)</f>
        <v/>
      </c>
      <c r="N35" s="174" t="str">
        <f>IF('DATA ENTRY'!S36="","",'DATA ENTRY'!S36)</f>
        <v/>
      </c>
      <c r="O35" s="174" t="str">
        <f t="shared" si="0"/>
        <v/>
      </c>
      <c r="P35" s="94" t="str">
        <f>IF('DATA ENTRY'!T36="","",'DATA ENTRY'!T36)</f>
        <v/>
      </c>
      <c r="Q35" s="94" t="str">
        <f>IF('DATA ENTRY'!U36="","",'DATA ENTRY'!U36)</f>
        <v/>
      </c>
      <c r="R35" s="22" t="str">
        <f>IF('DATA ENTRY'!W36="","",'DATA ENTRY'!W36)</f>
        <v/>
      </c>
      <c r="S35" s="22" t="str">
        <f>IF('DATA ENTRY'!X36="","",'DATA ENTRY'!X36)</f>
        <v/>
      </c>
      <c r="T35" s="22" t="str">
        <f>IF('DATA ENTRY'!AA36="","",'DATA ENTRY'!AA36)</f>
        <v/>
      </c>
      <c r="U35" s="22" t="str">
        <f t="shared" si="1"/>
        <v/>
      </c>
    </row>
    <row r="36" spans="1:21" ht="30" customHeight="1">
      <c r="A36" s="22" t="str">
        <f>IF(AND(H36="",D36="",F36="",G36="",I36="",J36=""),"",SUBTOTAL(3,$B$5:B36))</f>
        <v/>
      </c>
      <c r="B36" s="94" t="str">
        <f>IF('DATA ENTRY'!B37="","",'DATA ENTRY'!B37)</f>
        <v/>
      </c>
      <c r="C36" s="94" t="str">
        <f>IF('DATA ENTRY'!C37="","",'DATA ENTRY'!C37)</f>
        <v/>
      </c>
      <c r="D36" s="94" t="str">
        <f>IF('DATA ENTRY'!E37="","",'DATA ENTRY'!E37)</f>
        <v/>
      </c>
      <c r="E36" s="22" t="str">
        <f>IF('DATA ENTRY'!G37="","",'DATA ENTRY'!G37)</f>
        <v/>
      </c>
      <c r="F36" s="22" t="str">
        <f>IF('DATA ENTRY'!F37="","",'DATA ENTRY'!F37)</f>
        <v/>
      </c>
      <c r="G36" s="175" t="str">
        <f>IF('DATA ENTRY'!H37="","",'DATA ENTRY'!H37)</f>
        <v/>
      </c>
      <c r="H36" s="175" t="str">
        <f>IF('DATA ENTRY'!I37="","",'DATA ENTRY'!I37)</f>
        <v/>
      </c>
      <c r="I36" s="22" t="str">
        <f>IF('DATA ENTRY'!N37="","",'DATA ENTRY'!N37)</f>
        <v/>
      </c>
      <c r="J36" s="174" t="str">
        <f>IF('DATA ENTRY'!O37="","",'DATA ENTRY'!O37)</f>
        <v/>
      </c>
      <c r="K36" s="22" t="str">
        <f>IF('DATA ENTRY'!P37="","",'DATA ENTRY'!P37)</f>
        <v/>
      </c>
      <c r="L36" s="174" t="str">
        <f>IF('DATA ENTRY'!Q37="","",'DATA ENTRY'!Q37)</f>
        <v/>
      </c>
      <c r="M36" s="22" t="str">
        <f>IF('DATA ENTRY'!R37="","",'DATA ENTRY'!R37)</f>
        <v/>
      </c>
      <c r="N36" s="174" t="str">
        <f>IF('DATA ENTRY'!S37="","",'DATA ENTRY'!S37)</f>
        <v/>
      </c>
      <c r="O36" s="174" t="str">
        <f t="shared" si="0"/>
        <v/>
      </c>
      <c r="P36" s="94" t="str">
        <f>IF('DATA ENTRY'!T37="","",'DATA ENTRY'!T37)</f>
        <v/>
      </c>
      <c r="Q36" s="94" t="str">
        <f>IF('DATA ENTRY'!U37="","",'DATA ENTRY'!U37)</f>
        <v/>
      </c>
      <c r="R36" s="22" t="str">
        <f>IF('DATA ENTRY'!W37="","",'DATA ENTRY'!W37)</f>
        <v/>
      </c>
      <c r="S36" s="22" t="str">
        <f>IF('DATA ENTRY'!X37="","",'DATA ENTRY'!X37)</f>
        <v/>
      </c>
      <c r="T36" s="22" t="str">
        <f>IF('DATA ENTRY'!AA37="","",'DATA ENTRY'!AA37)</f>
        <v/>
      </c>
      <c r="U36" s="22" t="str">
        <f t="shared" si="1"/>
        <v/>
      </c>
    </row>
    <row r="37" spans="1:21" ht="30" customHeight="1">
      <c r="A37" s="22" t="str">
        <f>IF(AND(H37="",D37="",F37="",G37="",I37="",J37=""),"",SUBTOTAL(3,$B$5:B37))</f>
        <v/>
      </c>
      <c r="B37" s="94" t="str">
        <f>IF('DATA ENTRY'!B38="","",'DATA ENTRY'!B38)</f>
        <v/>
      </c>
      <c r="C37" s="94" t="str">
        <f>IF('DATA ENTRY'!C38="","",'DATA ENTRY'!C38)</f>
        <v/>
      </c>
      <c r="D37" s="94" t="str">
        <f>IF('DATA ENTRY'!E38="","",'DATA ENTRY'!E38)</f>
        <v/>
      </c>
      <c r="E37" s="22" t="str">
        <f>IF('DATA ENTRY'!G38="","",'DATA ENTRY'!G38)</f>
        <v/>
      </c>
      <c r="F37" s="22" t="str">
        <f>IF('DATA ENTRY'!F38="","",'DATA ENTRY'!F38)</f>
        <v/>
      </c>
      <c r="G37" s="175" t="str">
        <f>IF('DATA ENTRY'!H38="","",'DATA ENTRY'!H38)</f>
        <v/>
      </c>
      <c r="H37" s="175" t="str">
        <f>IF('DATA ENTRY'!I38="","",'DATA ENTRY'!I38)</f>
        <v/>
      </c>
      <c r="I37" s="22" t="str">
        <f>IF('DATA ENTRY'!N38="","",'DATA ENTRY'!N38)</f>
        <v/>
      </c>
      <c r="J37" s="174" t="str">
        <f>IF('DATA ENTRY'!O38="","",'DATA ENTRY'!O38)</f>
        <v/>
      </c>
      <c r="K37" s="22" t="str">
        <f>IF('DATA ENTRY'!P38="","",'DATA ENTRY'!P38)</f>
        <v/>
      </c>
      <c r="L37" s="174" t="str">
        <f>IF('DATA ENTRY'!Q38="","",'DATA ENTRY'!Q38)</f>
        <v/>
      </c>
      <c r="M37" s="22" t="str">
        <f>IF('DATA ENTRY'!R38="","",'DATA ENTRY'!R38)</f>
        <v/>
      </c>
      <c r="N37" s="174" t="str">
        <f>IF('DATA ENTRY'!S38="","",'DATA ENTRY'!S38)</f>
        <v/>
      </c>
      <c r="O37" s="174" t="str">
        <f t="shared" si="0"/>
        <v/>
      </c>
      <c r="P37" s="94" t="str">
        <f>IF('DATA ENTRY'!T38="","",'DATA ENTRY'!T38)</f>
        <v/>
      </c>
      <c r="Q37" s="94" t="str">
        <f>IF('DATA ENTRY'!U38="","",'DATA ENTRY'!U38)</f>
        <v/>
      </c>
      <c r="R37" s="22" t="str">
        <f>IF('DATA ENTRY'!W38="","",'DATA ENTRY'!W38)</f>
        <v/>
      </c>
      <c r="S37" s="22" t="str">
        <f>IF('DATA ENTRY'!X38="","",'DATA ENTRY'!X38)</f>
        <v/>
      </c>
      <c r="T37" s="22" t="str">
        <f>IF('DATA ENTRY'!AA38="","",'DATA ENTRY'!AA38)</f>
        <v/>
      </c>
      <c r="U37" s="22" t="str">
        <f t="shared" si="1"/>
        <v/>
      </c>
    </row>
    <row r="38" spans="1:21" ht="30" customHeight="1">
      <c r="A38" s="22" t="str">
        <f>IF(AND(H38="",D38="",F38="",G38="",I38="",J38=""),"",SUBTOTAL(3,$B$5:B38))</f>
        <v/>
      </c>
      <c r="B38" s="94" t="str">
        <f>IF('DATA ENTRY'!B39="","",'DATA ENTRY'!B39)</f>
        <v/>
      </c>
      <c r="C38" s="94" t="str">
        <f>IF('DATA ENTRY'!C39="","",'DATA ENTRY'!C39)</f>
        <v/>
      </c>
      <c r="D38" s="94" t="str">
        <f>IF('DATA ENTRY'!E39="","",'DATA ENTRY'!E39)</f>
        <v/>
      </c>
      <c r="E38" s="22" t="str">
        <f>IF('DATA ENTRY'!G39="","",'DATA ENTRY'!G39)</f>
        <v/>
      </c>
      <c r="F38" s="22" t="str">
        <f>IF('DATA ENTRY'!F39="","",'DATA ENTRY'!F39)</f>
        <v/>
      </c>
      <c r="G38" s="175" t="str">
        <f>IF('DATA ENTRY'!H39="","",'DATA ENTRY'!H39)</f>
        <v/>
      </c>
      <c r="H38" s="175" t="str">
        <f>IF('DATA ENTRY'!I39="","",'DATA ENTRY'!I39)</f>
        <v/>
      </c>
      <c r="I38" s="22" t="str">
        <f>IF('DATA ENTRY'!N39="","",'DATA ENTRY'!N39)</f>
        <v/>
      </c>
      <c r="J38" s="174" t="str">
        <f>IF('DATA ENTRY'!O39="","",'DATA ENTRY'!O39)</f>
        <v/>
      </c>
      <c r="K38" s="22" t="str">
        <f>IF('DATA ENTRY'!P39="","",'DATA ENTRY'!P39)</f>
        <v/>
      </c>
      <c r="L38" s="174" t="str">
        <f>IF('DATA ENTRY'!Q39="","",'DATA ENTRY'!Q39)</f>
        <v/>
      </c>
      <c r="M38" s="22" t="str">
        <f>IF('DATA ENTRY'!R39="","",'DATA ENTRY'!R39)</f>
        <v/>
      </c>
      <c r="N38" s="174" t="str">
        <f>IF('DATA ENTRY'!S39="","",'DATA ENTRY'!S39)</f>
        <v/>
      </c>
      <c r="O38" s="174" t="str">
        <f t="shared" si="0"/>
        <v/>
      </c>
      <c r="P38" s="94" t="str">
        <f>IF('DATA ENTRY'!T39="","",'DATA ENTRY'!T39)</f>
        <v/>
      </c>
      <c r="Q38" s="94" t="str">
        <f>IF('DATA ENTRY'!U39="","",'DATA ENTRY'!U39)</f>
        <v/>
      </c>
      <c r="R38" s="22" t="str">
        <f>IF('DATA ENTRY'!W39="","",'DATA ENTRY'!W39)</f>
        <v/>
      </c>
      <c r="S38" s="22" t="str">
        <f>IF('DATA ENTRY'!X39="","",'DATA ENTRY'!X39)</f>
        <v/>
      </c>
      <c r="T38" s="22" t="str">
        <f>IF('DATA ENTRY'!AA39="","",'DATA ENTRY'!AA39)</f>
        <v/>
      </c>
      <c r="U38" s="22" t="str">
        <f t="shared" si="1"/>
        <v/>
      </c>
    </row>
    <row r="39" spans="1:21" ht="30" customHeight="1">
      <c r="A39" s="22" t="str">
        <f>IF(AND(H39="",D39="",F39="",G39="",I39="",J39=""),"",SUBTOTAL(3,$B$5:B39))</f>
        <v/>
      </c>
      <c r="B39" s="94" t="str">
        <f>IF('DATA ENTRY'!B40="","",'DATA ENTRY'!B40)</f>
        <v/>
      </c>
      <c r="C39" s="94" t="str">
        <f>IF('DATA ENTRY'!C40="","",'DATA ENTRY'!C40)</f>
        <v/>
      </c>
      <c r="D39" s="94" t="str">
        <f>IF('DATA ENTRY'!E40="","",'DATA ENTRY'!E40)</f>
        <v/>
      </c>
      <c r="E39" s="22" t="str">
        <f>IF('DATA ENTRY'!G40="","",'DATA ENTRY'!G40)</f>
        <v/>
      </c>
      <c r="F39" s="22" t="str">
        <f>IF('DATA ENTRY'!F40="","",'DATA ENTRY'!F40)</f>
        <v/>
      </c>
      <c r="G39" s="175" t="str">
        <f>IF('DATA ENTRY'!H40="","",'DATA ENTRY'!H40)</f>
        <v/>
      </c>
      <c r="H39" s="175" t="str">
        <f>IF('DATA ENTRY'!I40="","",'DATA ENTRY'!I40)</f>
        <v/>
      </c>
      <c r="I39" s="22" t="str">
        <f>IF('DATA ENTRY'!N40="","",'DATA ENTRY'!N40)</f>
        <v/>
      </c>
      <c r="J39" s="174" t="str">
        <f>IF('DATA ENTRY'!O40="","",'DATA ENTRY'!O40)</f>
        <v/>
      </c>
      <c r="K39" s="22" t="str">
        <f>IF('DATA ENTRY'!P40="","",'DATA ENTRY'!P40)</f>
        <v/>
      </c>
      <c r="L39" s="174" t="str">
        <f>IF('DATA ENTRY'!Q40="","",'DATA ENTRY'!Q40)</f>
        <v/>
      </c>
      <c r="M39" s="22" t="str">
        <f>IF('DATA ENTRY'!R40="","",'DATA ENTRY'!R40)</f>
        <v/>
      </c>
      <c r="N39" s="174" t="str">
        <f>IF('DATA ENTRY'!S40="","",'DATA ENTRY'!S40)</f>
        <v/>
      </c>
      <c r="O39" s="174" t="str">
        <f t="shared" si="0"/>
        <v/>
      </c>
      <c r="P39" s="94" t="str">
        <f>IF('DATA ENTRY'!T40="","",'DATA ENTRY'!T40)</f>
        <v/>
      </c>
      <c r="Q39" s="94" t="str">
        <f>IF('DATA ENTRY'!U40="","",'DATA ENTRY'!U40)</f>
        <v/>
      </c>
      <c r="R39" s="22" t="str">
        <f>IF('DATA ENTRY'!W40="","",'DATA ENTRY'!W40)</f>
        <v/>
      </c>
      <c r="S39" s="22" t="str">
        <f>IF('DATA ENTRY'!X40="","",'DATA ENTRY'!X40)</f>
        <v/>
      </c>
      <c r="T39" s="22" t="str">
        <f>IF('DATA ENTRY'!AA40="","",'DATA ENTRY'!AA40)</f>
        <v/>
      </c>
      <c r="U39" s="22" t="str">
        <f t="shared" si="1"/>
        <v/>
      </c>
    </row>
    <row r="40" spans="1:21" ht="30" customHeight="1">
      <c r="A40" s="22" t="str">
        <f>IF(AND(H40="",D40="",F40="",G40="",I40="",J40=""),"",SUBTOTAL(3,$B$5:B40))</f>
        <v/>
      </c>
      <c r="B40" s="94" t="str">
        <f>IF('DATA ENTRY'!B41="","",'DATA ENTRY'!B41)</f>
        <v/>
      </c>
      <c r="C40" s="94" t="str">
        <f>IF('DATA ENTRY'!C41="","",'DATA ENTRY'!C41)</f>
        <v/>
      </c>
      <c r="D40" s="94" t="str">
        <f>IF('DATA ENTRY'!E41="","",'DATA ENTRY'!E41)</f>
        <v/>
      </c>
      <c r="E40" s="22" t="str">
        <f>IF('DATA ENTRY'!G41="","",'DATA ENTRY'!G41)</f>
        <v/>
      </c>
      <c r="F40" s="22" t="str">
        <f>IF('DATA ENTRY'!F41="","",'DATA ENTRY'!F41)</f>
        <v/>
      </c>
      <c r="G40" s="175" t="str">
        <f>IF('DATA ENTRY'!H41="","",'DATA ENTRY'!H41)</f>
        <v/>
      </c>
      <c r="H40" s="175" t="str">
        <f>IF('DATA ENTRY'!I41="","",'DATA ENTRY'!I41)</f>
        <v/>
      </c>
      <c r="I40" s="22" t="str">
        <f>IF('DATA ENTRY'!N41="","",'DATA ENTRY'!N41)</f>
        <v/>
      </c>
      <c r="J40" s="174" t="str">
        <f>IF('DATA ENTRY'!O41="","",'DATA ENTRY'!O41)</f>
        <v/>
      </c>
      <c r="K40" s="22" t="str">
        <f>IF('DATA ENTRY'!P41="","",'DATA ENTRY'!P41)</f>
        <v/>
      </c>
      <c r="L40" s="174" t="str">
        <f>IF('DATA ENTRY'!Q41="","",'DATA ENTRY'!Q41)</f>
        <v/>
      </c>
      <c r="M40" s="22" t="str">
        <f>IF('DATA ENTRY'!R41="","",'DATA ENTRY'!R41)</f>
        <v/>
      </c>
      <c r="N40" s="174" t="str">
        <f>IF('DATA ENTRY'!S41="","",'DATA ENTRY'!S41)</f>
        <v/>
      </c>
      <c r="O40" s="174" t="str">
        <f t="shared" si="0"/>
        <v/>
      </c>
      <c r="P40" s="94" t="str">
        <f>IF('DATA ENTRY'!T41="","",'DATA ENTRY'!T41)</f>
        <v/>
      </c>
      <c r="Q40" s="94" t="str">
        <f>IF('DATA ENTRY'!U41="","",'DATA ENTRY'!U41)</f>
        <v/>
      </c>
      <c r="R40" s="22" t="str">
        <f>IF('DATA ENTRY'!W41="","",'DATA ENTRY'!W41)</f>
        <v/>
      </c>
      <c r="S40" s="22" t="str">
        <f>IF('DATA ENTRY'!X41="","",'DATA ENTRY'!X41)</f>
        <v/>
      </c>
      <c r="T40" s="22" t="str">
        <f>IF('DATA ENTRY'!AA41="","",'DATA ENTRY'!AA41)</f>
        <v/>
      </c>
      <c r="U40" s="22" t="str">
        <f t="shared" si="1"/>
        <v/>
      </c>
    </row>
    <row r="41" spans="1:21" ht="30" customHeight="1">
      <c r="A41" s="22" t="str">
        <f>IF(AND(H41="",D41="",F41="",G41="",I41="",J41=""),"",SUBTOTAL(3,$B$5:B41))</f>
        <v/>
      </c>
      <c r="B41" s="94" t="str">
        <f>IF('DATA ENTRY'!B42="","",'DATA ENTRY'!B42)</f>
        <v/>
      </c>
      <c r="C41" s="94" t="str">
        <f>IF('DATA ENTRY'!C42="","",'DATA ENTRY'!C42)</f>
        <v/>
      </c>
      <c r="D41" s="94" t="str">
        <f>IF('DATA ENTRY'!E42="","",'DATA ENTRY'!E42)</f>
        <v/>
      </c>
      <c r="E41" s="22" t="str">
        <f>IF('DATA ENTRY'!G42="","",'DATA ENTRY'!G42)</f>
        <v/>
      </c>
      <c r="F41" s="22" t="str">
        <f>IF('DATA ENTRY'!F42="","",'DATA ENTRY'!F42)</f>
        <v/>
      </c>
      <c r="G41" s="175" t="str">
        <f>IF('DATA ENTRY'!H42="","",'DATA ENTRY'!H42)</f>
        <v/>
      </c>
      <c r="H41" s="175" t="str">
        <f>IF('DATA ENTRY'!I42="","",'DATA ENTRY'!I42)</f>
        <v/>
      </c>
      <c r="I41" s="22" t="str">
        <f>IF('DATA ENTRY'!N42="","",'DATA ENTRY'!N42)</f>
        <v/>
      </c>
      <c r="J41" s="174" t="str">
        <f>IF('DATA ENTRY'!O42="","",'DATA ENTRY'!O42)</f>
        <v/>
      </c>
      <c r="K41" s="22" t="str">
        <f>IF('DATA ENTRY'!P42="","",'DATA ENTRY'!P42)</f>
        <v/>
      </c>
      <c r="L41" s="174" t="str">
        <f>IF('DATA ENTRY'!Q42="","",'DATA ENTRY'!Q42)</f>
        <v/>
      </c>
      <c r="M41" s="22" t="str">
        <f>IF('DATA ENTRY'!R42="","",'DATA ENTRY'!R42)</f>
        <v/>
      </c>
      <c r="N41" s="174" t="str">
        <f>IF('DATA ENTRY'!S42="","",'DATA ENTRY'!S42)</f>
        <v/>
      </c>
      <c r="O41" s="174" t="str">
        <f t="shared" si="0"/>
        <v/>
      </c>
      <c r="P41" s="94" t="str">
        <f>IF('DATA ENTRY'!T42="","",'DATA ENTRY'!T42)</f>
        <v/>
      </c>
      <c r="Q41" s="94" t="str">
        <f>IF('DATA ENTRY'!U42="","",'DATA ENTRY'!U42)</f>
        <v/>
      </c>
      <c r="R41" s="22" t="str">
        <f>IF('DATA ENTRY'!W42="","",'DATA ENTRY'!W42)</f>
        <v/>
      </c>
      <c r="S41" s="22" t="str">
        <f>IF('DATA ENTRY'!X42="","",'DATA ENTRY'!X42)</f>
        <v/>
      </c>
      <c r="T41" s="22" t="str">
        <f>IF('DATA ENTRY'!AA42="","",'DATA ENTRY'!AA42)</f>
        <v/>
      </c>
      <c r="U41" s="22" t="str">
        <f t="shared" si="1"/>
        <v/>
      </c>
    </row>
    <row r="42" spans="1:21" ht="30" customHeight="1">
      <c r="A42" s="22" t="str">
        <f>IF(AND(H42="",D42="",F42="",G42="",I42="",J42=""),"",SUBTOTAL(3,$B$5:B42))</f>
        <v/>
      </c>
      <c r="B42" s="94" t="str">
        <f>IF('DATA ENTRY'!B43="","",'DATA ENTRY'!B43)</f>
        <v/>
      </c>
      <c r="C42" s="94" t="str">
        <f>IF('DATA ENTRY'!C43="","",'DATA ENTRY'!C43)</f>
        <v/>
      </c>
      <c r="D42" s="94" t="str">
        <f>IF('DATA ENTRY'!E43="","",'DATA ENTRY'!E43)</f>
        <v/>
      </c>
      <c r="E42" s="22" t="str">
        <f>IF('DATA ENTRY'!G43="","",'DATA ENTRY'!G43)</f>
        <v/>
      </c>
      <c r="F42" s="22" t="str">
        <f>IF('DATA ENTRY'!F43="","",'DATA ENTRY'!F43)</f>
        <v/>
      </c>
      <c r="G42" s="175" t="str">
        <f>IF('DATA ENTRY'!H43="","",'DATA ENTRY'!H43)</f>
        <v/>
      </c>
      <c r="H42" s="175" t="str">
        <f>IF('DATA ENTRY'!I43="","",'DATA ENTRY'!I43)</f>
        <v/>
      </c>
      <c r="I42" s="22" t="str">
        <f>IF('DATA ENTRY'!N43="","",'DATA ENTRY'!N43)</f>
        <v/>
      </c>
      <c r="J42" s="174" t="str">
        <f>IF('DATA ENTRY'!O43="","",'DATA ENTRY'!O43)</f>
        <v/>
      </c>
      <c r="K42" s="22" t="str">
        <f>IF('DATA ENTRY'!P43="","",'DATA ENTRY'!P43)</f>
        <v/>
      </c>
      <c r="L42" s="174" t="str">
        <f>IF('DATA ENTRY'!Q43="","",'DATA ENTRY'!Q43)</f>
        <v/>
      </c>
      <c r="M42" s="22" t="str">
        <f>IF('DATA ENTRY'!R43="","",'DATA ENTRY'!R43)</f>
        <v/>
      </c>
      <c r="N42" s="174" t="str">
        <f>IF('DATA ENTRY'!S43="","",'DATA ENTRY'!S43)</f>
        <v/>
      </c>
      <c r="O42" s="174" t="str">
        <f t="shared" si="0"/>
        <v/>
      </c>
      <c r="P42" s="94" t="str">
        <f>IF('DATA ENTRY'!T43="","",'DATA ENTRY'!T43)</f>
        <v/>
      </c>
      <c r="Q42" s="94" t="str">
        <f>IF('DATA ENTRY'!U43="","",'DATA ENTRY'!U43)</f>
        <v/>
      </c>
      <c r="R42" s="22" t="str">
        <f>IF('DATA ENTRY'!W43="","",'DATA ENTRY'!W43)</f>
        <v/>
      </c>
      <c r="S42" s="22" t="str">
        <f>IF('DATA ENTRY'!X43="","",'DATA ENTRY'!X43)</f>
        <v/>
      </c>
      <c r="T42" s="22" t="str">
        <f>IF('DATA ENTRY'!AA43="","",'DATA ENTRY'!AA43)</f>
        <v/>
      </c>
      <c r="U42" s="22" t="str">
        <f t="shared" si="1"/>
        <v/>
      </c>
    </row>
    <row r="43" spans="1:21" ht="30" customHeight="1">
      <c r="A43" s="22" t="str">
        <f>IF(AND(H43="",D43="",F43="",G43="",I43="",J43=""),"",SUBTOTAL(3,$B$5:B43))</f>
        <v/>
      </c>
      <c r="B43" s="94" t="str">
        <f>IF('DATA ENTRY'!B44="","",'DATA ENTRY'!B44)</f>
        <v/>
      </c>
      <c r="C43" s="94" t="str">
        <f>IF('DATA ENTRY'!C44="","",'DATA ENTRY'!C44)</f>
        <v/>
      </c>
      <c r="D43" s="94" t="str">
        <f>IF('DATA ENTRY'!E44="","",'DATA ENTRY'!E44)</f>
        <v/>
      </c>
      <c r="E43" s="22" t="str">
        <f>IF('DATA ENTRY'!G44="","",'DATA ENTRY'!G44)</f>
        <v/>
      </c>
      <c r="F43" s="22" t="str">
        <f>IF('DATA ENTRY'!F44="","",'DATA ENTRY'!F44)</f>
        <v/>
      </c>
      <c r="G43" s="175" t="str">
        <f>IF('DATA ENTRY'!H44="","",'DATA ENTRY'!H44)</f>
        <v/>
      </c>
      <c r="H43" s="175" t="str">
        <f>IF('DATA ENTRY'!I44="","",'DATA ENTRY'!I44)</f>
        <v/>
      </c>
      <c r="I43" s="22" t="str">
        <f>IF('DATA ENTRY'!N44="","",'DATA ENTRY'!N44)</f>
        <v/>
      </c>
      <c r="J43" s="174" t="str">
        <f>IF('DATA ENTRY'!O44="","",'DATA ENTRY'!O44)</f>
        <v/>
      </c>
      <c r="K43" s="22" t="str">
        <f>IF('DATA ENTRY'!P44="","",'DATA ENTRY'!P44)</f>
        <v/>
      </c>
      <c r="L43" s="174" t="str">
        <f>IF('DATA ENTRY'!Q44="","",'DATA ENTRY'!Q44)</f>
        <v/>
      </c>
      <c r="M43" s="22" t="str">
        <f>IF('DATA ENTRY'!R44="","",'DATA ENTRY'!R44)</f>
        <v/>
      </c>
      <c r="N43" s="174" t="str">
        <f>IF('DATA ENTRY'!S44="","",'DATA ENTRY'!S44)</f>
        <v/>
      </c>
      <c r="O43" s="174" t="str">
        <f t="shared" si="0"/>
        <v/>
      </c>
      <c r="P43" s="94" t="str">
        <f>IF('DATA ENTRY'!T44="","",'DATA ENTRY'!T44)</f>
        <v/>
      </c>
      <c r="Q43" s="94" t="str">
        <f>IF('DATA ENTRY'!U44="","",'DATA ENTRY'!U44)</f>
        <v/>
      </c>
      <c r="R43" s="22" t="str">
        <f>IF('DATA ENTRY'!W44="","",'DATA ENTRY'!W44)</f>
        <v/>
      </c>
      <c r="S43" s="22" t="str">
        <f>IF('DATA ENTRY'!X44="","",'DATA ENTRY'!X44)</f>
        <v/>
      </c>
      <c r="T43" s="22" t="str">
        <f>IF('DATA ENTRY'!AA44="","",'DATA ENTRY'!AA44)</f>
        <v/>
      </c>
      <c r="U43" s="22" t="str">
        <f t="shared" si="1"/>
        <v/>
      </c>
    </row>
    <row r="44" spans="1:21" ht="30" customHeight="1">
      <c r="A44" s="22" t="str">
        <f>IF(AND(H44="",D44="",F44="",G44="",I44="",J44=""),"",SUBTOTAL(3,$B$5:B44))</f>
        <v/>
      </c>
      <c r="B44" s="94" t="str">
        <f>IF('DATA ENTRY'!B45="","",'DATA ENTRY'!B45)</f>
        <v/>
      </c>
      <c r="C44" s="94" t="str">
        <f>IF('DATA ENTRY'!C45="","",'DATA ENTRY'!C45)</f>
        <v/>
      </c>
      <c r="D44" s="94" t="str">
        <f>IF('DATA ENTRY'!E45="","",'DATA ENTRY'!E45)</f>
        <v/>
      </c>
      <c r="E44" s="22" t="str">
        <f>IF('DATA ENTRY'!G45="","",'DATA ENTRY'!G45)</f>
        <v/>
      </c>
      <c r="F44" s="22" t="str">
        <f>IF('DATA ENTRY'!F45="","",'DATA ENTRY'!F45)</f>
        <v/>
      </c>
      <c r="G44" s="175" t="str">
        <f>IF('DATA ENTRY'!H45="","",'DATA ENTRY'!H45)</f>
        <v/>
      </c>
      <c r="H44" s="175" t="str">
        <f>IF('DATA ENTRY'!I45="","",'DATA ENTRY'!I45)</f>
        <v/>
      </c>
      <c r="I44" s="22" t="str">
        <f>IF('DATA ENTRY'!N45="","",'DATA ENTRY'!N45)</f>
        <v/>
      </c>
      <c r="J44" s="174" t="str">
        <f>IF('DATA ENTRY'!O45="","",'DATA ENTRY'!O45)</f>
        <v/>
      </c>
      <c r="K44" s="22" t="str">
        <f>IF('DATA ENTRY'!P45="","",'DATA ENTRY'!P45)</f>
        <v/>
      </c>
      <c r="L44" s="174" t="str">
        <f>IF('DATA ENTRY'!Q45="","",'DATA ENTRY'!Q45)</f>
        <v/>
      </c>
      <c r="M44" s="22" t="str">
        <f>IF('DATA ENTRY'!R45="","",'DATA ENTRY'!R45)</f>
        <v/>
      </c>
      <c r="N44" s="174" t="str">
        <f>IF('DATA ENTRY'!S45="","",'DATA ENTRY'!S45)</f>
        <v/>
      </c>
      <c r="O44" s="174" t="str">
        <f t="shared" si="0"/>
        <v/>
      </c>
      <c r="P44" s="94" t="str">
        <f>IF('DATA ENTRY'!T45="","",'DATA ENTRY'!T45)</f>
        <v/>
      </c>
      <c r="Q44" s="94" t="str">
        <f>IF('DATA ENTRY'!U45="","",'DATA ENTRY'!U45)</f>
        <v/>
      </c>
      <c r="R44" s="22" t="str">
        <f>IF('DATA ENTRY'!W45="","",'DATA ENTRY'!W45)</f>
        <v/>
      </c>
      <c r="S44" s="22" t="str">
        <f>IF('DATA ENTRY'!X45="","",'DATA ENTRY'!X45)</f>
        <v/>
      </c>
      <c r="T44" s="22" t="str">
        <f>IF('DATA ENTRY'!AA45="","",'DATA ENTRY'!AA45)</f>
        <v/>
      </c>
      <c r="U44" s="22" t="str">
        <f t="shared" si="1"/>
        <v/>
      </c>
    </row>
    <row r="45" spans="1:21" ht="30" customHeight="1">
      <c r="A45" s="22" t="str">
        <f>IF(AND(H45="",D45="",F45="",G45="",I45="",J45=""),"",SUBTOTAL(3,$B$5:B45))</f>
        <v/>
      </c>
      <c r="B45" s="94" t="str">
        <f>IF('DATA ENTRY'!B46="","",'DATA ENTRY'!B46)</f>
        <v/>
      </c>
      <c r="C45" s="94" t="str">
        <f>IF('DATA ENTRY'!C46="","",'DATA ENTRY'!C46)</f>
        <v/>
      </c>
      <c r="D45" s="94" t="str">
        <f>IF('DATA ENTRY'!E46="","",'DATA ENTRY'!E46)</f>
        <v/>
      </c>
      <c r="E45" s="22" t="str">
        <f>IF('DATA ENTRY'!G46="","",'DATA ENTRY'!G46)</f>
        <v/>
      </c>
      <c r="F45" s="22" t="str">
        <f>IF('DATA ENTRY'!F46="","",'DATA ENTRY'!F46)</f>
        <v/>
      </c>
      <c r="G45" s="175" t="str">
        <f>IF('DATA ENTRY'!H46="","",'DATA ENTRY'!H46)</f>
        <v/>
      </c>
      <c r="H45" s="175" t="str">
        <f>IF('DATA ENTRY'!I46="","",'DATA ENTRY'!I46)</f>
        <v/>
      </c>
      <c r="I45" s="22" t="str">
        <f>IF('DATA ENTRY'!N46="","",'DATA ENTRY'!N46)</f>
        <v/>
      </c>
      <c r="J45" s="174" t="str">
        <f>IF('DATA ENTRY'!O46="","",'DATA ENTRY'!O46)</f>
        <v/>
      </c>
      <c r="K45" s="22" t="str">
        <f>IF('DATA ENTRY'!P46="","",'DATA ENTRY'!P46)</f>
        <v/>
      </c>
      <c r="L45" s="174" t="str">
        <f>IF('DATA ENTRY'!Q46="","",'DATA ENTRY'!Q46)</f>
        <v/>
      </c>
      <c r="M45" s="22" t="str">
        <f>IF('DATA ENTRY'!R46="","",'DATA ENTRY'!R46)</f>
        <v/>
      </c>
      <c r="N45" s="174" t="str">
        <f>IF('DATA ENTRY'!S46="","",'DATA ENTRY'!S46)</f>
        <v/>
      </c>
      <c r="O45" s="174" t="str">
        <f t="shared" si="0"/>
        <v/>
      </c>
      <c r="P45" s="94" t="str">
        <f>IF('DATA ENTRY'!T46="","",'DATA ENTRY'!T46)</f>
        <v/>
      </c>
      <c r="Q45" s="94" t="str">
        <f>IF('DATA ENTRY'!U46="","",'DATA ENTRY'!U46)</f>
        <v/>
      </c>
      <c r="R45" s="22" t="str">
        <f>IF('DATA ENTRY'!W46="","",'DATA ENTRY'!W46)</f>
        <v/>
      </c>
      <c r="S45" s="22" t="str">
        <f>IF('DATA ENTRY'!X46="","",'DATA ENTRY'!X46)</f>
        <v/>
      </c>
      <c r="T45" s="22" t="str">
        <f>IF('DATA ENTRY'!AA46="","",'DATA ENTRY'!AA46)</f>
        <v/>
      </c>
      <c r="U45" s="22" t="str">
        <f t="shared" si="1"/>
        <v/>
      </c>
    </row>
    <row r="46" spans="1:21" ht="30" customHeight="1">
      <c r="A46" s="22" t="str">
        <f>IF(AND(H46="",D46="",F46="",G46="",I46="",J46=""),"",SUBTOTAL(3,$B$5:B46))</f>
        <v/>
      </c>
      <c r="B46" s="94" t="str">
        <f>IF('DATA ENTRY'!B47="","",'DATA ENTRY'!B47)</f>
        <v/>
      </c>
      <c r="C46" s="94" t="str">
        <f>IF('DATA ENTRY'!C47="","",'DATA ENTRY'!C47)</f>
        <v/>
      </c>
      <c r="D46" s="94" t="str">
        <f>IF('DATA ENTRY'!E47="","",'DATA ENTRY'!E47)</f>
        <v/>
      </c>
      <c r="E46" s="22" t="str">
        <f>IF('DATA ENTRY'!G47="","",'DATA ENTRY'!G47)</f>
        <v/>
      </c>
      <c r="F46" s="22" t="str">
        <f>IF('DATA ENTRY'!F47="","",'DATA ENTRY'!F47)</f>
        <v/>
      </c>
      <c r="G46" s="175" t="str">
        <f>IF('DATA ENTRY'!H47="","",'DATA ENTRY'!H47)</f>
        <v/>
      </c>
      <c r="H46" s="175" t="str">
        <f>IF('DATA ENTRY'!I47="","",'DATA ENTRY'!I47)</f>
        <v/>
      </c>
      <c r="I46" s="22" t="str">
        <f>IF('DATA ENTRY'!N47="","",'DATA ENTRY'!N47)</f>
        <v/>
      </c>
      <c r="J46" s="174" t="str">
        <f>IF('DATA ENTRY'!O47="","",'DATA ENTRY'!O47)</f>
        <v/>
      </c>
      <c r="K46" s="22" t="str">
        <f>IF('DATA ENTRY'!P47="","",'DATA ENTRY'!P47)</f>
        <v/>
      </c>
      <c r="L46" s="174" t="str">
        <f>IF('DATA ENTRY'!Q47="","",'DATA ENTRY'!Q47)</f>
        <v/>
      </c>
      <c r="M46" s="22" t="str">
        <f>IF('DATA ENTRY'!R47="","",'DATA ENTRY'!R47)</f>
        <v/>
      </c>
      <c r="N46" s="174" t="str">
        <f>IF('DATA ENTRY'!S47="","",'DATA ENTRY'!S47)</f>
        <v/>
      </c>
      <c r="O46" s="174" t="str">
        <f t="shared" si="0"/>
        <v/>
      </c>
      <c r="P46" s="94" t="str">
        <f>IF('DATA ENTRY'!T47="","",'DATA ENTRY'!T47)</f>
        <v/>
      </c>
      <c r="Q46" s="94" t="str">
        <f>IF('DATA ENTRY'!U47="","",'DATA ENTRY'!U47)</f>
        <v/>
      </c>
      <c r="R46" s="22" t="str">
        <f>IF('DATA ENTRY'!W47="","",'DATA ENTRY'!W47)</f>
        <v/>
      </c>
      <c r="S46" s="22" t="str">
        <f>IF('DATA ENTRY'!X47="","",'DATA ENTRY'!X47)</f>
        <v/>
      </c>
      <c r="T46" s="22" t="str">
        <f>IF('DATA ENTRY'!AA47="","",'DATA ENTRY'!AA47)</f>
        <v/>
      </c>
      <c r="U46" s="22" t="str">
        <f t="shared" si="1"/>
        <v/>
      </c>
    </row>
    <row r="47" spans="1:21" ht="30" customHeight="1">
      <c r="A47" s="22" t="str">
        <f>IF(AND(H47="",D47="",F47="",G47="",I47="",J47=""),"",SUBTOTAL(3,$B$5:B47))</f>
        <v/>
      </c>
      <c r="B47" s="94" t="str">
        <f>IF('DATA ENTRY'!B48="","",'DATA ENTRY'!B48)</f>
        <v/>
      </c>
      <c r="C47" s="94" t="str">
        <f>IF('DATA ENTRY'!C48="","",'DATA ENTRY'!C48)</f>
        <v/>
      </c>
      <c r="D47" s="94" t="str">
        <f>IF('DATA ENTRY'!E48="","",'DATA ENTRY'!E48)</f>
        <v/>
      </c>
      <c r="E47" s="22" t="str">
        <f>IF('DATA ENTRY'!G48="","",'DATA ENTRY'!G48)</f>
        <v/>
      </c>
      <c r="F47" s="22" t="str">
        <f>IF('DATA ENTRY'!F48="","",'DATA ENTRY'!F48)</f>
        <v/>
      </c>
      <c r="G47" s="175" t="str">
        <f>IF('DATA ENTRY'!H48="","",'DATA ENTRY'!H48)</f>
        <v/>
      </c>
      <c r="H47" s="175" t="str">
        <f>IF('DATA ENTRY'!I48="","",'DATA ENTRY'!I48)</f>
        <v/>
      </c>
      <c r="I47" s="22" t="str">
        <f>IF('DATA ENTRY'!N48="","",'DATA ENTRY'!N48)</f>
        <v/>
      </c>
      <c r="J47" s="174" t="str">
        <f>IF('DATA ENTRY'!O48="","",'DATA ENTRY'!O48)</f>
        <v/>
      </c>
      <c r="K47" s="22" t="str">
        <f>IF('DATA ENTRY'!P48="","",'DATA ENTRY'!P48)</f>
        <v/>
      </c>
      <c r="L47" s="174" t="str">
        <f>IF('DATA ENTRY'!Q48="","",'DATA ENTRY'!Q48)</f>
        <v/>
      </c>
      <c r="M47" s="22" t="str">
        <f>IF('DATA ENTRY'!R48="","",'DATA ENTRY'!R48)</f>
        <v/>
      </c>
      <c r="N47" s="174" t="str">
        <f>IF('DATA ENTRY'!S48="","",'DATA ENTRY'!S48)</f>
        <v/>
      </c>
      <c r="O47" s="174" t="str">
        <f t="shared" si="0"/>
        <v/>
      </c>
      <c r="P47" s="94" t="str">
        <f>IF('DATA ENTRY'!T48="","",'DATA ENTRY'!T48)</f>
        <v/>
      </c>
      <c r="Q47" s="94" t="str">
        <f>IF('DATA ENTRY'!U48="","",'DATA ENTRY'!U48)</f>
        <v/>
      </c>
      <c r="R47" s="22" t="str">
        <f>IF('DATA ENTRY'!W48="","",'DATA ENTRY'!W48)</f>
        <v/>
      </c>
      <c r="S47" s="22" t="str">
        <f>IF('DATA ENTRY'!X48="","",'DATA ENTRY'!X48)</f>
        <v/>
      </c>
      <c r="T47" s="22" t="str">
        <f>IF('DATA ENTRY'!AA48="","",'DATA ENTRY'!AA48)</f>
        <v/>
      </c>
      <c r="U47" s="22" t="str">
        <f t="shared" si="1"/>
        <v/>
      </c>
    </row>
    <row r="48" spans="1:21" ht="30" customHeight="1">
      <c r="A48" s="22" t="str">
        <f>IF(AND(H48="",D48="",F48="",G48="",I48="",J48=""),"",SUBTOTAL(3,$B$5:B48))</f>
        <v/>
      </c>
      <c r="B48" s="94" t="str">
        <f>IF('DATA ENTRY'!B49="","",'DATA ENTRY'!B49)</f>
        <v/>
      </c>
      <c r="C48" s="94" t="str">
        <f>IF('DATA ENTRY'!C49="","",'DATA ENTRY'!C49)</f>
        <v/>
      </c>
      <c r="D48" s="94" t="str">
        <f>IF('DATA ENTRY'!E49="","",'DATA ENTRY'!E49)</f>
        <v/>
      </c>
      <c r="E48" s="22" t="str">
        <f>IF('DATA ENTRY'!G49="","",'DATA ENTRY'!G49)</f>
        <v/>
      </c>
      <c r="F48" s="22" t="str">
        <f>IF('DATA ENTRY'!F49="","",'DATA ENTRY'!F49)</f>
        <v/>
      </c>
      <c r="G48" s="175" t="str">
        <f>IF('DATA ENTRY'!H49="","",'DATA ENTRY'!H49)</f>
        <v/>
      </c>
      <c r="H48" s="175" t="str">
        <f>IF('DATA ENTRY'!I49="","",'DATA ENTRY'!I49)</f>
        <v/>
      </c>
      <c r="I48" s="22" t="str">
        <f>IF('DATA ENTRY'!N49="","",'DATA ENTRY'!N49)</f>
        <v/>
      </c>
      <c r="J48" s="174" t="str">
        <f>IF('DATA ENTRY'!O49="","",'DATA ENTRY'!O49)</f>
        <v/>
      </c>
      <c r="K48" s="22" t="str">
        <f>IF('DATA ENTRY'!P49="","",'DATA ENTRY'!P49)</f>
        <v/>
      </c>
      <c r="L48" s="174" t="str">
        <f>IF('DATA ENTRY'!Q49="","",'DATA ENTRY'!Q49)</f>
        <v/>
      </c>
      <c r="M48" s="22" t="str">
        <f>IF('DATA ENTRY'!R49="","",'DATA ENTRY'!R49)</f>
        <v/>
      </c>
      <c r="N48" s="174" t="str">
        <f>IF('DATA ENTRY'!S49="","",'DATA ENTRY'!S49)</f>
        <v/>
      </c>
      <c r="O48" s="174" t="str">
        <f t="shared" si="0"/>
        <v/>
      </c>
      <c r="P48" s="94" t="str">
        <f>IF('DATA ENTRY'!T49="","",'DATA ENTRY'!T49)</f>
        <v/>
      </c>
      <c r="Q48" s="94" t="str">
        <f>IF('DATA ENTRY'!U49="","",'DATA ENTRY'!U49)</f>
        <v/>
      </c>
      <c r="R48" s="22" t="str">
        <f>IF('DATA ENTRY'!W49="","",'DATA ENTRY'!W49)</f>
        <v/>
      </c>
      <c r="S48" s="22" t="str">
        <f>IF('DATA ENTRY'!X49="","",'DATA ENTRY'!X49)</f>
        <v/>
      </c>
      <c r="T48" s="22" t="str">
        <f>IF('DATA ENTRY'!AA49="","",'DATA ENTRY'!AA49)</f>
        <v/>
      </c>
      <c r="U48" s="22" t="str">
        <f t="shared" si="1"/>
        <v/>
      </c>
    </row>
    <row r="49" spans="1:21" ht="30" customHeight="1">
      <c r="A49" s="22" t="str">
        <f>IF(AND(H49="",D49="",F49="",G49="",I49="",J49=""),"",SUBTOTAL(3,$B$5:B49))</f>
        <v/>
      </c>
      <c r="B49" s="94" t="str">
        <f>IF('DATA ENTRY'!B50="","",'DATA ENTRY'!B50)</f>
        <v/>
      </c>
      <c r="C49" s="94" t="str">
        <f>IF('DATA ENTRY'!C50="","",'DATA ENTRY'!C50)</f>
        <v/>
      </c>
      <c r="D49" s="94" t="str">
        <f>IF('DATA ENTRY'!E50="","",'DATA ENTRY'!E50)</f>
        <v/>
      </c>
      <c r="E49" s="22" t="str">
        <f>IF('DATA ENTRY'!G50="","",'DATA ENTRY'!G50)</f>
        <v/>
      </c>
      <c r="F49" s="22" t="str">
        <f>IF('DATA ENTRY'!F50="","",'DATA ENTRY'!F50)</f>
        <v/>
      </c>
      <c r="G49" s="175" t="str">
        <f>IF('DATA ENTRY'!H50="","",'DATA ENTRY'!H50)</f>
        <v/>
      </c>
      <c r="H49" s="175" t="str">
        <f>IF('DATA ENTRY'!I50="","",'DATA ENTRY'!I50)</f>
        <v/>
      </c>
      <c r="I49" s="22" t="str">
        <f>IF('DATA ENTRY'!N50="","",'DATA ENTRY'!N50)</f>
        <v/>
      </c>
      <c r="J49" s="174" t="str">
        <f>IF('DATA ENTRY'!O50="","",'DATA ENTRY'!O50)</f>
        <v/>
      </c>
      <c r="K49" s="22" t="str">
        <f>IF('DATA ENTRY'!P50="","",'DATA ENTRY'!P50)</f>
        <v/>
      </c>
      <c r="L49" s="174" t="str">
        <f>IF('DATA ENTRY'!Q50="","",'DATA ENTRY'!Q50)</f>
        <v/>
      </c>
      <c r="M49" s="22" t="str">
        <f>IF('DATA ENTRY'!R50="","",'DATA ENTRY'!R50)</f>
        <v/>
      </c>
      <c r="N49" s="174" t="str">
        <f>IF('DATA ENTRY'!S50="","",'DATA ENTRY'!S50)</f>
        <v/>
      </c>
      <c r="O49" s="174" t="str">
        <f t="shared" si="0"/>
        <v/>
      </c>
      <c r="P49" s="94" t="str">
        <f>IF('DATA ENTRY'!T50="","",'DATA ENTRY'!T50)</f>
        <v/>
      </c>
      <c r="Q49" s="94" t="str">
        <f>IF('DATA ENTRY'!U50="","",'DATA ENTRY'!U50)</f>
        <v/>
      </c>
      <c r="R49" s="22" t="str">
        <f>IF('DATA ENTRY'!W50="","",'DATA ENTRY'!W50)</f>
        <v/>
      </c>
      <c r="S49" s="22" t="str">
        <f>IF('DATA ENTRY'!X50="","",'DATA ENTRY'!X50)</f>
        <v/>
      </c>
      <c r="T49" s="22" t="str">
        <f>IF('DATA ENTRY'!AA50="","",'DATA ENTRY'!AA50)</f>
        <v/>
      </c>
      <c r="U49" s="22" t="str">
        <f t="shared" si="1"/>
        <v/>
      </c>
    </row>
    <row r="50" spans="1:21" ht="30" customHeight="1">
      <c r="A50" s="22" t="str">
        <f>IF(AND(H50="",D50="",F50="",G50="",I50="",J50=""),"",SUBTOTAL(3,$B$5:B50))</f>
        <v/>
      </c>
      <c r="B50" s="94" t="str">
        <f>IF('DATA ENTRY'!B51="","",'DATA ENTRY'!B51)</f>
        <v/>
      </c>
      <c r="C50" s="94" t="str">
        <f>IF('DATA ENTRY'!C51="","",'DATA ENTRY'!C51)</f>
        <v/>
      </c>
      <c r="D50" s="94" t="str">
        <f>IF('DATA ENTRY'!E51="","",'DATA ENTRY'!E51)</f>
        <v/>
      </c>
      <c r="E50" s="22" t="str">
        <f>IF('DATA ENTRY'!G51="","",'DATA ENTRY'!G51)</f>
        <v/>
      </c>
      <c r="F50" s="22" t="str">
        <f>IF('DATA ENTRY'!F51="","",'DATA ENTRY'!F51)</f>
        <v/>
      </c>
      <c r="G50" s="175" t="str">
        <f>IF('DATA ENTRY'!H51="","",'DATA ENTRY'!H51)</f>
        <v/>
      </c>
      <c r="H50" s="175" t="str">
        <f>IF('DATA ENTRY'!I51="","",'DATA ENTRY'!I51)</f>
        <v/>
      </c>
      <c r="I50" s="22" t="str">
        <f>IF('DATA ENTRY'!N51="","",'DATA ENTRY'!N51)</f>
        <v/>
      </c>
      <c r="J50" s="174" t="str">
        <f>IF('DATA ENTRY'!O51="","",'DATA ENTRY'!O51)</f>
        <v/>
      </c>
      <c r="K50" s="22" t="str">
        <f>IF('DATA ENTRY'!P51="","",'DATA ENTRY'!P51)</f>
        <v/>
      </c>
      <c r="L50" s="174" t="str">
        <f>IF('DATA ENTRY'!Q51="","",'DATA ENTRY'!Q51)</f>
        <v/>
      </c>
      <c r="M50" s="22" t="str">
        <f>IF('DATA ENTRY'!R51="","",'DATA ENTRY'!R51)</f>
        <v/>
      </c>
      <c r="N50" s="174" t="str">
        <f>IF('DATA ENTRY'!S51="","",'DATA ENTRY'!S51)</f>
        <v/>
      </c>
      <c r="O50" s="174" t="str">
        <f t="shared" si="0"/>
        <v/>
      </c>
      <c r="P50" s="94" t="str">
        <f>IF('DATA ENTRY'!T51="","",'DATA ENTRY'!T51)</f>
        <v/>
      </c>
      <c r="Q50" s="94" t="str">
        <f>IF('DATA ENTRY'!U51="","",'DATA ENTRY'!U51)</f>
        <v/>
      </c>
      <c r="R50" s="22" t="str">
        <f>IF('DATA ENTRY'!W51="","",'DATA ENTRY'!W51)</f>
        <v/>
      </c>
      <c r="S50" s="22" t="str">
        <f>IF('DATA ENTRY'!X51="","",'DATA ENTRY'!X51)</f>
        <v/>
      </c>
      <c r="T50" s="22" t="str">
        <f>IF('DATA ENTRY'!AA51="","",'DATA ENTRY'!AA51)</f>
        <v/>
      </c>
      <c r="U50" s="22" t="str">
        <f t="shared" si="1"/>
        <v/>
      </c>
    </row>
    <row r="51" spans="1:21" ht="30" customHeight="1">
      <c r="A51" s="22" t="str">
        <f>IF(AND(H51="",D51="",F51="",G51="",I51="",J51=""),"",SUBTOTAL(3,$B$5:B51))</f>
        <v/>
      </c>
      <c r="B51" s="94" t="str">
        <f>IF('DATA ENTRY'!B52="","",'DATA ENTRY'!B52)</f>
        <v/>
      </c>
      <c r="C51" s="94" t="str">
        <f>IF('DATA ENTRY'!C52="","",'DATA ENTRY'!C52)</f>
        <v/>
      </c>
      <c r="D51" s="94" t="str">
        <f>IF('DATA ENTRY'!E52="","",'DATA ENTRY'!E52)</f>
        <v/>
      </c>
      <c r="E51" s="22" t="str">
        <f>IF('DATA ENTRY'!G52="","",'DATA ENTRY'!G52)</f>
        <v/>
      </c>
      <c r="F51" s="22" t="str">
        <f>IF('DATA ENTRY'!F52="","",'DATA ENTRY'!F52)</f>
        <v/>
      </c>
      <c r="G51" s="175" t="str">
        <f>IF('DATA ENTRY'!H52="","",'DATA ENTRY'!H52)</f>
        <v/>
      </c>
      <c r="H51" s="175" t="str">
        <f>IF('DATA ENTRY'!I52="","",'DATA ENTRY'!I52)</f>
        <v/>
      </c>
      <c r="I51" s="22" t="str">
        <f>IF('DATA ENTRY'!N52="","",'DATA ENTRY'!N52)</f>
        <v/>
      </c>
      <c r="J51" s="174" t="str">
        <f>IF('DATA ENTRY'!O52="","",'DATA ENTRY'!O52)</f>
        <v/>
      </c>
      <c r="K51" s="22" t="str">
        <f>IF('DATA ENTRY'!P52="","",'DATA ENTRY'!P52)</f>
        <v/>
      </c>
      <c r="L51" s="174" t="str">
        <f>IF('DATA ENTRY'!Q52="","",'DATA ENTRY'!Q52)</f>
        <v/>
      </c>
      <c r="M51" s="22" t="str">
        <f>IF('DATA ENTRY'!R52="","",'DATA ENTRY'!R52)</f>
        <v/>
      </c>
      <c r="N51" s="174" t="str">
        <f>IF('DATA ENTRY'!S52="","",'DATA ENTRY'!S52)</f>
        <v/>
      </c>
      <c r="O51" s="174" t="str">
        <f t="shared" si="0"/>
        <v/>
      </c>
      <c r="P51" s="94" t="str">
        <f>IF('DATA ENTRY'!T52="","",'DATA ENTRY'!T52)</f>
        <v/>
      </c>
      <c r="Q51" s="94" t="str">
        <f>IF('DATA ENTRY'!U52="","",'DATA ENTRY'!U52)</f>
        <v/>
      </c>
      <c r="R51" s="22" t="str">
        <f>IF('DATA ENTRY'!W52="","",'DATA ENTRY'!W52)</f>
        <v/>
      </c>
      <c r="S51" s="22" t="str">
        <f>IF('DATA ENTRY'!X52="","",'DATA ENTRY'!X52)</f>
        <v/>
      </c>
      <c r="T51" s="22" t="str">
        <f>IF('DATA ENTRY'!AA52="","",'DATA ENTRY'!AA52)</f>
        <v/>
      </c>
      <c r="U51" s="22" t="str">
        <f t="shared" si="1"/>
        <v/>
      </c>
    </row>
    <row r="52" spans="1:21" ht="30" customHeight="1">
      <c r="A52" s="22" t="str">
        <f>IF(AND(H52="",D52="",F52="",G52="",I52="",J52=""),"",SUBTOTAL(3,$B$5:B52))</f>
        <v/>
      </c>
      <c r="B52" s="94" t="str">
        <f>IF('DATA ENTRY'!B53="","",'DATA ENTRY'!B53)</f>
        <v/>
      </c>
      <c r="C52" s="94" t="str">
        <f>IF('DATA ENTRY'!C53="","",'DATA ENTRY'!C53)</f>
        <v/>
      </c>
      <c r="D52" s="94" t="str">
        <f>IF('DATA ENTRY'!E53="","",'DATA ENTRY'!E53)</f>
        <v/>
      </c>
      <c r="E52" s="22" t="str">
        <f>IF('DATA ENTRY'!G53="","",'DATA ENTRY'!G53)</f>
        <v/>
      </c>
      <c r="F52" s="22" t="str">
        <f>IF('DATA ENTRY'!F53="","",'DATA ENTRY'!F53)</f>
        <v/>
      </c>
      <c r="G52" s="175" t="str">
        <f>IF('DATA ENTRY'!H53="","",'DATA ENTRY'!H53)</f>
        <v/>
      </c>
      <c r="H52" s="175" t="str">
        <f>IF('DATA ENTRY'!I53="","",'DATA ENTRY'!I53)</f>
        <v/>
      </c>
      <c r="I52" s="22" t="str">
        <f>IF('DATA ENTRY'!N53="","",'DATA ENTRY'!N53)</f>
        <v/>
      </c>
      <c r="J52" s="174" t="str">
        <f>IF('DATA ENTRY'!O53="","",'DATA ENTRY'!O53)</f>
        <v/>
      </c>
      <c r="K52" s="22" t="str">
        <f>IF('DATA ENTRY'!P53="","",'DATA ENTRY'!P53)</f>
        <v/>
      </c>
      <c r="L52" s="174" t="str">
        <f>IF('DATA ENTRY'!Q53="","",'DATA ENTRY'!Q53)</f>
        <v/>
      </c>
      <c r="M52" s="22" t="str">
        <f>IF('DATA ENTRY'!R53="","",'DATA ENTRY'!R53)</f>
        <v/>
      </c>
      <c r="N52" s="174" t="str">
        <f>IF('DATA ENTRY'!S53="","",'DATA ENTRY'!S53)</f>
        <v/>
      </c>
      <c r="O52" s="174" t="str">
        <f t="shared" si="0"/>
        <v/>
      </c>
      <c r="P52" s="94" t="str">
        <f>IF('DATA ENTRY'!T53="","",'DATA ENTRY'!T53)</f>
        <v/>
      </c>
      <c r="Q52" s="94" t="str">
        <f>IF('DATA ENTRY'!U53="","",'DATA ENTRY'!U53)</f>
        <v/>
      </c>
      <c r="R52" s="22" t="str">
        <f>IF('DATA ENTRY'!W53="","",'DATA ENTRY'!W53)</f>
        <v/>
      </c>
      <c r="S52" s="22" t="str">
        <f>IF('DATA ENTRY'!X53="","",'DATA ENTRY'!X53)</f>
        <v/>
      </c>
      <c r="T52" s="22" t="str">
        <f>IF('DATA ENTRY'!AA53="","",'DATA ENTRY'!AA53)</f>
        <v/>
      </c>
      <c r="U52" s="22" t="str">
        <f t="shared" si="1"/>
        <v/>
      </c>
    </row>
    <row r="53" spans="1:21" ht="30" customHeight="1">
      <c r="A53" s="22" t="str">
        <f>IF(AND(H53="",D53="",F53="",G53="",I53="",J53=""),"",SUBTOTAL(3,$B$5:B53))</f>
        <v/>
      </c>
      <c r="B53" s="94" t="str">
        <f>IF('DATA ENTRY'!B54="","",'DATA ENTRY'!B54)</f>
        <v/>
      </c>
      <c r="C53" s="94" t="str">
        <f>IF('DATA ENTRY'!C54="","",'DATA ENTRY'!C54)</f>
        <v/>
      </c>
      <c r="D53" s="94" t="str">
        <f>IF('DATA ENTRY'!E54="","",'DATA ENTRY'!E54)</f>
        <v/>
      </c>
      <c r="E53" s="22" t="str">
        <f>IF('DATA ENTRY'!G54="","",'DATA ENTRY'!G54)</f>
        <v/>
      </c>
      <c r="F53" s="22" t="str">
        <f>IF('DATA ENTRY'!F54="","",'DATA ENTRY'!F54)</f>
        <v/>
      </c>
      <c r="G53" s="175" t="str">
        <f>IF('DATA ENTRY'!H54="","",'DATA ENTRY'!H54)</f>
        <v/>
      </c>
      <c r="H53" s="175" t="str">
        <f>IF('DATA ENTRY'!I54="","",'DATA ENTRY'!I54)</f>
        <v/>
      </c>
      <c r="I53" s="22" t="str">
        <f>IF('DATA ENTRY'!N54="","",'DATA ENTRY'!N54)</f>
        <v/>
      </c>
      <c r="J53" s="174" t="str">
        <f>IF('DATA ENTRY'!O54="","",'DATA ENTRY'!O54)</f>
        <v/>
      </c>
      <c r="K53" s="22" t="str">
        <f>IF('DATA ENTRY'!P54="","",'DATA ENTRY'!P54)</f>
        <v/>
      </c>
      <c r="L53" s="174" t="str">
        <f>IF('DATA ENTRY'!Q54="","",'DATA ENTRY'!Q54)</f>
        <v/>
      </c>
      <c r="M53" s="22" t="str">
        <f>IF('DATA ENTRY'!R54="","",'DATA ENTRY'!R54)</f>
        <v/>
      </c>
      <c r="N53" s="174" t="str">
        <f>IF('DATA ENTRY'!S54="","",'DATA ENTRY'!S54)</f>
        <v/>
      </c>
      <c r="O53" s="174" t="str">
        <f t="shared" si="0"/>
        <v/>
      </c>
      <c r="P53" s="94" t="str">
        <f>IF('DATA ENTRY'!T54="","",'DATA ENTRY'!T54)</f>
        <v/>
      </c>
      <c r="Q53" s="94" t="str">
        <f>IF('DATA ENTRY'!U54="","",'DATA ENTRY'!U54)</f>
        <v/>
      </c>
      <c r="R53" s="22" t="str">
        <f>IF('DATA ENTRY'!W54="","",'DATA ENTRY'!W54)</f>
        <v/>
      </c>
      <c r="S53" s="22" t="str">
        <f>IF('DATA ENTRY'!X54="","",'DATA ENTRY'!X54)</f>
        <v/>
      </c>
      <c r="T53" s="22" t="str">
        <f>IF('DATA ENTRY'!AA54="","",'DATA ENTRY'!AA54)</f>
        <v/>
      </c>
      <c r="U53" s="22" t="str">
        <f t="shared" si="1"/>
        <v/>
      </c>
    </row>
    <row r="54" spans="1:21" ht="30" customHeight="1">
      <c r="A54" s="22" t="str">
        <f>IF(AND(H54="",D54="",F54="",G54="",I54="",J54=""),"",SUBTOTAL(3,$B$5:B54))</f>
        <v/>
      </c>
      <c r="B54" s="94" t="str">
        <f>IF('DATA ENTRY'!B55="","",'DATA ENTRY'!B55)</f>
        <v/>
      </c>
      <c r="C54" s="94" t="str">
        <f>IF('DATA ENTRY'!C55="","",'DATA ENTRY'!C55)</f>
        <v/>
      </c>
      <c r="D54" s="94" t="str">
        <f>IF('DATA ENTRY'!E55="","",'DATA ENTRY'!E55)</f>
        <v/>
      </c>
      <c r="E54" s="22" t="str">
        <f>IF('DATA ENTRY'!G55="","",'DATA ENTRY'!G55)</f>
        <v/>
      </c>
      <c r="F54" s="22" t="str">
        <f>IF('DATA ENTRY'!F55="","",'DATA ENTRY'!F55)</f>
        <v/>
      </c>
      <c r="G54" s="175" t="str">
        <f>IF('DATA ENTRY'!H55="","",'DATA ENTRY'!H55)</f>
        <v/>
      </c>
      <c r="H54" s="175" t="str">
        <f>IF('DATA ENTRY'!I55="","",'DATA ENTRY'!I55)</f>
        <v/>
      </c>
      <c r="I54" s="22" t="str">
        <f>IF('DATA ENTRY'!N55="","",'DATA ENTRY'!N55)</f>
        <v/>
      </c>
      <c r="J54" s="174" t="str">
        <f>IF('DATA ENTRY'!O55="","",'DATA ENTRY'!O55)</f>
        <v/>
      </c>
      <c r="K54" s="22" t="str">
        <f>IF('DATA ENTRY'!P55="","",'DATA ENTRY'!P55)</f>
        <v/>
      </c>
      <c r="L54" s="174" t="str">
        <f>IF('DATA ENTRY'!Q55="","",'DATA ENTRY'!Q55)</f>
        <v/>
      </c>
      <c r="M54" s="22" t="str">
        <f>IF('DATA ENTRY'!R55="","",'DATA ENTRY'!R55)</f>
        <v/>
      </c>
      <c r="N54" s="174" t="str">
        <f>IF('DATA ENTRY'!S55="","",'DATA ENTRY'!S55)</f>
        <v/>
      </c>
      <c r="O54" s="174" t="str">
        <f t="shared" si="0"/>
        <v/>
      </c>
      <c r="P54" s="94" t="str">
        <f>IF('DATA ENTRY'!T55="","",'DATA ENTRY'!T55)</f>
        <v/>
      </c>
      <c r="Q54" s="94" t="str">
        <f>IF('DATA ENTRY'!U55="","",'DATA ENTRY'!U55)</f>
        <v/>
      </c>
      <c r="R54" s="22" t="str">
        <f>IF('DATA ENTRY'!W55="","",'DATA ENTRY'!W55)</f>
        <v/>
      </c>
      <c r="S54" s="22" t="str">
        <f>IF('DATA ENTRY'!X55="","",'DATA ENTRY'!X55)</f>
        <v/>
      </c>
      <c r="T54" s="22" t="str">
        <f>IF('DATA ENTRY'!AA55="","",'DATA ENTRY'!AA55)</f>
        <v/>
      </c>
      <c r="U54" s="22" t="str">
        <f t="shared" si="1"/>
        <v/>
      </c>
    </row>
    <row r="55" spans="1:21" ht="30" customHeight="1">
      <c r="A55" s="22" t="str">
        <f>IF(AND(H55="",D55="",F55="",G55="",I55="",J55=""),"",SUBTOTAL(3,$B$5:B55))</f>
        <v/>
      </c>
      <c r="B55" s="94" t="str">
        <f>IF('DATA ENTRY'!B56="","",'DATA ENTRY'!B56)</f>
        <v/>
      </c>
      <c r="C55" s="94" t="str">
        <f>IF('DATA ENTRY'!C56="","",'DATA ENTRY'!C56)</f>
        <v/>
      </c>
      <c r="D55" s="94" t="str">
        <f>IF('DATA ENTRY'!E56="","",'DATA ENTRY'!E56)</f>
        <v/>
      </c>
      <c r="E55" s="22" t="str">
        <f>IF('DATA ENTRY'!G56="","",'DATA ENTRY'!G56)</f>
        <v/>
      </c>
      <c r="F55" s="22" t="str">
        <f>IF('DATA ENTRY'!F56="","",'DATA ENTRY'!F56)</f>
        <v/>
      </c>
      <c r="G55" s="175" t="str">
        <f>IF('DATA ENTRY'!H56="","",'DATA ENTRY'!H56)</f>
        <v/>
      </c>
      <c r="H55" s="175" t="str">
        <f>IF('DATA ENTRY'!I56="","",'DATA ENTRY'!I56)</f>
        <v/>
      </c>
      <c r="I55" s="22" t="str">
        <f>IF('DATA ENTRY'!N56="","",'DATA ENTRY'!N56)</f>
        <v/>
      </c>
      <c r="J55" s="174" t="str">
        <f>IF('DATA ENTRY'!O56="","",'DATA ENTRY'!O56)</f>
        <v/>
      </c>
      <c r="K55" s="22" t="str">
        <f>IF('DATA ENTRY'!P56="","",'DATA ENTRY'!P56)</f>
        <v/>
      </c>
      <c r="L55" s="174" t="str">
        <f>IF('DATA ENTRY'!Q56="","",'DATA ENTRY'!Q56)</f>
        <v/>
      </c>
      <c r="M55" s="22" t="str">
        <f>IF('DATA ENTRY'!R56="","",'DATA ENTRY'!R56)</f>
        <v/>
      </c>
      <c r="N55" s="174" t="str">
        <f>IF('DATA ENTRY'!S56="","",'DATA ENTRY'!S56)</f>
        <v/>
      </c>
      <c r="O55" s="174" t="str">
        <f t="shared" si="0"/>
        <v/>
      </c>
      <c r="P55" s="94" t="str">
        <f>IF('DATA ENTRY'!T56="","",'DATA ENTRY'!T56)</f>
        <v/>
      </c>
      <c r="Q55" s="94" t="str">
        <f>IF('DATA ENTRY'!U56="","",'DATA ENTRY'!U56)</f>
        <v/>
      </c>
      <c r="R55" s="22" t="str">
        <f>IF('DATA ENTRY'!W56="","",'DATA ENTRY'!W56)</f>
        <v/>
      </c>
      <c r="S55" s="22" t="str">
        <f>IF('DATA ENTRY'!X56="","",'DATA ENTRY'!X56)</f>
        <v/>
      </c>
      <c r="T55" s="22" t="str">
        <f>IF('DATA ENTRY'!AA56="","",'DATA ENTRY'!AA56)</f>
        <v/>
      </c>
      <c r="U55" s="22" t="str">
        <f t="shared" si="1"/>
        <v/>
      </c>
    </row>
    <row r="56" spans="1:21" ht="30" customHeight="1">
      <c r="A56" s="22" t="str">
        <f>IF(AND(H56="",D56="",F56="",G56="",I56="",J56=""),"",SUBTOTAL(3,$B$5:B56))</f>
        <v/>
      </c>
      <c r="B56" s="94" t="str">
        <f>IF('DATA ENTRY'!B57="","",'DATA ENTRY'!B57)</f>
        <v/>
      </c>
      <c r="C56" s="94" t="str">
        <f>IF('DATA ENTRY'!C57="","",'DATA ENTRY'!C57)</f>
        <v/>
      </c>
      <c r="D56" s="94" t="str">
        <f>IF('DATA ENTRY'!E57="","",'DATA ENTRY'!E57)</f>
        <v/>
      </c>
      <c r="E56" s="22" t="str">
        <f>IF('DATA ENTRY'!G57="","",'DATA ENTRY'!G57)</f>
        <v/>
      </c>
      <c r="F56" s="22" t="str">
        <f>IF('DATA ENTRY'!F57="","",'DATA ENTRY'!F57)</f>
        <v/>
      </c>
      <c r="G56" s="175" t="str">
        <f>IF('DATA ENTRY'!H57="","",'DATA ENTRY'!H57)</f>
        <v/>
      </c>
      <c r="H56" s="175" t="str">
        <f>IF('DATA ENTRY'!I57="","",'DATA ENTRY'!I57)</f>
        <v/>
      </c>
      <c r="I56" s="22" t="str">
        <f>IF('DATA ENTRY'!N57="","",'DATA ENTRY'!N57)</f>
        <v/>
      </c>
      <c r="J56" s="174" t="str">
        <f>IF('DATA ENTRY'!O57="","",'DATA ENTRY'!O57)</f>
        <v/>
      </c>
      <c r="K56" s="22" t="str">
        <f>IF('DATA ENTRY'!P57="","",'DATA ENTRY'!P57)</f>
        <v/>
      </c>
      <c r="L56" s="174" t="str">
        <f>IF('DATA ENTRY'!Q57="","",'DATA ENTRY'!Q57)</f>
        <v/>
      </c>
      <c r="M56" s="22" t="str">
        <f>IF('DATA ENTRY'!R57="","",'DATA ENTRY'!R57)</f>
        <v/>
      </c>
      <c r="N56" s="174" t="str">
        <f>IF('DATA ENTRY'!S57="","",'DATA ENTRY'!S57)</f>
        <v/>
      </c>
      <c r="O56" s="174" t="str">
        <f t="shared" si="0"/>
        <v/>
      </c>
      <c r="P56" s="94" t="str">
        <f>IF('DATA ENTRY'!T57="","",'DATA ENTRY'!T57)</f>
        <v/>
      </c>
      <c r="Q56" s="94" t="str">
        <f>IF('DATA ENTRY'!U57="","",'DATA ENTRY'!U57)</f>
        <v/>
      </c>
      <c r="R56" s="22" t="str">
        <f>IF('DATA ENTRY'!W57="","",'DATA ENTRY'!W57)</f>
        <v/>
      </c>
      <c r="S56" s="22" t="str">
        <f>IF('DATA ENTRY'!X57="","",'DATA ENTRY'!X57)</f>
        <v/>
      </c>
      <c r="T56" s="22" t="str">
        <f>IF('DATA ENTRY'!AA57="","",'DATA ENTRY'!AA57)</f>
        <v/>
      </c>
      <c r="U56" s="22" t="str">
        <f t="shared" si="1"/>
        <v/>
      </c>
    </row>
    <row r="57" spans="1:21" ht="30" customHeight="1">
      <c r="A57" s="22" t="str">
        <f>IF(AND(H57="",D57="",F57="",G57="",I57="",J57=""),"",SUBTOTAL(3,$B$5:B57))</f>
        <v/>
      </c>
      <c r="B57" s="94" t="str">
        <f>IF('DATA ENTRY'!B58="","",'DATA ENTRY'!B58)</f>
        <v/>
      </c>
      <c r="C57" s="94" t="str">
        <f>IF('DATA ENTRY'!C58="","",'DATA ENTRY'!C58)</f>
        <v/>
      </c>
      <c r="D57" s="94" t="str">
        <f>IF('DATA ENTRY'!E58="","",'DATA ENTRY'!E58)</f>
        <v/>
      </c>
      <c r="E57" s="22" t="str">
        <f>IF('DATA ENTRY'!G58="","",'DATA ENTRY'!G58)</f>
        <v/>
      </c>
      <c r="F57" s="22" t="str">
        <f>IF('DATA ENTRY'!F58="","",'DATA ENTRY'!F58)</f>
        <v/>
      </c>
      <c r="G57" s="175" t="str">
        <f>IF('DATA ENTRY'!H58="","",'DATA ENTRY'!H58)</f>
        <v/>
      </c>
      <c r="H57" s="175" t="str">
        <f>IF('DATA ENTRY'!I58="","",'DATA ENTRY'!I58)</f>
        <v/>
      </c>
      <c r="I57" s="22" t="str">
        <f>IF('DATA ENTRY'!N58="","",'DATA ENTRY'!N58)</f>
        <v/>
      </c>
      <c r="J57" s="174" t="str">
        <f>IF('DATA ENTRY'!O58="","",'DATA ENTRY'!O58)</f>
        <v/>
      </c>
      <c r="K57" s="22" t="str">
        <f>IF('DATA ENTRY'!P58="","",'DATA ENTRY'!P58)</f>
        <v/>
      </c>
      <c r="L57" s="174" t="str">
        <f>IF('DATA ENTRY'!Q58="","",'DATA ENTRY'!Q58)</f>
        <v/>
      </c>
      <c r="M57" s="22" t="str">
        <f>IF('DATA ENTRY'!R58="","",'DATA ENTRY'!R58)</f>
        <v/>
      </c>
      <c r="N57" s="174" t="str">
        <f>IF('DATA ENTRY'!S58="","",'DATA ENTRY'!S58)</f>
        <v/>
      </c>
      <c r="O57" s="174" t="str">
        <f t="shared" si="0"/>
        <v/>
      </c>
      <c r="P57" s="94" t="str">
        <f>IF('DATA ENTRY'!T58="","",'DATA ENTRY'!T58)</f>
        <v/>
      </c>
      <c r="Q57" s="94" t="str">
        <f>IF('DATA ENTRY'!U58="","",'DATA ENTRY'!U58)</f>
        <v/>
      </c>
      <c r="R57" s="22" t="str">
        <f>IF('DATA ENTRY'!W58="","",'DATA ENTRY'!W58)</f>
        <v/>
      </c>
      <c r="S57" s="22" t="str">
        <f>IF('DATA ENTRY'!X58="","",'DATA ENTRY'!X58)</f>
        <v/>
      </c>
      <c r="T57" s="22" t="str">
        <f>IF('DATA ENTRY'!AA58="","",'DATA ENTRY'!AA58)</f>
        <v/>
      </c>
      <c r="U57" s="22" t="str">
        <f t="shared" si="1"/>
        <v/>
      </c>
    </row>
    <row r="58" spans="1:21" ht="30" customHeight="1">
      <c r="A58" s="22" t="str">
        <f>IF(AND(H58="",D58="",F58="",G58="",I58="",J58=""),"",SUBTOTAL(3,$B$5:B58))</f>
        <v/>
      </c>
      <c r="B58" s="94" t="str">
        <f>IF('DATA ENTRY'!B59="","",'DATA ENTRY'!B59)</f>
        <v/>
      </c>
      <c r="C58" s="94" t="str">
        <f>IF('DATA ENTRY'!C59="","",'DATA ENTRY'!C59)</f>
        <v/>
      </c>
      <c r="D58" s="94" t="str">
        <f>IF('DATA ENTRY'!E59="","",'DATA ENTRY'!E59)</f>
        <v/>
      </c>
      <c r="E58" s="22" t="str">
        <f>IF('DATA ENTRY'!G59="","",'DATA ENTRY'!G59)</f>
        <v/>
      </c>
      <c r="F58" s="22" t="str">
        <f>IF('DATA ENTRY'!F59="","",'DATA ENTRY'!F59)</f>
        <v/>
      </c>
      <c r="G58" s="175" t="str">
        <f>IF('DATA ENTRY'!H59="","",'DATA ENTRY'!H59)</f>
        <v/>
      </c>
      <c r="H58" s="175" t="str">
        <f>IF('DATA ENTRY'!I59="","",'DATA ENTRY'!I59)</f>
        <v/>
      </c>
      <c r="I58" s="22" t="str">
        <f>IF('DATA ENTRY'!N59="","",'DATA ENTRY'!N59)</f>
        <v/>
      </c>
      <c r="J58" s="174" t="str">
        <f>IF('DATA ENTRY'!O59="","",'DATA ENTRY'!O59)</f>
        <v/>
      </c>
      <c r="K58" s="22" t="str">
        <f>IF('DATA ENTRY'!P59="","",'DATA ENTRY'!P59)</f>
        <v/>
      </c>
      <c r="L58" s="174" t="str">
        <f>IF('DATA ENTRY'!Q59="","",'DATA ENTRY'!Q59)</f>
        <v/>
      </c>
      <c r="M58" s="22" t="str">
        <f>IF('DATA ENTRY'!R59="","",'DATA ENTRY'!R59)</f>
        <v/>
      </c>
      <c r="N58" s="174" t="str">
        <f>IF('DATA ENTRY'!S59="","",'DATA ENTRY'!S59)</f>
        <v/>
      </c>
      <c r="O58" s="174" t="str">
        <f t="shared" si="0"/>
        <v/>
      </c>
      <c r="P58" s="94" t="str">
        <f>IF('DATA ENTRY'!T59="","",'DATA ENTRY'!T59)</f>
        <v/>
      </c>
      <c r="Q58" s="94" t="str">
        <f>IF('DATA ENTRY'!U59="","",'DATA ENTRY'!U59)</f>
        <v/>
      </c>
      <c r="R58" s="22" t="str">
        <f>IF('DATA ENTRY'!W59="","",'DATA ENTRY'!W59)</f>
        <v/>
      </c>
      <c r="S58" s="22" t="str">
        <f>IF('DATA ENTRY'!X59="","",'DATA ENTRY'!X59)</f>
        <v/>
      </c>
      <c r="T58" s="22" t="str">
        <f>IF('DATA ENTRY'!AA59="","",'DATA ENTRY'!AA59)</f>
        <v/>
      </c>
      <c r="U58" s="22" t="str">
        <f t="shared" si="1"/>
        <v/>
      </c>
    </row>
    <row r="59" spans="1:21" ht="30" customHeight="1">
      <c r="A59" s="22" t="str">
        <f>IF(AND(H59="",D59="",F59="",G59="",I59="",J59=""),"",SUBTOTAL(3,$B$5:B59))</f>
        <v/>
      </c>
      <c r="B59" s="94" t="str">
        <f>IF('DATA ENTRY'!B60="","",'DATA ENTRY'!B60)</f>
        <v/>
      </c>
      <c r="C59" s="94" t="str">
        <f>IF('DATA ENTRY'!C60="","",'DATA ENTRY'!C60)</f>
        <v/>
      </c>
      <c r="D59" s="94" t="str">
        <f>IF('DATA ENTRY'!E60="","",'DATA ENTRY'!E60)</f>
        <v/>
      </c>
      <c r="E59" s="22" t="str">
        <f>IF('DATA ENTRY'!G60="","",'DATA ENTRY'!G60)</f>
        <v/>
      </c>
      <c r="F59" s="22" t="str">
        <f>IF('DATA ENTRY'!F60="","",'DATA ENTRY'!F60)</f>
        <v/>
      </c>
      <c r="G59" s="175" t="str">
        <f>IF('DATA ENTRY'!H60="","",'DATA ENTRY'!H60)</f>
        <v/>
      </c>
      <c r="H59" s="175" t="str">
        <f>IF('DATA ENTRY'!I60="","",'DATA ENTRY'!I60)</f>
        <v/>
      </c>
      <c r="I59" s="22" t="str">
        <f>IF('DATA ENTRY'!N60="","",'DATA ENTRY'!N60)</f>
        <v/>
      </c>
      <c r="J59" s="174" t="str">
        <f>IF('DATA ENTRY'!O60="","",'DATA ENTRY'!O60)</f>
        <v/>
      </c>
      <c r="K59" s="22" t="str">
        <f>IF('DATA ENTRY'!P60="","",'DATA ENTRY'!P60)</f>
        <v/>
      </c>
      <c r="L59" s="174" t="str">
        <f>IF('DATA ENTRY'!Q60="","",'DATA ENTRY'!Q60)</f>
        <v/>
      </c>
      <c r="M59" s="22" t="str">
        <f>IF('DATA ENTRY'!R60="","",'DATA ENTRY'!R60)</f>
        <v/>
      </c>
      <c r="N59" s="174" t="str">
        <f>IF('DATA ENTRY'!S60="","",'DATA ENTRY'!S60)</f>
        <v/>
      </c>
      <c r="O59" s="174" t="str">
        <f t="shared" si="0"/>
        <v/>
      </c>
      <c r="P59" s="94" t="str">
        <f>IF('DATA ENTRY'!T60="","",'DATA ENTRY'!T60)</f>
        <v/>
      </c>
      <c r="Q59" s="94" t="str">
        <f>IF('DATA ENTRY'!U60="","",'DATA ENTRY'!U60)</f>
        <v/>
      </c>
      <c r="R59" s="22" t="str">
        <f>IF('DATA ENTRY'!W60="","",'DATA ENTRY'!W60)</f>
        <v/>
      </c>
      <c r="S59" s="22" t="str">
        <f>IF('DATA ENTRY'!X60="","",'DATA ENTRY'!X60)</f>
        <v/>
      </c>
      <c r="T59" s="22" t="str">
        <f>IF('DATA ENTRY'!AA60="","",'DATA ENTRY'!AA60)</f>
        <v/>
      </c>
      <c r="U59" s="22" t="str">
        <f t="shared" si="1"/>
        <v/>
      </c>
    </row>
    <row r="60" spans="1:21" ht="30" customHeight="1">
      <c r="A60" s="22" t="str">
        <f>IF(AND(H60="",D60="",F60="",G60="",I60="",J60=""),"",SUBTOTAL(3,$B$5:B60))</f>
        <v/>
      </c>
      <c r="B60" s="94" t="str">
        <f>IF('DATA ENTRY'!B61="","",'DATA ENTRY'!B61)</f>
        <v/>
      </c>
      <c r="C60" s="94" t="str">
        <f>IF('DATA ENTRY'!C61="","",'DATA ENTRY'!C61)</f>
        <v/>
      </c>
      <c r="D60" s="94" t="str">
        <f>IF('DATA ENTRY'!E61="","",'DATA ENTRY'!E61)</f>
        <v/>
      </c>
      <c r="E60" s="22" t="str">
        <f>IF('DATA ENTRY'!G61="","",'DATA ENTRY'!G61)</f>
        <v/>
      </c>
      <c r="F60" s="22" t="str">
        <f>IF('DATA ENTRY'!F61="","",'DATA ENTRY'!F61)</f>
        <v/>
      </c>
      <c r="G60" s="175" t="str">
        <f>IF('DATA ENTRY'!H61="","",'DATA ENTRY'!H61)</f>
        <v/>
      </c>
      <c r="H60" s="175" t="str">
        <f>IF('DATA ENTRY'!I61="","",'DATA ENTRY'!I61)</f>
        <v/>
      </c>
      <c r="I60" s="22" t="str">
        <f>IF('DATA ENTRY'!N61="","",'DATA ENTRY'!N61)</f>
        <v/>
      </c>
      <c r="J60" s="174" t="str">
        <f>IF('DATA ENTRY'!O61="","",'DATA ENTRY'!O61)</f>
        <v/>
      </c>
      <c r="K60" s="22" t="str">
        <f>IF('DATA ENTRY'!P61="","",'DATA ENTRY'!P61)</f>
        <v/>
      </c>
      <c r="L60" s="174" t="str">
        <f>IF('DATA ENTRY'!Q61="","",'DATA ENTRY'!Q61)</f>
        <v/>
      </c>
      <c r="M60" s="22" t="str">
        <f>IF('DATA ENTRY'!R61="","",'DATA ENTRY'!R61)</f>
        <v/>
      </c>
      <c r="N60" s="174" t="str">
        <f>IF('DATA ENTRY'!S61="","",'DATA ENTRY'!S61)</f>
        <v/>
      </c>
      <c r="O60" s="174" t="str">
        <f t="shared" si="0"/>
        <v/>
      </c>
      <c r="P60" s="94" t="str">
        <f>IF('DATA ENTRY'!T61="","",'DATA ENTRY'!T61)</f>
        <v/>
      </c>
      <c r="Q60" s="94" t="str">
        <f>IF('DATA ENTRY'!U61="","",'DATA ENTRY'!U61)</f>
        <v/>
      </c>
      <c r="R60" s="22" t="str">
        <f>IF('DATA ENTRY'!W61="","",'DATA ENTRY'!W61)</f>
        <v/>
      </c>
      <c r="S60" s="22" t="str">
        <f>IF('DATA ENTRY'!X61="","",'DATA ENTRY'!X61)</f>
        <v/>
      </c>
      <c r="T60" s="22" t="str">
        <f>IF('DATA ENTRY'!AA61="","",'DATA ENTRY'!AA61)</f>
        <v/>
      </c>
      <c r="U60" s="22" t="str">
        <f t="shared" si="1"/>
        <v/>
      </c>
    </row>
    <row r="61" spans="1:21" ht="30" customHeight="1">
      <c r="A61" s="22" t="str">
        <f>IF(AND(H61="",D61="",F61="",G61="",I61="",J61=""),"",SUBTOTAL(3,$B$5:B61))</f>
        <v/>
      </c>
      <c r="B61" s="94" t="str">
        <f>IF('DATA ENTRY'!B62="","",'DATA ENTRY'!B62)</f>
        <v/>
      </c>
      <c r="C61" s="94" t="str">
        <f>IF('DATA ENTRY'!C62="","",'DATA ENTRY'!C62)</f>
        <v/>
      </c>
      <c r="D61" s="94" t="str">
        <f>IF('DATA ENTRY'!E62="","",'DATA ENTRY'!E62)</f>
        <v/>
      </c>
      <c r="E61" s="22" t="str">
        <f>IF('DATA ENTRY'!G62="","",'DATA ENTRY'!G62)</f>
        <v/>
      </c>
      <c r="F61" s="22" t="str">
        <f>IF('DATA ENTRY'!F62="","",'DATA ENTRY'!F62)</f>
        <v/>
      </c>
      <c r="G61" s="175" t="str">
        <f>IF('DATA ENTRY'!H62="","",'DATA ENTRY'!H62)</f>
        <v/>
      </c>
      <c r="H61" s="175" t="str">
        <f>IF('DATA ENTRY'!I62="","",'DATA ENTRY'!I62)</f>
        <v/>
      </c>
      <c r="I61" s="22" t="str">
        <f>IF('DATA ENTRY'!N62="","",'DATA ENTRY'!N62)</f>
        <v/>
      </c>
      <c r="J61" s="174" t="str">
        <f>IF('DATA ENTRY'!O62="","",'DATA ENTRY'!O62)</f>
        <v/>
      </c>
      <c r="K61" s="22" t="str">
        <f>IF('DATA ENTRY'!P62="","",'DATA ENTRY'!P62)</f>
        <v/>
      </c>
      <c r="L61" s="174" t="str">
        <f>IF('DATA ENTRY'!Q62="","",'DATA ENTRY'!Q62)</f>
        <v/>
      </c>
      <c r="M61" s="22" t="str">
        <f>IF('DATA ENTRY'!R62="","",'DATA ENTRY'!R62)</f>
        <v/>
      </c>
      <c r="N61" s="174" t="str">
        <f>IF('DATA ENTRY'!S62="","",'DATA ENTRY'!S62)</f>
        <v/>
      </c>
      <c r="O61" s="174" t="str">
        <f t="shared" si="0"/>
        <v/>
      </c>
      <c r="P61" s="94" t="str">
        <f>IF('DATA ENTRY'!T62="","",'DATA ENTRY'!T62)</f>
        <v/>
      </c>
      <c r="Q61" s="94" t="str">
        <f>IF('DATA ENTRY'!U62="","",'DATA ENTRY'!U62)</f>
        <v/>
      </c>
      <c r="R61" s="22" t="str">
        <f>IF('DATA ENTRY'!W62="","",'DATA ENTRY'!W62)</f>
        <v/>
      </c>
      <c r="S61" s="22" t="str">
        <f>IF('DATA ENTRY'!X62="","",'DATA ENTRY'!X62)</f>
        <v/>
      </c>
      <c r="T61" s="22" t="str">
        <f>IF('DATA ENTRY'!AA62="","",'DATA ENTRY'!AA62)</f>
        <v/>
      </c>
      <c r="U61" s="22" t="str">
        <f t="shared" si="1"/>
        <v/>
      </c>
    </row>
    <row r="62" spans="1:21" ht="30" customHeight="1">
      <c r="A62" s="22" t="str">
        <f>IF(AND(H62="",D62="",F62="",G62="",I62="",J62=""),"",SUBTOTAL(3,$B$5:B62))</f>
        <v/>
      </c>
      <c r="B62" s="94" t="str">
        <f>IF('DATA ENTRY'!B63="","",'DATA ENTRY'!B63)</f>
        <v/>
      </c>
      <c r="C62" s="94" t="str">
        <f>IF('DATA ENTRY'!C63="","",'DATA ENTRY'!C63)</f>
        <v/>
      </c>
      <c r="D62" s="94" t="str">
        <f>IF('DATA ENTRY'!E63="","",'DATA ENTRY'!E63)</f>
        <v/>
      </c>
      <c r="E62" s="22" t="str">
        <f>IF('DATA ENTRY'!G63="","",'DATA ENTRY'!G63)</f>
        <v/>
      </c>
      <c r="F62" s="22" t="str">
        <f>IF('DATA ENTRY'!F63="","",'DATA ENTRY'!F63)</f>
        <v/>
      </c>
      <c r="G62" s="175" t="str">
        <f>IF('DATA ENTRY'!H63="","",'DATA ENTRY'!H63)</f>
        <v/>
      </c>
      <c r="H62" s="175" t="str">
        <f>IF('DATA ENTRY'!I63="","",'DATA ENTRY'!I63)</f>
        <v/>
      </c>
      <c r="I62" s="22" t="str">
        <f>IF('DATA ENTRY'!N63="","",'DATA ENTRY'!N63)</f>
        <v/>
      </c>
      <c r="J62" s="174" t="str">
        <f>IF('DATA ENTRY'!O63="","",'DATA ENTRY'!O63)</f>
        <v/>
      </c>
      <c r="K62" s="22" t="str">
        <f>IF('DATA ENTRY'!P63="","",'DATA ENTRY'!P63)</f>
        <v/>
      </c>
      <c r="L62" s="174" t="str">
        <f>IF('DATA ENTRY'!Q63="","",'DATA ENTRY'!Q63)</f>
        <v/>
      </c>
      <c r="M62" s="22" t="str">
        <f>IF('DATA ENTRY'!R63="","",'DATA ENTRY'!R63)</f>
        <v/>
      </c>
      <c r="N62" s="174" t="str">
        <f>IF('DATA ENTRY'!S63="","",'DATA ENTRY'!S63)</f>
        <v/>
      </c>
      <c r="O62" s="174" t="str">
        <f t="shared" si="0"/>
        <v/>
      </c>
      <c r="P62" s="94" t="str">
        <f>IF('DATA ENTRY'!T63="","",'DATA ENTRY'!T63)</f>
        <v/>
      </c>
      <c r="Q62" s="94" t="str">
        <f>IF('DATA ENTRY'!U63="","",'DATA ENTRY'!U63)</f>
        <v/>
      </c>
      <c r="R62" s="22" t="str">
        <f>IF('DATA ENTRY'!W63="","",'DATA ENTRY'!W63)</f>
        <v/>
      </c>
      <c r="S62" s="22" t="str">
        <f>IF('DATA ENTRY'!X63="","",'DATA ENTRY'!X63)</f>
        <v/>
      </c>
      <c r="T62" s="22" t="str">
        <f>IF('DATA ENTRY'!AA63="","",'DATA ENTRY'!AA63)</f>
        <v/>
      </c>
      <c r="U62" s="22" t="str">
        <f t="shared" si="1"/>
        <v/>
      </c>
    </row>
    <row r="63" spans="1:21" ht="30" customHeight="1">
      <c r="A63" s="22" t="str">
        <f>IF(AND(H63="",D63="",F63="",G63="",I63="",J63=""),"",SUBTOTAL(3,$B$5:B63))</f>
        <v/>
      </c>
      <c r="B63" s="94" t="str">
        <f>IF('DATA ENTRY'!B64="","",'DATA ENTRY'!B64)</f>
        <v/>
      </c>
      <c r="C63" s="94" t="str">
        <f>IF('DATA ENTRY'!C64="","",'DATA ENTRY'!C64)</f>
        <v/>
      </c>
      <c r="D63" s="94" t="str">
        <f>IF('DATA ENTRY'!E64="","",'DATA ENTRY'!E64)</f>
        <v/>
      </c>
      <c r="E63" s="22" t="str">
        <f>IF('DATA ENTRY'!G64="","",'DATA ENTRY'!G64)</f>
        <v/>
      </c>
      <c r="F63" s="22" t="str">
        <f>IF('DATA ENTRY'!F64="","",'DATA ENTRY'!F64)</f>
        <v/>
      </c>
      <c r="G63" s="175" t="str">
        <f>IF('DATA ENTRY'!H64="","",'DATA ENTRY'!H64)</f>
        <v/>
      </c>
      <c r="H63" s="175" t="str">
        <f>IF('DATA ENTRY'!I64="","",'DATA ENTRY'!I64)</f>
        <v/>
      </c>
      <c r="I63" s="22" t="str">
        <f>IF('DATA ENTRY'!N64="","",'DATA ENTRY'!N64)</f>
        <v/>
      </c>
      <c r="J63" s="174" t="str">
        <f>IF('DATA ENTRY'!O64="","",'DATA ENTRY'!O64)</f>
        <v/>
      </c>
      <c r="K63" s="22" t="str">
        <f>IF('DATA ENTRY'!P64="","",'DATA ENTRY'!P64)</f>
        <v/>
      </c>
      <c r="L63" s="174" t="str">
        <f>IF('DATA ENTRY'!Q64="","",'DATA ENTRY'!Q64)</f>
        <v/>
      </c>
      <c r="M63" s="22" t="str">
        <f>IF('DATA ENTRY'!R64="","",'DATA ENTRY'!R64)</f>
        <v/>
      </c>
      <c r="N63" s="174" t="str">
        <f>IF('DATA ENTRY'!S64="","",'DATA ENTRY'!S64)</f>
        <v/>
      </c>
      <c r="O63" s="174" t="str">
        <f t="shared" si="0"/>
        <v/>
      </c>
      <c r="P63" s="94" t="str">
        <f>IF('DATA ENTRY'!T64="","",'DATA ENTRY'!T64)</f>
        <v/>
      </c>
      <c r="Q63" s="94" t="str">
        <f>IF('DATA ENTRY'!U64="","",'DATA ENTRY'!U64)</f>
        <v/>
      </c>
      <c r="R63" s="22" t="str">
        <f>IF('DATA ENTRY'!W64="","",'DATA ENTRY'!W64)</f>
        <v/>
      </c>
      <c r="S63" s="22" t="str">
        <f>IF('DATA ENTRY'!X64="","",'DATA ENTRY'!X64)</f>
        <v/>
      </c>
      <c r="T63" s="22" t="str">
        <f>IF('DATA ENTRY'!AA64="","",'DATA ENTRY'!AA64)</f>
        <v/>
      </c>
      <c r="U63" s="22" t="str">
        <f t="shared" si="1"/>
        <v/>
      </c>
    </row>
    <row r="64" spans="1:21" ht="30" customHeight="1">
      <c r="A64" s="22" t="str">
        <f>IF(AND(H64="",D64="",F64="",G64="",I64="",J64=""),"",SUBTOTAL(3,$B$5:B64))</f>
        <v/>
      </c>
      <c r="B64" s="94" t="str">
        <f>IF('DATA ENTRY'!B65="","",'DATA ENTRY'!B65)</f>
        <v/>
      </c>
      <c r="C64" s="94" t="str">
        <f>IF('DATA ENTRY'!C65="","",'DATA ENTRY'!C65)</f>
        <v/>
      </c>
      <c r="D64" s="94" t="str">
        <f>IF('DATA ENTRY'!E65="","",'DATA ENTRY'!E65)</f>
        <v/>
      </c>
      <c r="E64" s="22" t="str">
        <f>IF('DATA ENTRY'!G65="","",'DATA ENTRY'!G65)</f>
        <v/>
      </c>
      <c r="F64" s="22" t="str">
        <f>IF('DATA ENTRY'!F65="","",'DATA ENTRY'!F65)</f>
        <v/>
      </c>
      <c r="G64" s="175" t="str">
        <f>IF('DATA ENTRY'!H65="","",'DATA ENTRY'!H65)</f>
        <v/>
      </c>
      <c r="H64" s="175" t="str">
        <f>IF('DATA ENTRY'!I65="","",'DATA ENTRY'!I65)</f>
        <v/>
      </c>
      <c r="I64" s="22" t="str">
        <f>IF('DATA ENTRY'!N65="","",'DATA ENTRY'!N65)</f>
        <v/>
      </c>
      <c r="J64" s="174" t="str">
        <f>IF('DATA ENTRY'!O65="","",'DATA ENTRY'!O65)</f>
        <v/>
      </c>
      <c r="K64" s="22" t="str">
        <f>IF('DATA ENTRY'!P65="","",'DATA ENTRY'!P65)</f>
        <v/>
      </c>
      <c r="L64" s="174" t="str">
        <f>IF('DATA ENTRY'!Q65="","",'DATA ENTRY'!Q65)</f>
        <v/>
      </c>
      <c r="M64" s="22" t="str">
        <f>IF('DATA ENTRY'!R65="","",'DATA ENTRY'!R65)</f>
        <v/>
      </c>
      <c r="N64" s="174" t="str">
        <f>IF('DATA ENTRY'!S65="","",'DATA ENTRY'!S65)</f>
        <v/>
      </c>
      <c r="O64" s="174" t="str">
        <f t="shared" si="0"/>
        <v/>
      </c>
      <c r="P64" s="94" t="str">
        <f>IF('DATA ENTRY'!T65="","",'DATA ENTRY'!T65)</f>
        <v/>
      </c>
      <c r="Q64" s="94" t="str">
        <f>IF('DATA ENTRY'!U65="","",'DATA ENTRY'!U65)</f>
        <v/>
      </c>
      <c r="R64" s="22" t="str">
        <f>IF('DATA ENTRY'!W65="","",'DATA ENTRY'!W65)</f>
        <v/>
      </c>
      <c r="S64" s="22" t="str">
        <f>IF('DATA ENTRY'!X65="","",'DATA ENTRY'!X65)</f>
        <v/>
      </c>
      <c r="T64" s="22" t="str">
        <f>IF('DATA ENTRY'!AA65="","",'DATA ENTRY'!AA65)</f>
        <v/>
      </c>
      <c r="U64" s="22" t="str">
        <f t="shared" si="1"/>
        <v/>
      </c>
    </row>
    <row r="65" spans="1:21" ht="30" customHeight="1">
      <c r="A65" s="22" t="str">
        <f>IF(AND(H65="",D65="",F65="",G65="",I65="",J65=""),"",SUBTOTAL(3,$B$5:B65))</f>
        <v/>
      </c>
      <c r="B65" s="94" t="str">
        <f>IF('DATA ENTRY'!B66="","",'DATA ENTRY'!B66)</f>
        <v/>
      </c>
      <c r="C65" s="94" t="str">
        <f>IF('DATA ENTRY'!C66="","",'DATA ENTRY'!C66)</f>
        <v/>
      </c>
      <c r="D65" s="94" t="str">
        <f>IF('DATA ENTRY'!E66="","",'DATA ENTRY'!E66)</f>
        <v/>
      </c>
      <c r="E65" s="22" t="str">
        <f>IF('DATA ENTRY'!G66="","",'DATA ENTRY'!G66)</f>
        <v/>
      </c>
      <c r="F65" s="22" t="str">
        <f>IF('DATA ENTRY'!F66="","",'DATA ENTRY'!F66)</f>
        <v/>
      </c>
      <c r="G65" s="175" t="str">
        <f>IF('DATA ENTRY'!H66="","",'DATA ENTRY'!H66)</f>
        <v/>
      </c>
      <c r="H65" s="175" t="str">
        <f>IF('DATA ENTRY'!I66="","",'DATA ENTRY'!I66)</f>
        <v/>
      </c>
      <c r="I65" s="22" t="str">
        <f>IF('DATA ENTRY'!N66="","",'DATA ENTRY'!N66)</f>
        <v/>
      </c>
      <c r="J65" s="174" t="str">
        <f>IF('DATA ENTRY'!O66="","",'DATA ENTRY'!O66)</f>
        <v/>
      </c>
      <c r="K65" s="22" t="str">
        <f>IF('DATA ENTRY'!P66="","",'DATA ENTRY'!P66)</f>
        <v/>
      </c>
      <c r="L65" s="174" t="str">
        <f>IF('DATA ENTRY'!Q66="","",'DATA ENTRY'!Q66)</f>
        <v/>
      </c>
      <c r="M65" s="22" t="str">
        <f>IF('DATA ENTRY'!R66="","",'DATA ENTRY'!R66)</f>
        <v/>
      </c>
      <c r="N65" s="174" t="str">
        <f>IF('DATA ENTRY'!S66="","",'DATA ENTRY'!S66)</f>
        <v/>
      </c>
      <c r="O65" s="174" t="str">
        <f t="shared" si="0"/>
        <v/>
      </c>
      <c r="P65" s="94" t="str">
        <f>IF('DATA ENTRY'!T66="","",'DATA ENTRY'!T66)</f>
        <v/>
      </c>
      <c r="Q65" s="94" t="str">
        <f>IF('DATA ENTRY'!U66="","",'DATA ENTRY'!U66)</f>
        <v/>
      </c>
      <c r="R65" s="22" t="str">
        <f>IF('DATA ENTRY'!W66="","",'DATA ENTRY'!W66)</f>
        <v/>
      </c>
      <c r="S65" s="22" t="str">
        <f>IF('DATA ENTRY'!X66="","",'DATA ENTRY'!X66)</f>
        <v/>
      </c>
      <c r="T65" s="22" t="str">
        <f>IF('DATA ENTRY'!AA66="","",'DATA ENTRY'!AA66)</f>
        <v/>
      </c>
      <c r="U65" s="22" t="str">
        <f t="shared" si="1"/>
        <v/>
      </c>
    </row>
    <row r="66" spans="1:21" ht="30" customHeight="1">
      <c r="A66" s="22" t="str">
        <f>IF(AND(H66="",D66="",F66="",G66="",I66="",J66=""),"",SUBTOTAL(3,$B$5:B66))</f>
        <v/>
      </c>
      <c r="B66" s="94" t="str">
        <f>IF('DATA ENTRY'!B67="","",'DATA ENTRY'!B67)</f>
        <v/>
      </c>
      <c r="C66" s="94" t="str">
        <f>IF('DATA ENTRY'!C67="","",'DATA ENTRY'!C67)</f>
        <v/>
      </c>
      <c r="D66" s="94" t="str">
        <f>IF('DATA ENTRY'!E67="","",'DATA ENTRY'!E67)</f>
        <v/>
      </c>
      <c r="E66" s="22" t="str">
        <f>IF('DATA ENTRY'!G67="","",'DATA ENTRY'!G67)</f>
        <v/>
      </c>
      <c r="F66" s="22" t="str">
        <f>IF('DATA ENTRY'!F67="","",'DATA ENTRY'!F67)</f>
        <v/>
      </c>
      <c r="G66" s="175" t="str">
        <f>IF('DATA ENTRY'!H67="","",'DATA ENTRY'!H67)</f>
        <v/>
      </c>
      <c r="H66" s="175" t="str">
        <f>IF('DATA ENTRY'!I67="","",'DATA ENTRY'!I67)</f>
        <v/>
      </c>
      <c r="I66" s="22" t="str">
        <f>IF('DATA ENTRY'!N67="","",'DATA ENTRY'!N67)</f>
        <v/>
      </c>
      <c r="J66" s="174" t="str">
        <f>IF('DATA ENTRY'!O67="","",'DATA ENTRY'!O67)</f>
        <v/>
      </c>
      <c r="K66" s="22" t="str">
        <f>IF('DATA ENTRY'!P67="","",'DATA ENTRY'!P67)</f>
        <v/>
      </c>
      <c r="L66" s="174" t="str">
        <f>IF('DATA ENTRY'!Q67="","",'DATA ENTRY'!Q67)</f>
        <v/>
      </c>
      <c r="M66" s="22" t="str">
        <f>IF('DATA ENTRY'!R67="","",'DATA ENTRY'!R67)</f>
        <v/>
      </c>
      <c r="N66" s="174" t="str">
        <f>IF('DATA ENTRY'!S67="","",'DATA ENTRY'!S67)</f>
        <v/>
      </c>
      <c r="O66" s="174" t="str">
        <f t="shared" si="0"/>
        <v/>
      </c>
      <c r="P66" s="94" t="str">
        <f>IF('DATA ENTRY'!T67="","",'DATA ENTRY'!T67)</f>
        <v/>
      </c>
      <c r="Q66" s="94" t="str">
        <f>IF('DATA ENTRY'!U67="","",'DATA ENTRY'!U67)</f>
        <v/>
      </c>
      <c r="R66" s="22" t="str">
        <f>IF('DATA ENTRY'!W67="","",'DATA ENTRY'!W67)</f>
        <v/>
      </c>
      <c r="S66" s="22" t="str">
        <f>IF('DATA ENTRY'!X67="","",'DATA ENTRY'!X67)</f>
        <v/>
      </c>
      <c r="T66" s="22" t="str">
        <f>IF('DATA ENTRY'!AA67="","",'DATA ENTRY'!AA67)</f>
        <v/>
      </c>
      <c r="U66" s="22" t="str">
        <f t="shared" si="1"/>
        <v/>
      </c>
    </row>
    <row r="67" spans="1:21" ht="30" customHeight="1">
      <c r="A67" s="22" t="str">
        <f>IF(AND(H67="",D67="",F67="",G67="",I67="",J67=""),"",SUBTOTAL(3,$B$5:B67))</f>
        <v/>
      </c>
      <c r="B67" s="94" t="str">
        <f>IF('DATA ENTRY'!B68="","",'DATA ENTRY'!B68)</f>
        <v/>
      </c>
      <c r="C67" s="94" t="str">
        <f>IF('DATA ENTRY'!C68="","",'DATA ENTRY'!C68)</f>
        <v/>
      </c>
      <c r="D67" s="94" t="str">
        <f>IF('DATA ENTRY'!E68="","",'DATA ENTRY'!E68)</f>
        <v/>
      </c>
      <c r="E67" s="22" t="str">
        <f>IF('DATA ENTRY'!G68="","",'DATA ENTRY'!G68)</f>
        <v/>
      </c>
      <c r="F67" s="22" t="str">
        <f>IF('DATA ENTRY'!F68="","",'DATA ENTRY'!F68)</f>
        <v/>
      </c>
      <c r="G67" s="175" t="str">
        <f>IF('DATA ENTRY'!H68="","",'DATA ENTRY'!H68)</f>
        <v/>
      </c>
      <c r="H67" s="175" t="str">
        <f>IF('DATA ENTRY'!I68="","",'DATA ENTRY'!I68)</f>
        <v/>
      </c>
      <c r="I67" s="22" t="str">
        <f>IF('DATA ENTRY'!N68="","",'DATA ENTRY'!N68)</f>
        <v/>
      </c>
      <c r="J67" s="174" t="str">
        <f>IF('DATA ENTRY'!O68="","",'DATA ENTRY'!O68)</f>
        <v/>
      </c>
      <c r="K67" s="22" t="str">
        <f>IF('DATA ENTRY'!P68="","",'DATA ENTRY'!P68)</f>
        <v/>
      </c>
      <c r="L67" s="174" t="str">
        <f>IF('DATA ENTRY'!Q68="","",'DATA ENTRY'!Q68)</f>
        <v/>
      </c>
      <c r="M67" s="22" t="str">
        <f>IF('DATA ENTRY'!R68="","",'DATA ENTRY'!R68)</f>
        <v/>
      </c>
      <c r="N67" s="174" t="str">
        <f>IF('DATA ENTRY'!S68="","",'DATA ENTRY'!S68)</f>
        <v/>
      </c>
      <c r="O67" s="174" t="str">
        <f t="shared" si="0"/>
        <v/>
      </c>
      <c r="P67" s="94" t="str">
        <f>IF('DATA ENTRY'!T68="","",'DATA ENTRY'!T68)</f>
        <v/>
      </c>
      <c r="Q67" s="94" t="str">
        <f>IF('DATA ENTRY'!U68="","",'DATA ENTRY'!U68)</f>
        <v/>
      </c>
      <c r="R67" s="22" t="str">
        <f>IF('DATA ENTRY'!W68="","",'DATA ENTRY'!W68)</f>
        <v/>
      </c>
      <c r="S67" s="22" t="str">
        <f>IF('DATA ENTRY'!X68="","",'DATA ENTRY'!X68)</f>
        <v/>
      </c>
      <c r="T67" s="22" t="str">
        <f>IF('DATA ENTRY'!AA68="","",'DATA ENTRY'!AA68)</f>
        <v/>
      </c>
      <c r="U67" s="22" t="str">
        <f t="shared" si="1"/>
        <v/>
      </c>
    </row>
    <row r="68" spans="1:21" ht="18" customHeight="1">
      <c r="A68" s="22" t="str">
        <f>IF(AND(H68="",D68="",F68="",G68="",I68="",J68=""),"",SUBTOTAL(3,$B$5:B68))</f>
        <v/>
      </c>
      <c r="B68" s="94" t="str">
        <f>IF('DATA ENTRY'!B69="","",'DATA ENTRY'!B69)</f>
        <v/>
      </c>
      <c r="C68" s="94" t="str">
        <f>IF('DATA ENTRY'!C69="","",'DATA ENTRY'!C69)</f>
        <v/>
      </c>
      <c r="D68" s="94" t="str">
        <f>IF('DATA ENTRY'!E69="","",'DATA ENTRY'!E69)</f>
        <v/>
      </c>
      <c r="E68" s="22" t="str">
        <f>IF('DATA ENTRY'!G69="","",'DATA ENTRY'!G69)</f>
        <v/>
      </c>
      <c r="F68" s="22" t="str">
        <f>IF('DATA ENTRY'!F69="","",'DATA ENTRY'!F69)</f>
        <v/>
      </c>
      <c r="G68" s="175" t="str">
        <f>IF('DATA ENTRY'!H69="","",'DATA ENTRY'!H69)</f>
        <v/>
      </c>
      <c r="H68" s="175" t="str">
        <f>IF('DATA ENTRY'!I69="","",'DATA ENTRY'!I69)</f>
        <v/>
      </c>
      <c r="I68" s="22" t="str">
        <f>IF('DATA ENTRY'!N69="","",'DATA ENTRY'!N69)</f>
        <v/>
      </c>
      <c r="J68" s="174" t="str">
        <f>IF('DATA ENTRY'!O69="","",'DATA ENTRY'!O69)</f>
        <v/>
      </c>
      <c r="K68" s="22" t="str">
        <f>IF('DATA ENTRY'!P69="","",'DATA ENTRY'!P69)</f>
        <v/>
      </c>
      <c r="L68" s="174" t="str">
        <f>IF('DATA ENTRY'!Q69="","",'DATA ENTRY'!Q69)</f>
        <v/>
      </c>
      <c r="M68" s="22" t="str">
        <f>IF('DATA ENTRY'!R69="","",'DATA ENTRY'!R69)</f>
        <v/>
      </c>
      <c r="N68" s="174" t="str">
        <f>IF('DATA ENTRY'!S69="","",'DATA ENTRY'!S69)</f>
        <v/>
      </c>
      <c r="O68" s="174" t="str">
        <f t="shared" si="0"/>
        <v/>
      </c>
      <c r="P68" s="94" t="str">
        <f>IF('DATA ENTRY'!T69="","",'DATA ENTRY'!T69)</f>
        <v/>
      </c>
      <c r="Q68" s="94" t="str">
        <f>IF('DATA ENTRY'!U69="","",'DATA ENTRY'!U69)</f>
        <v/>
      </c>
      <c r="R68" s="22" t="str">
        <f>IF('DATA ENTRY'!W69="","",'DATA ENTRY'!W69)</f>
        <v/>
      </c>
      <c r="S68" s="22" t="str">
        <f>IF('DATA ENTRY'!X69="","",'DATA ENTRY'!X69)</f>
        <v/>
      </c>
      <c r="T68" s="22" t="str">
        <f>IF('DATA ENTRY'!AA69="","",'DATA ENTRY'!AA69)</f>
        <v/>
      </c>
      <c r="U68" s="22" t="str">
        <f t="shared" si="1"/>
        <v/>
      </c>
    </row>
    <row r="69" spans="1:21" ht="18" customHeight="1">
      <c r="A69" s="22" t="str">
        <f>IF(AND(H69="",D69="",F69="",G69="",I69="",J69=""),"",SUBTOTAL(3,$B$5:B69))</f>
        <v/>
      </c>
      <c r="B69" s="94" t="str">
        <f>IF('DATA ENTRY'!B70="","",'DATA ENTRY'!B70)</f>
        <v/>
      </c>
      <c r="C69" s="94" t="str">
        <f>IF('DATA ENTRY'!C70="","",'DATA ENTRY'!C70)</f>
        <v/>
      </c>
      <c r="D69" s="94" t="str">
        <f>IF('DATA ENTRY'!E70="","",'DATA ENTRY'!E70)</f>
        <v/>
      </c>
      <c r="E69" s="22" t="str">
        <f>IF('DATA ENTRY'!G70="","",'DATA ENTRY'!G70)</f>
        <v/>
      </c>
      <c r="F69" s="22" t="str">
        <f>IF('DATA ENTRY'!F70="","",'DATA ENTRY'!F70)</f>
        <v/>
      </c>
      <c r="G69" s="175" t="str">
        <f>IF('DATA ENTRY'!H70="","",'DATA ENTRY'!H70)</f>
        <v/>
      </c>
      <c r="H69" s="175" t="str">
        <f>IF('DATA ENTRY'!I70="","",'DATA ENTRY'!I70)</f>
        <v/>
      </c>
      <c r="I69" s="22" t="str">
        <f>IF('DATA ENTRY'!N70="","",'DATA ENTRY'!N70)</f>
        <v/>
      </c>
      <c r="J69" s="174" t="str">
        <f>IF('DATA ENTRY'!O70="","",'DATA ENTRY'!O70)</f>
        <v/>
      </c>
      <c r="K69" s="22" t="str">
        <f>IF('DATA ENTRY'!P70="","",'DATA ENTRY'!P70)</f>
        <v/>
      </c>
      <c r="L69" s="174" t="str">
        <f>IF('DATA ENTRY'!Q70="","",'DATA ENTRY'!Q70)</f>
        <v/>
      </c>
      <c r="M69" s="22" t="str">
        <f>IF('DATA ENTRY'!R70="","",'DATA ENTRY'!R70)</f>
        <v/>
      </c>
      <c r="N69" s="174" t="str">
        <f>IF('DATA ENTRY'!S70="","",'DATA ENTRY'!S70)</f>
        <v/>
      </c>
      <c r="O69" s="174" t="str">
        <f t="shared" si="0"/>
        <v/>
      </c>
      <c r="P69" s="94" t="str">
        <f>IF('DATA ENTRY'!T70="","",'DATA ENTRY'!T70)</f>
        <v/>
      </c>
      <c r="Q69" s="94" t="str">
        <f>IF('DATA ENTRY'!U70="","",'DATA ENTRY'!U70)</f>
        <v/>
      </c>
      <c r="R69" s="22" t="str">
        <f>IF('DATA ENTRY'!W70="","",'DATA ENTRY'!W70)</f>
        <v/>
      </c>
      <c r="S69" s="22" t="str">
        <f>IF('DATA ENTRY'!X70="","",'DATA ENTRY'!X70)</f>
        <v/>
      </c>
      <c r="T69" s="22" t="str">
        <f>IF('DATA ENTRY'!AA70="","",'DATA ENTRY'!AA70)</f>
        <v/>
      </c>
      <c r="U69" s="22" t="str">
        <f t="shared" si="1"/>
        <v/>
      </c>
    </row>
    <row r="70" spans="1:21" ht="18" customHeight="1">
      <c r="A70" s="22" t="str">
        <f>IF(AND(H70="",D70="",F70="",G70="",I70="",J70=""),"",SUBTOTAL(3,$B$5:B70))</f>
        <v/>
      </c>
      <c r="B70" s="94" t="str">
        <f>IF('DATA ENTRY'!B71="","",'DATA ENTRY'!B71)</f>
        <v/>
      </c>
      <c r="C70" s="94" t="str">
        <f>IF('DATA ENTRY'!C71="","",'DATA ENTRY'!C71)</f>
        <v/>
      </c>
      <c r="D70" s="94" t="str">
        <f>IF('DATA ENTRY'!E71="","",'DATA ENTRY'!E71)</f>
        <v/>
      </c>
      <c r="E70" s="22" t="str">
        <f>IF('DATA ENTRY'!G71="","",'DATA ENTRY'!G71)</f>
        <v/>
      </c>
      <c r="F70" s="22" t="str">
        <f>IF('DATA ENTRY'!F71="","",'DATA ENTRY'!F71)</f>
        <v/>
      </c>
      <c r="G70" s="175" t="str">
        <f>IF('DATA ENTRY'!H71="","",'DATA ENTRY'!H71)</f>
        <v/>
      </c>
      <c r="H70" s="175" t="str">
        <f>IF('DATA ENTRY'!I71="","",'DATA ENTRY'!I71)</f>
        <v/>
      </c>
      <c r="I70" s="22" t="str">
        <f>IF('DATA ENTRY'!N71="","",'DATA ENTRY'!N71)</f>
        <v/>
      </c>
      <c r="J70" s="174" t="str">
        <f>IF('DATA ENTRY'!O71="","",'DATA ENTRY'!O71)</f>
        <v/>
      </c>
      <c r="K70" s="22" t="str">
        <f>IF('DATA ENTRY'!P71="","",'DATA ENTRY'!P71)</f>
        <v/>
      </c>
      <c r="L70" s="174" t="str">
        <f>IF('DATA ENTRY'!Q71="","",'DATA ENTRY'!Q71)</f>
        <v/>
      </c>
      <c r="M70" s="22" t="str">
        <f>IF('DATA ENTRY'!R71="","",'DATA ENTRY'!R71)</f>
        <v/>
      </c>
      <c r="N70" s="174" t="str">
        <f>IF('DATA ENTRY'!S71="","",'DATA ENTRY'!S71)</f>
        <v/>
      </c>
      <c r="O70" s="174" t="str">
        <f t="shared" ref="O70:O133" si="2">IFERROR(IF(J70="","",SUM(J70*75%+L70*25%)),"")</f>
        <v/>
      </c>
      <c r="P70" s="94" t="str">
        <f>IF('DATA ENTRY'!T71="","",'DATA ENTRY'!T71)</f>
        <v/>
      </c>
      <c r="Q70" s="94" t="str">
        <f>IF('DATA ENTRY'!U71="","",'DATA ENTRY'!U71)</f>
        <v/>
      </c>
      <c r="R70" s="22" t="str">
        <f>IF('DATA ENTRY'!W71="","",'DATA ENTRY'!W71)</f>
        <v/>
      </c>
      <c r="S70" s="22" t="str">
        <f>IF('DATA ENTRY'!X71="","",'DATA ENTRY'!X71)</f>
        <v/>
      </c>
      <c r="T70" s="22" t="str">
        <f>IF('DATA ENTRY'!AA71="","",'DATA ENTRY'!AA71)</f>
        <v/>
      </c>
      <c r="U70" s="22" t="str">
        <f t="shared" ref="U70:U133" si="3">IF(O70="","",SUMPRODUCT(--(F70=$F$5:$F$211),--(O70&lt;$O$5:$O$211))+1)</f>
        <v/>
      </c>
    </row>
    <row r="71" spans="1:21" ht="18" customHeight="1">
      <c r="A71" s="22" t="str">
        <f>IF(AND(H71="",D71="",F71="",G71="",I71="",J71=""),"",SUBTOTAL(3,$B$5:B71))</f>
        <v/>
      </c>
      <c r="B71" s="94" t="str">
        <f>IF('DATA ENTRY'!B72="","",'DATA ENTRY'!B72)</f>
        <v/>
      </c>
      <c r="C71" s="94" t="str">
        <f>IF('DATA ENTRY'!C72="","",'DATA ENTRY'!C72)</f>
        <v/>
      </c>
      <c r="D71" s="94" t="str">
        <f>IF('DATA ENTRY'!E72="","",'DATA ENTRY'!E72)</f>
        <v/>
      </c>
      <c r="E71" s="22" t="str">
        <f>IF('DATA ENTRY'!G72="","",'DATA ENTRY'!G72)</f>
        <v/>
      </c>
      <c r="F71" s="22" t="str">
        <f>IF('DATA ENTRY'!F72="","",'DATA ENTRY'!F72)</f>
        <v/>
      </c>
      <c r="G71" s="175" t="str">
        <f>IF('DATA ENTRY'!H72="","",'DATA ENTRY'!H72)</f>
        <v/>
      </c>
      <c r="H71" s="175" t="str">
        <f>IF('DATA ENTRY'!I72="","",'DATA ENTRY'!I72)</f>
        <v/>
      </c>
      <c r="I71" s="22" t="str">
        <f>IF('DATA ENTRY'!N72="","",'DATA ENTRY'!N72)</f>
        <v/>
      </c>
      <c r="J71" s="174" t="str">
        <f>IF('DATA ENTRY'!O72="","",'DATA ENTRY'!O72)</f>
        <v/>
      </c>
      <c r="K71" s="22" t="str">
        <f>IF('DATA ENTRY'!P72="","",'DATA ENTRY'!P72)</f>
        <v/>
      </c>
      <c r="L71" s="174" t="str">
        <f>IF('DATA ENTRY'!Q72="","",'DATA ENTRY'!Q72)</f>
        <v/>
      </c>
      <c r="M71" s="22" t="str">
        <f>IF('DATA ENTRY'!R72="","",'DATA ENTRY'!R72)</f>
        <v/>
      </c>
      <c r="N71" s="174" t="str">
        <f>IF('DATA ENTRY'!S72="","",'DATA ENTRY'!S72)</f>
        <v/>
      </c>
      <c r="O71" s="174" t="str">
        <f t="shared" si="2"/>
        <v/>
      </c>
      <c r="P71" s="94" t="str">
        <f>IF('DATA ENTRY'!T72="","",'DATA ENTRY'!T72)</f>
        <v/>
      </c>
      <c r="Q71" s="94" t="str">
        <f>IF('DATA ENTRY'!U72="","",'DATA ENTRY'!U72)</f>
        <v/>
      </c>
      <c r="R71" s="22" t="str">
        <f>IF('DATA ENTRY'!W72="","",'DATA ENTRY'!W72)</f>
        <v/>
      </c>
      <c r="S71" s="22" t="str">
        <f>IF('DATA ENTRY'!X72="","",'DATA ENTRY'!X72)</f>
        <v/>
      </c>
      <c r="T71" s="22" t="str">
        <f>IF('DATA ENTRY'!AA72="","",'DATA ENTRY'!AA72)</f>
        <v/>
      </c>
      <c r="U71" s="22" t="str">
        <f t="shared" si="3"/>
        <v/>
      </c>
    </row>
    <row r="72" spans="1:21" ht="18" customHeight="1">
      <c r="A72" s="22" t="str">
        <f>IF(AND(H72="",D72="",F72="",G72="",I72="",J72=""),"",SUBTOTAL(3,$B$5:B72))</f>
        <v/>
      </c>
      <c r="B72" s="94" t="str">
        <f>IF('DATA ENTRY'!B73="","",'DATA ENTRY'!B73)</f>
        <v/>
      </c>
      <c r="C72" s="94" t="str">
        <f>IF('DATA ENTRY'!C73="","",'DATA ENTRY'!C73)</f>
        <v/>
      </c>
      <c r="D72" s="94" t="str">
        <f>IF('DATA ENTRY'!E73="","",'DATA ENTRY'!E73)</f>
        <v/>
      </c>
      <c r="E72" s="22" t="str">
        <f>IF('DATA ENTRY'!G73="","",'DATA ENTRY'!G73)</f>
        <v/>
      </c>
      <c r="F72" s="22" t="str">
        <f>IF('DATA ENTRY'!F73="","",'DATA ENTRY'!F73)</f>
        <v/>
      </c>
      <c r="G72" s="175" t="str">
        <f>IF('DATA ENTRY'!H73="","",'DATA ENTRY'!H73)</f>
        <v/>
      </c>
      <c r="H72" s="175" t="str">
        <f>IF('DATA ENTRY'!I73="","",'DATA ENTRY'!I73)</f>
        <v/>
      </c>
      <c r="I72" s="22" t="str">
        <f>IF('DATA ENTRY'!N73="","",'DATA ENTRY'!N73)</f>
        <v/>
      </c>
      <c r="J72" s="174" t="str">
        <f>IF('DATA ENTRY'!O73="","",'DATA ENTRY'!O73)</f>
        <v/>
      </c>
      <c r="K72" s="22" t="str">
        <f>IF('DATA ENTRY'!P73="","",'DATA ENTRY'!P73)</f>
        <v/>
      </c>
      <c r="L72" s="174" t="str">
        <f>IF('DATA ENTRY'!Q73="","",'DATA ENTRY'!Q73)</f>
        <v/>
      </c>
      <c r="M72" s="22" t="str">
        <f>IF('DATA ENTRY'!R73="","",'DATA ENTRY'!R73)</f>
        <v/>
      </c>
      <c r="N72" s="174" t="str">
        <f>IF('DATA ENTRY'!S73="","",'DATA ENTRY'!S73)</f>
        <v/>
      </c>
      <c r="O72" s="174" t="str">
        <f t="shared" si="2"/>
        <v/>
      </c>
      <c r="P72" s="94" t="str">
        <f>IF('DATA ENTRY'!T73="","",'DATA ENTRY'!T73)</f>
        <v/>
      </c>
      <c r="Q72" s="94" t="str">
        <f>IF('DATA ENTRY'!U73="","",'DATA ENTRY'!U73)</f>
        <v/>
      </c>
      <c r="R72" s="22" t="str">
        <f>IF('DATA ENTRY'!W73="","",'DATA ENTRY'!W73)</f>
        <v/>
      </c>
      <c r="S72" s="22" t="str">
        <f>IF('DATA ENTRY'!X73="","",'DATA ENTRY'!X73)</f>
        <v/>
      </c>
      <c r="T72" s="22" t="str">
        <f>IF('DATA ENTRY'!AA73="","",'DATA ENTRY'!AA73)</f>
        <v/>
      </c>
      <c r="U72" s="22" t="str">
        <f t="shared" si="3"/>
        <v/>
      </c>
    </row>
    <row r="73" spans="1:21" ht="18" customHeight="1">
      <c r="A73" s="22" t="str">
        <f>IF(AND(H73="",D73="",F73="",G73="",I73="",J73=""),"",SUBTOTAL(3,$B$5:B73))</f>
        <v/>
      </c>
      <c r="B73" s="94" t="str">
        <f>IF('DATA ENTRY'!B74="","",'DATA ENTRY'!B74)</f>
        <v/>
      </c>
      <c r="C73" s="94" t="str">
        <f>IF('DATA ENTRY'!C74="","",'DATA ENTRY'!C74)</f>
        <v/>
      </c>
      <c r="D73" s="94" t="str">
        <f>IF('DATA ENTRY'!E74="","",'DATA ENTRY'!E74)</f>
        <v/>
      </c>
      <c r="E73" s="22" t="str">
        <f>IF('DATA ENTRY'!G74="","",'DATA ENTRY'!G74)</f>
        <v/>
      </c>
      <c r="F73" s="22" t="str">
        <f>IF('DATA ENTRY'!F74="","",'DATA ENTRY'!F74)</f>
        <v/>
      </c>
      <c r="G73" s="175" t="str">
        <f>IF('DATA ENTRY'!H74="","",'DATA ENTRY'!H74)</f>
        <v/>
      </c>
      <c r="H73" s="175" t="str">
        <f>IF('DATA ENTRY'!I74="","",'DATA ENTRY'!I74)</f>
        <v/>
      </c>
      <c r="I73" s="22" t="str">
        <f>IF('DATA ENTRY'!N74="","",'DATA ENTRY'!N74)</f>
        <v/>
      </c>
      <c r="J73" s="174" t="str">
        <f>IF('DATA ENTRY'!O74="","",'DATA ENTRY'!O74)</f>
        <v/>
      </c>
      <c r="K73" s="22" t="str">
        <f>IF('DATA ENTRY'!P74="","",'DATA ENTRY'!P74)</f>
        <v/>
      </c>
      <c r="L73" s="174" t="str">
        <f>IF('DATA ENTRY'!Q74="","",'DATA ENTRY'!Q74)</f>
        <v/>
      </c>
      <c r="M73" s="22" t="str">
        <f>IF('DATA ENTRY'!R74="","",'DATA ENTRY'!R74)</f>
        <v/>
      </c>
      <c r="N73" s="174" t="str">
        <f>IF('DATA ENTRY'!S74="","",'DATA ENTRY'!S74)</f>
        <v/>
      </c>
      <c r="O73" s="174" t="str">
        <f t="shared" si="2"/>
        <v/>
      </c>
      <c r="P73" s="94" t="str">
        <f>IF('DATA ENTRY'!T74="","",'DATA ENTRY'!T74)</f>
        <v/>
      </c>
      <c r="Q73" s="94" t="str">
        <f>IF('DATA ENTRY'!U74="","",'DATA ENTRY'!U74)</f>
        <v/>
      </c>
      <c r="R73" s="22" t="str">
        <f>IF('DATA ENTRY'!W74="","",'DATA ENTRY'!W74)</f>
        <v/>
      </c>
      <c r="S73" s="22" t="str">
        <f>IF('DATA ENTRY'!X74="","",'DATA ENTRY'!X74)</f>
        <v/>
      </c>
      <c r="T73" s="22" t="str">
        <f>IF('DATA ENTRY'!AA74="","",'DATA ENTRY'!AA74)</f>
        <v/>
      </c>
      <c r="U73" s="22" t="str">
        <f t="shared" si="3"/>
        <v/>
      </c>
    </row>
    <row r="74" spans="1:21" ht="18" customHeight="1">
      <c r="A74" s="22" t="str">
        <f>IF(AND(H74="",D74="",F74="",G74="",I74="",J74=""),"",SUBTOTAL(3,$B$5:B74))</f>
        <v/>
      </c>
      <c r="B74" s="94" t="str">
        <f>IF('DATA ENTRY'!B75="","",'DATA ENTRY'!B75)</f>
        <v/>
      </c>
      <c r="C74" s="94" t="str">
        <f>IF('DATA ENTRY'!C75="","",'DATA ENTRY'!C75)</f>
        <v/>
      </c>
      <c r="D74" s="94" t="str">
        <f>IF('DATA ENTRY'!E75="","",'DATA ENTRY'!E75)</f>
        <v/>
      </c>
      <c r="E74" s="22" t="str">
        <f>IF('DATA ENTRY'!G75="","",'DATA ENTRY'!G75)</f>
        <v/>
      </c>
      <c r="F74" s="22" t="str">
        <f>IF('DATA ENTRY'!F75="","",'DATA ENTRY'!F75)</f>
        <v/>
      </c>
      <c r="G74" s="175" t="str">
        <f>IF('DATA ENTRY'!H75="","",'DATA ENTRY'!H75)</f>
        <v/>
      </c>
      <c r="H74" s="175" t="str">
        <f>IF('DATA ENTRY'!I75="","",'DATA ENTRY'!I75)</f>
        <v/>
      </c>
      <c r="I74" s="22" t="str">
        <f>IF('DATA ENTRY'!N75="","",'DATA ENTRY'!N75)</f>
        <v/>
      </c>
      <c r="J74" s="174" t="str">
        <f>IF('DATA ENTRY'!O75="","",'DATA ENTRY'!O75)</f>
        <v/>
      </c>
      <c r="K74" s="22" t="str">
        <f>IF('DATA ENTRY'!P75="","",'DATA ENTRY'!P75)</f>
        <v/>
      </c>
      <c r="L74" s="174" t="str">
        <f>IF('DATA ENTRY'!Q75="","",'DATA ENTRY'!Q75)</f>
        <v/>
      </c>
      <c r="M74" s="22" t="str">
        <f>IF('DATA ENTRY'!R75="","",'DATA ENTRY'!R75)</f>
        <v/>
      </c>
      <c r="N74" s="174" t="str">
        <f>IF('DATA ENTRY'!S75="","",'DATA ENTRY'!S75)</f>
        <v/>
      </c>
      <c r="O74" s="174" t="str">
        <f t="shared" si="2"/>
        <v/>
      </c>
      <c r="P74" s="94" t="str">
        <f>IF('DATA ENTRY'!T75="","",'DATA ENTRY'!T75)</f>
        <v/>
      </c>
      <c r="Q74" s="94" t="str">
        <f>IF('DATA ENTRY'!U75="","",'DATA ENTRY'!U75)</f>
        <v/>
      </c>
      <c r="R74" s="22" t="str">
        <f>IF('DATA ENTRY'!W75="","",'DATA ENTRY'!W75)</f>
        <v/>
      </c>
      <c r="S74" s="22" t="str">
        <f>IF('DATA ENTRY'!X75="","",'DATA ENTRY'!X75)</f>
        <v/>
      </c>
      <c r="T74" s="22" t="str">
        <f>IF('DATA ENTRY'!AA75="","",'DATA ENTRY'!AA75)</f>
        <v/>
      </c>
      <c r="U74" s="22" t="str">
        <f t="shared" si="3"/>
        <v/>
      </c>
    </row>
    <row r="75" spans="1:21" ht="18" customHeight="1">
      <c r="A75" s="22" t="str">
        <f>IF(AND(H75="",D75="",F75="",G75="",I75="",J75=""),"",SUBTOTAL(3,$B$5:B75))</f>
        <v/>
      </c>
      <c r="B75" s="94" t="str">
        <f>IF('DATA ENTRY'!B76="","",'DATA ENTRY'!B76)</f>
        <v/>
      </c>
      <c r="C75" s="94" t="str">
        <f>IF('DATA ENTRY'!C76="","",'DATA ENTRY'!C76)</f>
        <v/>
      </c>
      <c r="D75" s="94" t="str">
        <f>IF('DATA ENTRY'!E76="","",'DATA ENTRY'!E76)</f>
        <v/>
      </c>
      <c r="E75" s="22" t="str">
        <f>IF('DATA ENTRY'!G76="","",'DATA ENTRY'!G76)</f>
        <v/>
      </c>
      <c r="F75" s="22" t="str">
        <f>IF('DATA ENTRY'!F76="","",'DATA ENTRY'!F76)</f>
        <v/>
      </c>
      <c r="G75" s="175" t="str">
        <f>IF('DATA ENTRY'!H76="","",'DATA ENTRY'!H76)</f>
        <v/>
      </c>
      <c r="H75" s="175" t="str">
        <f>IF('DATA ENTRY'!I76="","",'DATA ENTRY'!I76)</f>
        <v/>
      </c>
      <c r="I75" s="22" t="str">
        <f>IF('DATA ENTRY'!N76="","",'DATA ENTRY'!N76)</f>
        <v/>
      </c>
      <c r="J75" s="174" t="str">
        <f>IF('DATA ENTRY'!O76="","",'DATA ENTRY'!O76)</f>
        <v/>
      </c>
      <c r="K75" s="22" t="str">
        <f>IF('DATA ENTRY'!P76="","",'DATA ENTRY'!P76)</f>
        <v/>
      </c>
      <c r="L75" s="174" t="str">
        <f>IF('DATA ENTRY'!Q76="","",'DATA ENTRY'!Q76)</f>
        <v/>
      </c>
      <c r="M75" s="22" t="str">
        <f>IF('DATA ENTRY'!R76="","",'DATA ENTRY'!R76)</f>
        <v/>
      </c>
      <c r="N75" s="174" t="str">
        <f>IF('DATA ENTRY'!S76="","",'DATA ENTRY'!S76)</f>
        <v/>
      </c>
      <c r="O75" s="174" t="str">
        <f t="shared" si="2"/>
        <v/>
      </c>
      <c r="P75" s="94" t="str">
        <f>IF('DATA ENTRY'!T76="","",'DATA ENTRY'!T76)</f>
        <v/>
      </c>
      <c r="Q75" s="94" t="str">
        <f>IF('DATA ENTRY'!U76="","",'DATA ENTRY'!U76)</f>
        <v/>
      </c>
      <c r="R75" s="22" t="str">
        <f>IF('DATA ENTRY'!W76="","",'DATA ENTRY'!W76)</f>
        <v/>
      </c>
      <c r="S75" s="22" t="str">
        <f>IF('DATA ENTRY'!X76="","",'DATA ENTRY'!X76)</f>
        <v/>
      </c>
      <c r="T75" s="22" t="str">
        <f>IF('DATA ENTRY'!AA76="","",'DATA ENTRY'!AA76)</f>
        <v/>
      </c>
      <c r="U75" s="22" t="str">
        <f t="shared" si="3"/>
        <v/>
      </c>
    </row>
    <row r="76" spans="1:21" ht="18" customHeight="1">
      <c r="A76" s="22" t="str">
        <f>IF(AND(H76="",D76="",F76="",G76="",I76="",J76=""),"",SUBTOTAL(3,$B$5:B76))</f>
        <v/>
      </c>
      <c r="B76" s="94" t="str">
        <f>IF('DATA ENTRY'!B77="","",'DATA ENTRY'!B77)</f>
        <v/>
      </c>
      <c r="C76" s="94" t="str">
        <f>IF('DATA ENTRY'!C77="","",'DATA ENTRY'!C77)</f>
        <v/>
      </c>
      <c r="D76" s="94" t="str">
        <f>IF('DATA ENTRY'!E77="","",'DATA ENTRY'!E77)</f>
        <v/>
      </c>
      <c r="E76" s="22" t="str">
        <f>IF('DATA ENTRY'!G77="","",'DATA ENTRY'!G77)</f>
        <v/>
      </c>
      <c r="F76" s="22" t="str">
        <f>IF('DATA ENTRY'!F77="","",'DATA ENTRY'!F77)</f>
        <v/>
      </c>
      <c r="G76" s="175" t="str">
        <f>IF('DATA ENTRY'!H77="","",'DATA ENTRY'!H77)</f>
        <v/>
      </c>
      <c r="H76" s="175" t="str">
        <f>IF('DATA ENTRY'!I77="","",'DATA ENTRY'!I77)</f>
        <v/>
      </c>
      <c r="I76" s="22" t="str">
        <f>IF('DATA ENTRY'!N77="","",'DATA ENTRY'!N77)</f>
        <v/>
      </c>
      <c r="J76" s="174" t="str">
        <f>IF('DATA ENTRY'!O77="","",'DATA ENTRY'!O77)</f>
        <v/>
      </c>
      <c r="K76" s="22" t="str">
        <f>IF('DATA ENTRY'!P77="","",'DATA ENTRY'!P77)</f>
        <v/>
      </c>
      <c r="L76" s="174" t="str">
        <f>IF('DATA ENTRY'!Q77="","",'DATA ENTRY'!Q77)</f>
        <v/>
      </c>
      <c r="M76" s="22" t="str">
        <f>IF('DATA ENTRY'!R77="","",'DATA ENTRY'!R77)</f>
        <v/>
      </c>
      <c r="N76" s="174" t="str">
        <f>IF('DATA ENTRY'!S77="","",'DATA ENTRY'!S77)</f>
        <v/>
      </c>
      <c r="O76" s="174" t="str">
        <f t="shared" si="2"/>
        <v/>
      </c>
      <c r="P76" s="94" t="str">
        <f>IF('DATA ENTRY'!T77="","",'DATA ENTRY'!T77)</f>
        <v/>
      </c>
      <c r="Q76" s="94" t="str">
        <f>IF('DATA ENTRY'!U77="","",'DATA ENTRY'!U77)</f>
        <v/>
      </c>
      <c r="R76" s="22" t="str">
        <f>IF('DATA ENTRY'!W77="","",'DATA ENTRY'!W77)</f>
        <v/>
      </c>
      <c r="S76" s="22" t="str">
        <f>IF('DATA ENTRY'!X77="","",'DATA ENTRY'!X77)</f>
        <v/>
      </c>
      <c r="T76" s="22" t="str">
        <f>IF('DATA ENTRY'!AA77="","",'DATA ENTRY'!AA77)</f>
        <v/>
      </c>
      <c r="U76" s="22" t="str">
        <f t="shared" si="3"/>
        <v/>
      </c>
    </row>
    <row r="77" spans="1:21" ht="18" customHeight="1">
      <c r="A77" s="22" t="str">
        <f>IF(AND(H77="",D77="",F77="",G77="",I77="",J77=""),"",SUBTOTAL(3,$B$5:B77))</f>
        <v/>
      </c>
      <c r="B77" s="94" t="str">
        <f>IF('DATA ENTRY'!B78="","",'DATA ENTRY'!B78)</f>
        <v/>
      </c>
      <c r="C77" s="94" t="str">
        <f>IF('DATA ENTRY'!C78="","",'DATA ENTRY'!C78)</f>
        <v/>
      </c>
      <c r="D77" s="94" t="str">
        <f>IF('DATA ENTRY'!E78="","",'DATA ENTRY'!E78)</f>
        <v/>
      </c>
      <c r="E77" s="22" t="str">
        <f>IF('DATA ENTRY'!G78="","",'DATA ENTRY'!G78)</f>
        <v/>
      </c>
      <c r="F77" s="22" t="str">
        <f>IF('DATA ENTRY'!F78="","",'DATA ENTRY'!F78)</f>
        <v/>
      </c>
      <c r="G77" s="175" t="str">
        <f>IF('DATA ENTRY'!H78="","",'DATA ENTRY'!H78)</f>
        <v/>
      </c>
      <c r="H77" s="175" t="str">
        <f>IF('DATA ENTRY'!I78="","",'DATA ENTRY'!I78)</f>
        <v/>
      </c>
      <c r="I77" s="22" t="str">
        <f>IF('DATA ENTRY'!N78="","",'DATA ENTRY'!N78)</f>
        <v/>
      </c>
      <c r="J77" s="174" t="str">
        <f>IF('DATA ENTRY'!O78="","",'DATA ENTRY'!O78)</f>
        <v/>
      </c>
      <c r="K77" s="22" t="str">
        <f>IF('DATA ENTRY'!P78="","",'DATA ENTRY'!P78)</f>
        <v/>
      </c>
      <c r="L77" s="174" t="str">
        <f>IF('DATA ENTRY'!Q78="","",'DATA ENTRY'!Q78)</f>
        <v/>
      </c>
      <c r="M77" s="22" t="str">
        <f>IF('DATA ENTRY'!R78="","",'DATA ENTRY'!R78)</f>
        <v/>
      </c>
      <c r="N77" s="174" t="str">
        <f>IF('DATA ENTRY'!S78="","",'DATA ENTRY'!S78)</f>
        <v/>
      </c>
      <c r="O77" s="174" t="str">
        <f t="shared" si="2"/>
        <v/>
      </c>
      <c r="P77" s="94" t="str">
        <f>IF('DATA ENTRY'!T78="","",'DATA ENTRY'!T78)</f>
        <v/>
      </c>
      <c r="Q77" s="94" t="str">
        <f>IF('DATA ENTRY'!U78="","",'DATA ENTRY'!U78)</f>
        <v/>
      </c>
      <c r="R77" s="22" t="str">
        <f>IF('DATA ENTRY'!W78="","",'DATA ENTRY'!W78)</f>
        <v/>
      </c>
      <c r="S77" s="22" t="str">
        <f>IF('DATA ENTRY'!X78="","",'DATA ENTRY'!X78)</f>
        <v/>
      </c>
      <c r="T77" s="22" t="str">
        <f>IF('DATA ENTRY'!AA78="","",'DATA ENTRY'!AA78)</f>
        <v/>
      </c>
      <c r="U77" s="22" t="str">
        <f t="shared" si="3"/>
        <v/>
      </c>
    </row>
    <row r="78" spans="1:21" ht="18" customHeight="1">
      <c r="A78" s="22" t="str">
        <f>IF(AND(H78="",D78="",F78="",G78="",I78="",J78=""),"",SUBTOTAL(3,$B$5:B78))</f>
        <v/>
      </c>
      <c r="B78" s="94" t="str">
        <f>IF('DATA ENTRY'!B79="","",'DATA ENTRY'!B79)</f>
        <v/>
      </c>
      <c r="C78" s="94" t="str">
        <f>IF('DATA ENTRY'!C79="","",'DATA ENTRY'!C79)</f>
        <v/>
      </c>
      <c r="D78" s="94" t="str">
        <f>IF('DATA ENTRY'!E79="","",'DATA ENTRY'!E79)</f>
        <v/>
      </c>
      <c r="E78" s="22" t="str">
        <f>IF('DATA ENTRY'!G79="","",'DATA ENTRY'!G79)</f>
        <v/>
      </c>
      <c r="F78" s="22" t="str">
        <f>IF('DATA ENTRY'!F79="","",'DATA ENTRY'!F79)</f>
        <v/>
      </c>
      <c r="G78" s="175" t="str">
        <f>IF('DATA ENTRY'!H79="","",'DATA ENTRY'!H79)</f>
        <v/>
      </c>
      <c r="H78" s="175" t="str">
        <f>IF('DATA ENTRY'!I79="","",'DATA ENTRY'!I79)</f>
        <v/>
      </c>
      <c r="I78" s="22" t="str">
        <f>IF('DATA ENTRY'!N79="","",'DATA ENTRY'!N79)</f>
        <v/>
      </c>
      <c r="J78" s="174" t="str">
        <f>IF('DATA ENTRY'!O79="","",'DATA ENTRY'!O79)</f>
        <v/>
      </c>
      <c r="K78" s="22" t="str">
        <f>IF('DATA ENTRY'!P79="","",'DATA ENTRY'!P79)</f>
        <v/>
      </c>
      <c r="L78" s="174" t="str">
        <f>IF('DATA ENTRY'!Q79="","",'DATA ENTRY'!Q79)</f>
        <v/>
      </c>
      <c r="M78" s="22" t="str">
        <f>IF('DATA ENTRY'!R79="","",'DATA ENTRY'!R79)</f>
        <v/>
      </c>
      <c r="N78" s="174" t="str">
        <f>IF('DATA ENTRY'!S79="","",'DATA ENTRY'!S79)</f>
        <v/>
      </c>
      <c r="O78" s="174" t="str">
        <f t="shared" si="2"/>
        <v/>
      </c>
      <c r="P78" s="94" t="str">
        <f>IF('DATA ENTRY'!T79="","",'DATA ENTRY'!T79)</f>
        <v/>
      </c>
      <c r="Q78" s="94" t="str">
        <f>IF('DATA ENTRY'!U79="","",'DATA ENTRY'!U79)</f>
        <v/>
      </c>
      <c r="R78" s="22" t="str">
        <f>IF('DATA ENTRY'!W79="","",'DATA ENTRY'!W79)</f>
        <v/>
      </c>
      <c r="S78" s="22" t="str">
        <f>IF('DATA ENTRY'!X79="","",'DATA ENTRY'!X79)</f>
        <v/>
      </c>
      <c r="T78" s="22" t="str">
        <f>IF('DATA ENTRY'!AA79="","",'DATA ENTRY'!AA79)</f>
        <v/>
      </c>
      <c r="U78" s="22" t="str">
        <f t="shared" si="3"/>
        <v/>
      </c>
    </row>
    <row r="79" spans="1:21" ht="18" customHeight="1">
      <c r="A79" s="22" t="str">
        <f>IF(AND(H79="",D79="",F79="",G79="",I79="",J79=""),"",SUBTOTAL(3,$B$5:B79))</f>
        <v/>
      </c>
      <c r="B79" s="94" t="str">
        <f>IF('DATA ENTRY'!B80="","",'DATA ENTRY'!B80)</f>
        <v/>
      </c>
      <c r="C79" s="94" t="str">
        <f>IF('DATA ENTRY'!C80="","",'DATA ENTRY'!C80)</f>
        <v/>
      </c>
      <c r="D79" s="94" t="str">
        <f>IF('DATA ENTRY'!E80="","",'DATA ENTRY'!E80)</f>
        <v/>
      </c>
      <c r="E79" s="22" t="str">
        <f>IF('DATA ENTRY'!G80="","",'DATA ENTRY'!G80)</f>
        <v/>
      </c>
      <c r="F79" s="22" t="str">
        <f>IF('DATA ENTRY'!F80="","",'DATA ENTRY'!F80)</f>
        <v/>
      </c>
      <c r="G79" s="175" t="str">
        <f>IF('DATA ENTRY'!H80="","",'DATA ENTRY'!H80)</f>
        <v/>
      </c>
      <c r="H79" s="175" t="str">
        <f>IF('DATA ENTRY'!I80="","",'DATA ENTRY'!I80)</f>
        <v/>
      </c>
      <c r="I79" s="22" t="str">
        <f>IF('DATA ENTRY'!N80="","",'DATA ENTRY'!N80)</f>
        <v/>
      </c>
      <c r="J79" s="174" t="str">
        <f>IF('DATA ENTRY'!O80="","",'DATA ENTRY'!O80)</f>
        <v/>
      </c>
      <c r="K79" s="22" t="str">
        <f>IF('DATA ENTRY'!P80="","",'DATA ENTRY'!P80)</f>
        <v/>
      </c>
      <c r="L79" s="174" t="str">
        <f>IF('DATA ENTRY'!Q80="","",'DATA ENTRY'!Q80)</f>
        <v/>
      </c>
      <c r="M79" s="22" t="str">
        <f>IF('DATA ENTRY'!R80="","",'DATA ENTRY'!R80)</f>
        <v/>
      </c>
      <c r="N79" s="174" t="str">
        <f>IF('DATA ENTRY'!S80="","",'DATA ENTRY'!S80)</f>
        <v/>
      </c>
      <c r="O79" s="174" t="str">
        <f t="shared" si="2"/>
        <v/>
      </c>
      <c r="P79" s="94" t="str">
        <f>IF('DATA ENTRY'!T80="","",'DATA ENTRY'!T80)</f>
        <v/>
      </c>
      <c r="Q79" s="94" t="str">
        <f>IF('DATA ENTRY'!U80="","",'DATA ENTRY'!U80)</f>
        <v/>
      </c>
      <c r="R79" s="22" t="str">
        <f>IF('DATA ENTRY'!W80="","",'DATA ENTRY'!W80)</f>
        <v/>
      </c>
      <c r="S79" s="22" t="str">
        <f>IF('DATA ENTRY'!X80="","",'DATA ENTRY'!X80)</f>
        <v/>
      </c>
      <c r="T79" s="22" t="str">
        <f>IF('DATA ENTRY'!AA80="","",'DATA ENTRY'!AA80)</f>
        <v/>
      </c>
      <c r="U79" s="22" t="str">
        <f t="shared" si="3"/>
        <v/>
      </c>
    </row>
    <row r="80" spans="1:21" ht="18" customHeight="1">
      <c r="A80" s="22" t="str">
        <f>IF(AND(H80="",D80="",F80="",G80="",I80="",J80=""),"",SUBTOTAL(3,$B$5:B80))</f>
        <v/>
      </c>
      <c r="B80" s="94" t="str">
        <f>IF('DATA ENTRY'!B81="","",'DATA ENTRY'!B81)</f>
        <v/>
      </c>
      <c r="C80" s="94" t="str">
        <f>IF('DATA ENTRY'!C81="","",'DATA ENTRY'!C81)</f>
        <v/>
      </c>
      <c r="D80" s="94" t="str">
        <f>IF('DATA ENTRY'!E81="","",'DATA ENTRY'!E81)</f>
        <v/>
      </c>
      <c r="E80" s="22" t="str">
        <f>IF('DATA ENTRY'!G81="","",'DATA ENTRY'!G81)</f>
        <v/>
      </c>
      <c r="F80" s="22" t="str">
        <f>IF('DATA ENTRY'!F81="","",'DATA ENTRY'!F81)</f>
        <v/>
      </c>
      <c r="G80" s="175" t="str">
        <f>IF('DATA ENTRY'!H81="","",'DATA ENTRY'!H81)</f>
        <v/>
      </c>
      <c r="H80" s="175" t="str">
        <f>IF('DATA ENTRY'!I81="","",'DATA ENTRY'!I81)</f>
        <v/>
      </c>
      <c r="I80" s="22" t="str">
        <f>IF('DATA ENTRY'!N81="","",'DATA ENTRY'!N81)</f>
        <v/>
      </c>
      <c r="J80" s="174" t="str">
        <f>IF('DATA ENTRY'!O81="","",'DATA ENTRY'!O81)</f>
        <v/>
      </c>
      <c r="K80" s="22" t="str">
        <f>IF('DATA ENTRY'!P81="","",'DATA ENTRY'!P81)</f>
        <v/>
      </c>
      <c r="L80" s="174" t="str">
        <f>IF('DATA ENTRY'!Q81="","",'DATA ENTRY'!Q81)</f>
        <v/>
      </c>
      <c r="M80" s="22" t="str">
        <f>IF('DATA ENTRY'!R81="","",'DATA ENTRY'!R81)</f>
        <v/>
      </c>
      <c r="N80" s="174" t="str">
        <f>IF('DATA ENTRY'!S81="","",'DATA ENTRY'!S81)</f>
        <v/>
      </c>
      <c r="O80" s="174" t="str">
        <f t="shared" si="2"/>
        <v/>
      </c>
      <c r="P80" s="94" t="str">
        <f>IF('DATA ENTRY'!T81="","",'DATA ENTRY'!T81)</f>
        <v/>
      </c>
      <c r="Q80" s="94" t="str">
        <f>IF('DATA ENTRY'!U81="","",'DATA ENTRY'!U81)</f>
        <v/>
      </c>
      <c r="R80" s="22" t="str">
        <f>IF('DATA ENTRY'!W81="","",'DATA ENTRY'!W81)</f>
        <v/>
      </c>
      <c r="S80" s="22" t="str">
        <f>IF('DATA ENTRY'!X81="","",'DATA ENTRY'!X81)</f>
        <v/>
      </c>
      <c r="T80" s="22" t="str">
        <f>IF('DATA ENTRY'!AA81="","",'DATA ENTRY'!AA81)</f>
        <v/>
      </c>
      <c r="U80" s="22" t="str">
        <f t="shared" si="3"/>
        <v/>
      </c>
    </row>
    <row r="81" spans="1:21" ht="18" customHeight="1">
      <c r="A81" s="22" t="str">
        <f>IF(AND(H81="",D81="",F81="",G81="",I81="",J81=""),"",SUBTOTAL(3,$B$5:B81))</f>
        <v/>
      </c>
      <c r="B81" s="94" t="str">
        <f>IF('DATA ENTRY'!B82="","",'DATA ENTRY'!B82)</f>
        <v/>
      </c>
      <c r="C81" s="94" t="str">
        <f>IF('DATA ENTRY'!C82="","",'DATA ENTRY'!C82)</f>
        <v/>
      </c>
      <c r="D81" s="94" t="str">
        <f>IF('DATA ENTRY'!E82="","",'DATA ENTRY'!E82)</f>
        <v/>
      </c>
      <c r="E81" s="22" t="str">
        <f>IF('DATA ENTRY'!G82="","",'DATA ENTRY'!G82)</f>
        <v/>
      </c>
      <c r="F81" s="22" t="str">
        <f>IF('DATA ENTRY'!F82="","",'DATA ENTRY'!F82)</f>
        <v/>
      </c>
      <c r="G81" s="175" t="str">
        <f>IF('DATA ENTRY'!H82="","",'DATA ENTRY'!H82)</f>
        <v/>
      </c>
      <c r="H81" s="175" t="str">
        <f>IF('DATA ENTRY'!I82="","",'DATA ENTRY'!I82)</f>
        <v/>
      </c>
      <c r="I81" s="22" t="str">
        <f>IF('DATA ENTRY'!N82="","",'DATA ENTRY'!N82)</f>
        <v/>
      </c>
      <c r="J81" s="174" t="str">
        <f>IF('DATA ENTRY'!O82="","",'DATA ENTRY'!O82)</f>
        <v/>
      </c>
      <c r="K81" s="22" t="str">
        <f>IF('DATA ENTRY'!P82="","",'DATA ENTRY'!P82)</f>
        <v/>
      </c>
      <c r="L81" s="174" t="str">
        <f>IF('DATA ENTRY'!Q82="","",'DATA ENTRY'!Q82)</f>
        <v/>
      </c>
      <c r="M81" s="22" t="str">
        <f>IF('DATA ENTRY'!R82="","",'DATA ENTRY'!R82)</f>
        <v/>
      </c>
      <c r="N81" s="174" t="str">
        <f>IF('DATA ENTRY'!S82="","",'DATA ENTRY'!S82)</f>
        <v/>
      </c>
      <c r="O81" s="174" t="str">
        <f t="shared" si="2"/>
        <v/>
      </c>
      <c r="P81" s="94" t="str">
        <f>IF('DATA ENTRY'!T82="","",'DATA ENTRY'!T82)</f>
        <v/>
      </c>
      <c r="Q81" s="94" t="str">
        <f>IF('DATA ENTRY'!U82="","",'DATA ENTRY'!U82)</f>
        <v/>
      </c>
      <c r="R81" s="22" t="str">
        <f>IF('DATA ENTRY'!W82="","",'DATA ENTRY'!W82)</f>
        <v/>
      </c>
      <c r="S81" s="22" t="str">
        <f>IF('DATA ENTRY'!X82="","",'DATA ENTRY'!X82)</f>
        <v/>
      </c>
      <c r="T81" s="22" t="str">
        <f>IF('DATA ENTRY'!AA82="","",'DATA ENTRY'!AA82)</f>
        <v/>
      </c>
      <c r="U81" s="22" t="str">
        <f t="shared" si="3"/>
        <v/>
      </c>
    </row>
    <row r="82" spans="1:21" ht="18" customHeight="1">
      <c r="A82" s="22" t="str">
        <f>IF(AND(H82="",D82="",F82="",G82="",I82="",J82=""),"",SUBTOTAL(3,$B$5:B82))</f>
        <v/>
      </c>
      <c r="B82" s="94" t="str">
        <f>IF('DATA ENTRY'!B83="","",'DATA ENTRY'!B83)</f>
        <v/>
      </c>
      <c r="C82" s="94" t="str">
        <f>IF('DATA ENTRY'!C83="","",'DATA ENTRY'!C83)</f>
        <v/>
      </c>
      <c r="D82" s="94" t="str">
        <f>IF('DATA ENTRY'!E83="","",'DATA ENTRY'!E83)</f>
        <v/>
      </c>
      <c r="E82" s="22" t="str">
        <f>IF('DATA ENTRY'!G83="","",'DATA ENTRY'!G83)</f>
        <v/>
      </c>
      <c r="F82" s="22" t="str">
        <f>IF('DATA ENTRY'!F83="","",'DATA ENTRY'!F83)</f>
        <v/>
      </c>
      <c r="G82" s="175" t="str">
        <f>IF('DATA ENTRY'!H83="","",'DATA ENTRY'!H83)</f>
        <v/>
      </c>
      <c r="H82" s="175" t="str">
        <f>IF('DATA ENTRY'!I83="","",'DATA ENTRY'!I83)</f>
        <v/>
      </c>
      <c r="I82" s="22" t="str">
        <f>IF('DATA ENTRY'!N83="","",'DATA ENTRY'!N83)</f>
        <v/>
      </c>
      <c r="J82" s="174" t="str">
        <f>IF('DATA ENTRY'!O83="","",'DATA ENTRY'!O83)</f>
        <v/>
      </c>
      <c r="K82" s="22" t="str">
        <f>IF('DATA ENTRY'!P83="","",'DATA ENTRY'!P83)</f>
        <v/>
      </c>
      <c r="L82" s="174" t="str">
        <f>IF('DATA ENTRY'!Q83="","",'DATA ENTRY'!Q83)</f>
        <v/>
      </c>
      <c r="M82" s="22" t="str">
        <f>IF('DATA ENTRY'!R83="","",'DATA ENTRY'!R83)</f>
        <v/>
      </c>
      <c r="N82" s="174" t="str">
        <f>IF('DATA ENTRY'!S83="","",'DATA ENTRY'!S83)</f>
        <v/>
      </c>
      <c r="O82" s="174" t="str">
        <f t="shared" si="2"/>
        <v/>
      </c>
      <c r="P82" s="94" t="str">
        <f>IF('DATA ENTRY'!T83="","",'DATA ENTRY'!T83)</f>
        <v/>
      </c>
      <c r="Q82" s="94" t="str">
        <f>IF('DATA ENTRY'!U83="","",'DATA ENTRY'!U83)</f>
        <v/>
      </c>
      <c r="R82" s="22" t="str">
        <f>IF('DATA ENTRY'!W83="","",'DATA ENTRY'!W83)</f>
        <v/>
      </c>
      <c r="S82" s="22" t="str">
        <f>IF('DATA ENTRY'!X83="","",'DATA ENTRY'!X83)</f>
        <v/>
      </c>
      <c r="T82" s="22" t="str">
        <f>IF('DATA ENTRY'!AA83="","",'DATA ENTRY'!AA83)</f>
        <v/>
      </c>
      <c r="U82" s="22" t="str">
        <f t="shared" si="3"/>
        <v/>
      </c>
    </row>
    <row r="83" spans="1:21" ht="18" customHeight="1">
      <c r="A83" s="22" t="str">
        <f>IF(AND(H83="",D83="",F83="",G83="",I83="",J83=""),"",SUBTOTAL(3,$B$5:B83))</f>
        <v/>
      </c>
      <c r="B83" s="94" t="str">
        <f>IF('DATA ENTRY'!B84="","",'DATA ENTRY'!B84)</f>
        <v/>
      </c>
      <c r="C83" s="94" t="str">
        <f>IF('DATA ENTRY'!C84="","",'DATA ENTRY'!C84)</f>
        <v/>
      </c>
      <c r="D83" s="94" t="str">
        <f>IF('DATA ENTRY'!E84="","",'DATA ENTRY'!E84)</f>
        <v/>
      </c>
      <c r="E83" s="22" t="str">
        <f>IF('DATA ENTRY'!G84="","",'DATA ENTRY'!G84)</f>
        <v/>
      </c>
      <c r="F83" s="22" t="str">
        <f>IF('DATA ENTRY'!F84="","",'DATA ENTRY'!F84)</f>
        <v/>
      </c>
      <c r="G83" s="175" t="str">
        <f>IF('DATA ENTRY'!H84="","",'DATA ENTRY'!H84)</f>
        <v/>
      </c>
      <c r="H83" s="175" t="str">
        <f>IF('DATA ENTRY'!I84="","",'DATA ENTRY'!I84)</f>
        <v/>
      </c>
      <c r="I83" s="22" t="str">
        <f>IF('DATA ENTRY'!N84="","",'DATA ENTRY'!N84)</f>
        <v/>
      </c>
      <c r="J83" s="174" t="str">
        <f>IF('DATA ENTRY'!O84="","",'DATA ENTRY'!O84)</f>
        <v/>
      </c>
      <c r="K83" s="22" t="str">
        <f>IF('DATA ENTRY'!P84="","",'DATA ENTRY'!P84)</f>
        <v/>
      </c>
      <c r="L83" s="174" t="str">
        <f>IF('DATA ENTRY'!Q84="","",'DATA ENTRY'!Q84)</f>
        <v/>
      </c>
      <c r="M83" s="22" t="str">
        <f>IF('DATA ENTRY'!R84="","",'DATA ENTRY'!R84)</f>
        <v/>
      </c>
      <c r="N83" s="174" t="str">
        <f>IF('DATA ENTRY'!S84="","",'DATA ENTRY'!S84)</f>
        <v/>
      </c>
      <c r="O83" s="174" t="str">
        <f t="shared" si="2"/>
        <v/>
      </c>
      <c r="P83" s="94" t="str">
        <f>IF('DATA ENTRY'!T84="","",'DATA ENTRY'!T84)</f>
        <v/>
      </c>
      <c r="Q83" s="94" t="str">
        <f>IF('DATA ENTRY'!U84="","",'DATA ENTRY'!U84)</f>
        <v/>
      </c>
      <c r="R83" s="22" t="str">
        <f>IF('DATA ENTRY'!W84="","",'DATA ENTRY'!W84)</f>
        <v/>
      </c>
      <c r="S83" s="22" t="str">
        <f>IF('DATA ENTRY'!X84="","",'DATA ENTRY'!X84)</f>
        <v/>
      </c>
      <c r="T83" s="22" t="str">
        <f>IF('DATA ENTRY'!AA84="","",'DATA ENTRY'!AA84)</f>
        <v/>
      </c>
      <c r="U83" s="22" t="str">
        <f t="shared" si="3"/>
        <v/>
      </c>
    </row>
    <row r="84" spans="1:21" ht="18" customHeight="1">
      <c r="A84" s="22" t="str">
        <f>IF(AND(H84="",D84="",F84="",G84="",I84="",J84=""),"",SUBTOTAL(3,$B$5:B84))</f>
        <v/>
      </c>
      <c r="B84" s="94" t="str">
        <f>IF('DATA ENTRY'!B85="","",'DATA ENTRY'!B85)</f>
        <v/>
      </c>
      <c r="C84" s="94" t="str">
        <f>IF('DATA ENTRY'!C85="","",'DATA ENTRY'!C85)</f>
        <v/>
      </c>
      <c r="D84" s="94" t="str">
        <f>IF('DATA ENTRY'!E85="","",'DATA ENTRY'!E85)</f>
        <v/>
      </c>
      <c r="E84" s="22" t="str">
        <f>IF('DATA ENTRY'!G85="","",'DATA ENTRY'!G85)</f>
        <v/>
      </c>
      <c r="F84" s="22" t="str">
        <f>IF('DATA ENTRY'!F85="","",'DATA ENTRY'!F85)</f>
        <v/>
      </c>
      <c r="G84" s="175" t="str">
        <f>IF('DATA ENTRY'!H85="","",'DATA ENTRY'!H85)</f>
        <v/>
      </c>
      <c r="H84" s="175" t="str">
        <f>IF('DATA ENTRY'!I85="","",'DATA ENTRY'!I85)</f>
        <v/>
      </c>
      <c r="I84" s="22" t="str">
        <f>IF('DATA ENTRY'!N85="","",'DATA ENTRY'!N85)</f>
        <v/>
      </c>
      <c r="J84" s="174" t="str">
        <f>IF('DATA ENTRY'!O85="","",'DATA ENTRY'!O85)</f>
        <v/>
      </c>
      <c r="K84" s="22" t="str">
        <f>IF('DATA ENTRY'!P85="","",'DATA ENTRY'!P85)</f>
        <v/>
      </c>
      <c r="L84" s="174" t="str">
        <f>IF('DATA ENTRY'!Q85="","",'DATA ENTRY'!Q85)</f>
        <v/>
      </c>
      <c r="M84" s="22" t="str">
        <f>IF('DATA ENTRY'!R85="","",'DATA ENTRY'!R85)</f>
        <v/>
      </c>
      <c r="N84" s="174" t="str">
        <f>IF('DATA ENTRY'!S85="","",'DATA ENTRY'!S85)</f>
        <v/>
      </c>
      <c r="O84" s="174" t="str">
        <f t="shared" si="2"/>
        <v/>
      </c>
      <c r="P84" s="94" t="str">
        <f>IF('DATA ENTRY'!T85="","",'DATA ENTRY'!T85)</f>
        <v/>
      </c>
      <c r="Q84" s="94" t="str">
        <f>IF('DATA ENTRY'!U85="","",'DATA ENTRY'!U85)</f>
        <v/>
      </c>
      <c r="R84" s="22" t="str">
        <f>IF('DATA ENTRY'!W85="","",'DATA ENTRY'!W85)</f>
        <v/>
      </c>
      <c r="S84" s="22" t="str">
        <f>IF('DATA ENTRY'!X85="","",'DATA ENTRY'!X85)</f>
        <v/>
      </c>
      <c r="T84" s="22" t="str">
        <f>IF('DATA ENTRY'!AA85="","",'DATA ENTRY'!AA85)</f>
        <v/>
      </c>
      <c r="U84" s="22" t="str">
        <f t="shared" si="3"/>
        <v/>
      </c>
    </row>
    <row r="85" spans="1:21" ht="18" customHeight="1">
      <c r="A85" s="22" t="str">
        <f>IF(AND(H85="",D85="",F85="",G85="",I85="",J85=""),"",SUBTOTAL(3,$B$5:B85))</f>
        <v/>
      </c>
      <c r="B85" s="94" t="str">
        <f>IF('DATA ENTRY'!B86="","",'DATA ENTRY'!B86)</f>
        <v/>
      </c>
      <c r="C85" s="94" t="str">
        <f>IF('DATA ENTRY'!C86="","",'DATA ENTRY'!C86)</f>
        <v/>
      </c>
      <c r="D85" s="94" t="str">
        <f>IF('DATA ENTRY'!E86="","",'DATA ENTRY'!E86)</f>
        <v/>
      </c>
      <c r="E85" s="22" t="str">
        <f>IF('DATA ENTRY'!G86="","",'DATA ENTRY'!G86)</f>
        <v/>
      </c>
      <c r="F85" s="22" t="str">
        <f>IF('DATA ENTRY'!F86="","",'DATA ENTRY'!F86)</f>
        <v/>
      </c>
      <c r="G85" s="175" t="str">
        <f>IF('DATA ENTRY'!H86="","",'DATA ENTRY'!H86)</f>
        <v/>
      </c>
      <c r="H85" s="175" t="str">
        <f>IF('DATA ENTRY'!I86="","",'DATA ENTRY'!I86)</f>
        <v/>
      </c>
      <c r="I85" s="22" t="str">
        <f>IF('DATA ENTRY'!N86="","",'DATA ENTRY'!N86)</f>
        <v/>
      </c>
      <c r="J85" s="174" t="str">
        <f>IF('DATA ENTRY'!O86="","",'DATA ENTRY'!O86)</f>
        <v/>
      </c>
      <c r="K85" s="22" t="str">
        <f>IF('DATA ENTRY'!P86="","",'DATA ENTRY'!P86)</f>
        <v/>
      </c>
      <c r="L85" s="174" t="str">
        <f>IF('DATA ENTRY'!Q86="","",'DATA ENTRY'!Q86)</f>
        <v/>
      </c>
      <c r="M85" s="22" t="str">
        <f>IF('DATA ENTRY'!R86="","",'DATA ENTRY'!R86)</f>
        <v/>
      </c>
      <c r="N85" s="174" t="str">
        <f>IF('DATA ENTRY'!S86="","",'DATA ENTRY'!S86)</f>
        <v/>
      </c>
      <c r="O85" s="174" t="str">
        <f t="shared" si="2"/>
        <v/>
      </c>
      <c r="P85" s="94" t="str">
        <f>IF('DATA ENTRY'!T86="","",'DATA ENTRY'!T86)</f>
        <v/>
      </c>
      <c r="Q85" s="94" t="str">
        <f>IF('DATA ENTRY'!U86="","",'DATA ENTRY'!U86)</f>
        <v/>
      </c>
      <c r="R85" s="22" t="str">
        <f>IF('DATA ENTRY'!W86="","",'DATA ENTRY'!W86)</f>
        <v/>
      </c>
      <c r="S85" s="22" t="str">
        <f>IF('DATA ENTRY'!X86="","",'DATA ENTRY'!X86)</f>
        <v/>
      </c>
      <c r="T85" s="22" t="str">
        <f>IF('DATA ENTRY'!AA86="","",'DATA ENTRY'!AA86)</f>
        <v/>
      </c>
      <c r="U85" s="22" t="str">
        <f t="shared" si="3"/>
        <v/>
      </c>
    </row>
    <row r="86" spans="1:21" ht="18" customHeight="1">
      <c r="A86" s="22" t="str">
        <f>IF(AND(H86="",D86="",F86="",G86="",I86="",J86=""),"",SUBTOTAL(3,$B$5:B86))</f>
        <v/>
      </c>
      <c r="B86" s="94" t="str">
        <f>IF('DATA ENTRY'!B87="","",'DATA ENTRY'!B87)</f>
        <v/>
      </c>
      <c r="C86" s="94" t="str">
        <f>IF('DATA ENTRY'!C87="","",'DATA ENTRY'!C87)</f>
        <v/>
      </c>
      <c r="D86" s="94" t="str">
        <f>IF('DATA ENTRY'!E87="","",'DATA ENTRY'!E87)</f>
        <v/>
      </c>
      <c r="E86" s="22" t="str">
        <f>IF('DATA ENTRY'!G87="","",'DATA ENTRY'!G87)</f>
        <v/>
      </c>
      <c r="F86" s="22" t="str">
        <f>IF('DATA ENTRY'!F87="","",'DATA ENTRY'!F87)</f>
        <v/>
      </c>
      <c r="G86" s="175" t="str">
        <f>IF('DATA ENTRY'!H87="","",'DATA ENTRY'!H87)</f>
        <v/>
      </c>
      <c r="H86" s="175" t="str">
        <f>IF('DATA ENTRY'!I87="","",'DATA ENTRY'!I87)</f>
        <v/>
      </c>
      <c r="I86" s="22" t="str">
        <f>IF('DATA ENTRY'!N87="","",'DATA ENTRY'!N87)</f>
        <v/>
      </c>
      <c r="J86" s="174" t="str">
        <f>IF('DATA ENTRY'!O87="","",'DATA ENTRY'!O87)</f>
        <v/>
      </c>
      <c r="K86" s="22" t="str">
        <f>IF('DATA ENTRY'!P87="","",'DATA ENTRY'!P87)</f>
        <v/>
      </c>
      <c r="L86" s="174" t="str">
        <f>IF('DATA ENTRY'!Q87="","",'DATA ENTRY'!Q87)</f>
        <v/>
      </c>
      <c r="M86" s="22" t="str">
        <f>IF('DATA ENTRY'!R87="","",'DATA ENTRY'!R87)</f>
        <v/>
      </c>
      <c r="N86" s="174" t="str">
        <f>IF('DATA ENTRY'!S87="","",'DATA ENTRY'!S87)</f>
        <v/>
      </c>
      <c r="O86" s="174" t="str">
        <f t="shared" si="2"/>
        <v/>
      </c>
      <c r="P86" s="94" t="str">
        <f>IF('DATA ENTRY'!T87="","",'DATA ENTRY'!T87)</f>
        <v/>
      </c>
      <c r="Q86" s="94" t="str">
        <f>IF('DATA ENTRY'!U87="","",'DATA ENTRY'!U87)</f>
        <v/>
      </c>
      <c r="R86" s="22" t="str">
        <f>IF('DATA ENTRY'!W87="","",'DATA ENTRY'!W87)</f>
        <v/>
      </c>
      <c r="S86" s="22" t="str">
        <f>IF('DATA ENTRY'!X87="","",'DATA ENTRY'!X87)</f>
        <v/>
      </c>
      <c r="T86" s="22" t="str">
        <f>IF('DATA ENTRY'!AA87="","",'DATA ENTRY'!AA87)</f>
        <v/>
      </c>
      <c r="U86" s="22" t="str">
        <f t="shared" si="3"/>
        <v/>
      </c>
    </row>
    <row r="87" spans="1:21" ht="18" customHeight="1">
      <c r="A87" s="22" t="str">
        <f>IF(AND(H87="",D87="",F87="",G87="",I87="",J87=""),"",SUBTOTAL(3,$B$5:B87))</f>
        <v/>
      </c>
      <c r="B87" s="94" t="str">
        <f>IF('DATA ENTRY'!B88="","",'DATA ENTRY'!B88)</f>
        <v/>
      </c>
      <c r="C87" s="94" t="str">
        <f>IF('DATA ENTRY'!C88="","",'DATA ENTRY'!C88)</f>
        <v/>
      </c>
      <c r="D87" s="94" t="str">
        <f>IF('DATA ENTRY'!E88="","",'DATA ENTRY'!E88)</f>
        <v/>
      </c>
      <c r="E87" s="22" t="str">
        <f>IF('DATA ENTRY'!G88="","",'DATA ENTRY'!G88)</f>
        <v/>
      </c>
      <c r="F87" s="22" t="str">
        <f>IF('DATA ENTRY'!F88="","",'DATA ENTRY'!F88)</f>
        <v/>
      </c>
      <c r="G87" s="175" t="str">
        <f>IF('DATA ENTRY'!H88="","",'DATA ENTRY'!H88)</f>
        <v/>
      </c>
      <c r="H87" s="175" t="str">
        <f>IF('DATA ENTRY'!I88="","",'DATA ENTRY'!I88)</f>
        <v/>
      </c>
      <c r="I87" s="22" t="str">
        <f>IF('DATA ENTRY'!N88="","",'DATA ENTRY'!N88)</f>
        <v/>
      </c>
      <c r="J87" s="174" t="str">
        <f>IF('DATA ENTRY'!O88="","",'DATA ENTRY'!O88)</f>
        <v/>
      </c>
      <c r="K87" s="22" t="str">
        <f>IF('DATA ENTRY'!P88="","",'DATA ENTRY'!P88)</f>
        <v/>
      </c>
      <c r="L87" s="174" t="str">
        <f>IF('DATA ENTRY'!Q88="","",'DATA ENTRY'!Q88)</f>
        <v/>
      </c>
      <c r="M87" s="22" t="str">
        <f>IF('DATA ENTRY'!R88="","",'DATA ENTRY'!R88)</f>
        <v/>
      </c>
      <c r="N87" s="174" t="str">
        <f>IF('DATA ENTRY'!S88="","",'DATA ENTRY'!S88)</f>
        <v/>
      </c>
      <c r="O87" s="174" t="str">
        <f t="shared" si="2"/>
        <v/>
      </c>
      <c r="P87" s="94" t="str">
        <f>IF('DATA ENTRY'!T88="","",'DATA ENTRY'!T88)</f>
        <v/>
      </c>
      <c r="Q87" s="94" t="str">
        <f>IF('DATA ENTRY'!U88="","",'DATA ENTRY'!U88)</f>
        <v/>
      </c>
      <c r="R87" s="22" t="str">
        <f>IF('DATA ENTRY'!W88="","",'DATA ENTRY'!W88)</f>
        <v/>
      </c>
      <c r="S87" s="22" t="str">
        <f>IF('DATA ENTRY'!X88="","",'DATA ENTRY'!X88)</f>
        <v/>
      </c>
      <c r="T87" s="22" t="str">
        <f>IF('DATA ENTRY'!AA88="","",'DATA ENTRY'!AA88)</f>
        <v/>
      </c>
      <c r="U87" s="22" t="str">
        <f t="shared" si="3"/>
        <v/>
      </c>
    </row>
    <row r="88" spans="1:21" ht="18" customHeight="1">
      <c r="A88" s="22" t="str">
        <f>IF(AND(H88="",D88="",F88="",G88="",I88="",J88=""),"",SUBTOTAL(3,$B$5:B88))</f>
        <v/>
      </c>
      <c r="B88" s="94" t="str">
        <f>IF('DATA ENTRY'!B89="","",'DATA ENTRY'!B89)</f>
        <v/>
      </c>
      <c r="C88" s="94" t="str">
        <f>IF('DATA ENTRY'!C89="","",'DATA ENTRY'!C89)</f>
        <v/>
      </c>
      <c r="D88" s="94" t="str">
        <f>IF('DATA ENTRY'!E89="","",'DATA ENTRY'!E89)</f>
        <v/>
      </c>
      <c r="E88" s="22" t="str">
        <f>IF('DATA ENTRY'!G89="","",'DATA ENTRY'!G89)</f>
        <v/>
      </c>
      <c r="F88" s="22" t="str">
        <f>IF('DATA ENTRY'!F89="","",'DATA ENTRY'!F89)</f>
        <v/>
      </c>
      <c r="G88" s="175" t="str">
        <f>IF('DATA ENTRY'!H89="","",'DATA ENTRY'!H89)</f>
        <v/>
      </c>
      <c r="H88" s="175" t="str">
        <f>IF('DATA ENTRY'!I89="","",'DATA ENTRY'!I89)</f>
        <v/>
      </c>
      <c r="I88" s="22" t="str">
        <f>IF('DATA ENTRY'!N89="","",'DATA ENTRY'!N89)</f>
        <v/>
      </c>
      <c r="J88" s="174" t="str">
        <f>IF('DATA ENTRY'!O89="","",'DATA ENTRY'!O89)</f>
        <v/>
      </c>
      <c r="K88" s="22" t="str">
        <f>IF('DATA ENTRY'!P89="","",'DATA ENTRY'!P89)</f>
        <v/>
      </c>
      <c r="L88" s="174" t="str">
        <f>IF('DATA ENTRY'!Q89="","",'DATA ENTRY'!Q89)</f>
        <v/>
      </c>
      <c r="M88" s="22" t="str">
        <f>IF('DATA ENTRY'!R89="","",'DATA ENTRY'!R89)</f>
        <v/>
      </c>
      <c r="N88" s="174" t="str">
        <f>IF('DATA ENTRY'!S89="","",'DATA ENTRY'!S89)</f>
        <v/>
      </c>
      <c r="O88" s="174" t="str">
        <f t="shared" si="2"/>
        <v/>
      </c>
      <c r="P88" s="94" t="str">
        <f>IF('DATA ENTRY'!T89="","",'DATA ENTRY'!T89)</f>
        <v/>
      </c>
      <c r="Q88" s="94" t="str">
        <f>IF('DATA ENTRY'!U89="","",'DATA ENTRY'!U89)</f>
        <v/>
      </c>
      <c r="R88" s="22" t="str">
        <f>IF('DATA ENTRY'!W89="","",'DATA ENTRY'!W89)</f>
        <v/>
      </c>
      <c r="S88" s="22" t="str">
        <f>IF('DATA ENTRY'!X89="","",'DATA ENTRY'!X89)</f>
        <v/>
      </c>
      <c r="T88" s="22" t="str">
        <f>IF('DATA ENTRY'!AA89="","",'DATA ENTRY'!AA89)</f>
        <v/>
      </c>
      <c r="U88" s="22" t="str">
        <f t="shared" si="3"/>
        <v/>
      </c>
    </row>
    <row r="89" spans="1:21" ht="18" customHeight="1">
      <c r="A89" s="22" t="str">
        <f>IF(AND(H89="",D89="",F89="",G89="",I89="",J89=""),"",SUBTOTAL(3,$B$5:B89))</f>
        <v/>
      </c>
      <c r="B89" s="94" t="str">
        <f>IF('DATA ENTRY'!B90="","",'DATA ENTRY'!B90)</f>
        <v/>
      </c>
      <c r="C89" s="94" t="str">
        <f>IF('DATA ENTRY'!C90="","",'DATA ENTRY'!C90)</f>
        <v/>
      </c>
      <c r="D89" s="94" t="str">
        <f>IF('DATA ENTRY'!E90="","",'DATA ENTRY'!E90)</f>
        <v/>
      </c>
      <c r="E89" s="22" t="str">
        <f>IF('DATA ENTRY'!G90="","",'DATA ENTRY'!G90)</f>
        <v/>
      </c>
      <c r="F89" s="22" t="str">
        <f>IF('DATA ENTRY'!F90="","",'DATA ENTRY'!F90)</f>
        <v/>
      </c>
      <c r="G89" s="175" t="str">
        <f>IF('DATA ENTRY'!H90="","",'DATA ENTRY'!H90)</f>
        <v/>
      </c>
      <c r="H89" s="175" t="str">
        <f>IF('DATA ENTRY'!I90="","",'DATA ENTRY'!I90)</f>
        <v/>
      </c>
      <c r="I89" s="22" t="str">
        <f>IF('DATA ENTRY'!N90="","",'DATA ENTRY'!N90)</f>
        <v/>
      </c>
      <c r="J89" s="174" t="str">
        <f>IF('DATA ENTRY'!O90="","",'DATA ENTRY'!O90)</f>
        <v/>
      </c>
      <c r="K89" s="22" t="str">
        <f>IF('DATA ENTRY'!P90="","",'DATA ENTRY'!P90)</f>
        <v/>
      </c>
      <c r="L89" s="174" t="str">
        <f>IF('DATA ENTRY'!Q90="","",'DATA ENTRY'!Q90)</f>
        <v/>
      </c>
      <c r="M89" s="22" t="str">
        <f>IF('DATA ENTRY'!R90="","",'DATA ENTRY'!R90)</f>
        <v/>
      </c>
      <c r="N89" s="174" t="str">
        <f>IF('DATA ENTRY'!S90="","",'DATA ENTRY'!S90)</f>
        <v/>
      </c>
      <c r="O89" s="174" t="str">
        <f t="shared" si="2"/>
        <v/>
      </c>
      <c r="P89" s="94" t="str">
        <f>IF('DATA ENTRY'!T90="","",'DATA ENTRY'!T90)</f>
        <v/>
      </c>
      <c r="Q89" s="94" t="str">
        <f>IF('DATA ENTRY'!U90="","",'DATA ENTRY'!U90)</f>
        <v/>
      </c>
      <c r="R89" s="22" t="str">
        <f>IF('DATA ENTRY'!W90="","",'DATA ENTRY'!W90)</f>
        <v/>
      </c>
      <c r="S89" s="22" t="str">
        <f>IF('DATA ENTRY'!X90="","",'DATA ENTRY'!X90)</f>
        <v/>
      </c>
      <c r="T89" s="22" t="str">
        <f>IF('DATA ENTRY'!AA90="","",'DATA ENTRY'!AA90)</f>
        <v/>
      </c>
      <c r="U89" s="22" t="str">
        <f t="shared" si="3"/>
        <v/>
      </c>
    </row>
    <row r="90" spans="1:21" ht="18" customHeight="1">
      <c r="A90" s="22" t="str">
        <f>IF(AND(H90="",D90="",F90="",G90="",I90="",J90=""),"",SUBTOTAL(3,$B$5:B90))</f>
        <v/>
      </c>
      <c r="B90" s="94" t="str">
        <f>IF('DATA ENTRY'!B91="","",'DATA ENTRY'!B91)</f>
        <v/>
      </c>
      <c r="C90" s="94" t="str">
        <f>IF('DATA ENTRY'!C91="","",'DATA ENTRY'!C91)</f>
        <v/>
      </c>
      <c r="D90" s="94" t="str">
        <f>IF('DATA ENTRY'!E91="","",'DATA ENTRY'!E91)</f>
        <v/>
      </c>
      <c r="E90" s="22" t="str">
        <f>IF('DATA ENTRY'!G91="","",'DATA ENTRY'!G91)</f>
        <v/>
      </c>
      <c r="F90" s="22" t="str">
        <f>IF('DATA ENTRY'!F91="","",'DATA ENTRY'!F91)</f>
        <v/>
      </c>
      <c r="G90" s="175" t="str">
        <f>IF('DATA ENTRY'!H91="","",'DATA ENTRY'!H91)</f>
        <v/>
      </c>
      <c r="H90" s="175" t="str">
        <f>IF('DATA ENTRY'!I91="","",'DATA ENTRY'!I91)</f>
        <v/>
      </c>
      <c r="I90" s="22" t="str">
        <f>IF('DATA ENTRY'!N91="","",'DATA ENTRY'!N91)</f>
        <v/>
      </c>
      <c r="J90" s="174" t="str">
        <f>IF('DATA ENTRY'!O91="","",'DATA ENTRY'!O91)</f>
        <v/>
      </c>
      <c r="K90" s="22" t="str">
        <f>IF('DATA ENTRY'!P91="","",'DATA ENTRY'!P91)</f>
        <v/>
      </c>
      <c r="L90" s="174" t="str">
        <f>IF('DATA ENTRY'!Q91="","",'DATA ENTRY'!Q91)</f>
        <v/>
      </c>
      <c r="M90" s="22" t="str">
        <f>IF('DATA ENTRY'!R91="","",'DATA ENTRY'!R91)</f>
        <v/>
      </c>
      <c r="N90" s="174" t="str">
        <f>IF('DATA ENTRY'!S91="","",'DATA ENTRY'!S91)</f>
        <v/>
      </c>
      <c r="O90" s="174" t="str">
        <f t="shared" si="2"/>
        <v/>
      </c>
      <c r="P90" s="94" t="str">
        <f>IF('DATA ENTRY'!T91="","",'DATA ENTRY'!T91)</f>
        <v/>
      </c>
      <c r="Q90" s="94" t="str">
        <f>IF('DATA ENTRY'!U91="","",'DATA ENTRY'!U91)</f>
        <v/>
      </c>
      <c r="R90" s="22" t="str">
        <f>IF('DATA ENTRY'!W91="","",'DATA ENTRY'!W91)</f>
        <v/>
      </c>
      <c r="S90" s="22" t="str">
        <f>IF('DATA ENTRY'!X91="","",'DATA ENTRY'!X91)</f>
        <v/>
      </c>
      <c r="T90" s="22" t="str">
        <f>IF('DATA ENTRY'!AA91="","",'DATA ENTRY'!AA91)</f>
        <v/>
      </c>
      <c r="U90" s="22" t="str">
        <f t="shared" si="3"/>
        <v/>
      </c>
    </row>
    <row r="91" spans="1:21" ht="18" customHeight="1">
      <c r="A91" s="22" t="str">
        <f>IF(AND(H91="",D91="",F91="",G91="",I91="",J91=""),"",SUBTOTAL(3,$B$5:B91))</f>
        <v/>
      </c>
      <c r="B91" s="94" t="str">
        <f>IF('DATA ENTRY'!B92="","",'DATA ENTRY'!B92)</f>
        <v/>
      </c>
      <c r="C91" s="94" t="str">
        <f>IF('DATA ENTRY'!C92="","",'DATA ENTRY'!C92)</f>
        <v/>
      </c>
      <c r="D91" s="94" t="str">
        <f>IF('DATA ENTRY'!E92="","",'DATA ENTRY'!E92)</f>
        <v/>
      </c>
      <c r="E91" s="22" t="str">
        <f>IF('DATA ENTRY'!G92="","",'DATA ENTRY'!G92)</f>
        <v/>
      </c>
      <c r="F91" s="22" t="str">
        <f>IF('DATA ENTRY'!F92="","",'DATA ENTRY'!F92)</f>
        <v/>
      </c>
      <c r="G91" s="175" t="str">
        <f>IF('DATA ENTRY'!H92="","",'DATA ENTRY'!H92)</f>
        <v/>
      </c>
      <c r="H91" s="175" t="str">
        <f>IF('DATA ENTRY'!I92="","",'DATA ENTRY'!I92)</f>
        <v/>
      </c>
      <c r="I91" s="22" t="str">
        <f>IF('DATA ENTRY'!N92="","",'DATA ENTRY'!N92)</f>
        <v/>
      </c>
      <c r="J91" s="174" t="str">
        <f>IF('DATA ENTRY'!O92="","",'DATA ENTRY'!O92)</f>
        <v/>
      </c>
      <c r="K91" s="22" t="str">
        <f>IF('DATA ENTRY'!P92="","",'DATA ENTRY'!P92)</f>
        <v/>
      </c>
      <c r="L91" s="174" t="str">
        <f>IF('DATA ENTRY'!Q92="","",'DATA ENTRY'!Q92)</f>
        <v/>
      </c>
      <c r="M91" s="22" t="str">
        <f>IF('DATA ENTRY'!R92="","",'DATA ENTRY'!R92)</f>
        <v/>
      </c>
      <c r="N91" s="174" t="str">
        <f>IF('DATA ENTRY'!S92="","",'DATA ENTRY'!S92)</f>
        <v/>
      </c>
      <c r="O91" s="174" t="str">
        <f t="shared" si="2"/>
        <v/>
      </c>
      <c r="P91" s="94" t="str">
        <f>IF('DATA ENTRY'!T92="","",'DATA ENTRY'!T92)</f>
        <v/>
      </c>
      <c r="Q91" s="94" t="str">
        <f>IF('DATA ENTRY'!U92="","",'DATA ENTRY'!U92)</f>
        <v/>
      </c>
      <c r="R91" s="22" t="str">
        <f>IF('DATA ENTRY'!W92="","",'DATA ENTRY'!W92)</f>
        <v/>
      </c>
      <c r="S91" s="22" t="str">
        <f>IF('DATA ENTRY'!X92="","",'DATA ENTRY'!X92)</f>
        <v/>
      </c>
      <c r="T91" s="22" t="str">
        <f>IF('DATA ENTRY'!AA92="","",'DATA ENTRY'!AA92)</f>
        <v/>
      </c>
      <c r="U91" s="22" t="str">
        <f t="shared" si="3"/>
        <v/>
      </c>
    </row>
    <row r="92" spans="1:21" ht="18" customHeight="1">
      <c r="A92" s="22" t="str">
        <f>IF(AND(H92="",D92="",F92="",G92="",I92="",J92=""),"",SUBTOTAL(3,$B$5:B92))</f>
        <v/>
      </c>
      <c r="B92" s="94" t="str">
        <f>IF('DATA ENTRY'!B93="","",'DATA ENTRY'!B93)</f>
        <v/>
      </c>
      <c r="C92" s="94" t="str">
        <f>IF('DATA ENTRY'!C93="","",'DATA ENTRY'!C93)</f>
        <v/>
      </c>
      <c r="D92" s="94" t="str">
        <f>IF('DATA ENTRY'!E93="","",'DATA ENTRY'!E93)</f>
        <v/>
      </c>
      <c r="E92" s="22" t="str">
        <f>IF('DATA ENTRY'!G93="","",'DATA ENTRY'!G93)</f>
        <v/>
      </c>
      <c r="F92" s="22" t="str">
        <f>IF('DATA ENTRY'!F93="","",'DATA ENTRY'!F93)</f>
        <v/>
      </c>
      <c r="G92" s="175" t="str">
        <f>IF('DATA ENTRY'!H93="","",'DATA ENTRY'!H93)</f>
        <v/>
      </c>
      <c r="H92" s="175" t="str">
        <f>IF('DATA ENTRY'!I93="","",'DATA ENTRY'!I93)</f>
        <v/>
      </c>
      <c r="I92" s="22" t="str">
        <f>IF('DATA ENTRY'!N93="","",'DATA ENTRY'!N93)</f>
        <v/>
      </c>
      <c r="J92" s="174" t="str">
        <f>IF('DATA ENTRY'!O93="","",'DATA ENTRY'!O93)</f>
        <v/>
      </c>
      <c r="K92" s="22" t="str">
        <f>IF('DATA ENTRY'!P93="","",'DATA ENTRY'!P93)</f>
        <v/>
      </c>
      <c r="L92" s="174" t="str">
        <f>IF('DATA ENTRY'!Q93="","",'DATA ENTRY'!Q93)</f>
        <v/>
      </c>
      <c r="M92" s="22" t="str">
        <f>IF('DATA ENTRY'!R93="","",'DATA ENTRY'!R93)</f>
        <v/>
      </c>
      <c r="N92" s="174" t="str">
        <f>IF('DATA ENTRY'!S93="","",'DATA ENTRY'!S93)</f>
        <v/>
      </c>
      <c r="O92" s="174" t="str">
        <f t="shared" si="2"/>
        <v/>
      </c>
      <c r="P92" s="94" t="str">
        <f>IF('DATA ENTRY'!T93="","",'DATA ENTRY'!T93)</f>
        <v/>
      </c>
      <c r="Q92" s="94" t="str">
        <f>IF('DATA ENTRY'!U93="","",'DATA ENTRY'!U93)</f>
        <v/>
      </c>
      <c r="R92" s="22" t="str">
        <f>IF('DATA ENTRY'!W93="","",'DATA ENTRY'!W93)</f>
        <v/>
      </c>
      <c r="S92" s="22" t="str">
        <f>IF('DATA ENTRY'!X93="","",'DATA ENTRY'!X93)</f>
        <v/>
      </c>
      <c r="T92" s="22" t="str">
        <f>IF('DATA ENTRY'!AA93="","",'DATA ENTRY'!AA93)</f>
        <v/>
      </c>
      <c r="U92" s="22" t="str">
        <f t="shared" si="3"/>
        <v/>
      </c>
    </row>
    <row r="93" spans="1:21" ht="18" customHeight="1">
      <c r="A93" s="22" t="str">
        <f>IF(AND(H93="",D93="",F93="",G93="",I93="",J93=""),"",SUBTOTAL(3,$B$5:B93))</f>
        <v/>
      </c>
      <c r="B93" s="94" t="str">
        <f>IF('DATA ENTRY'!B94="","",'DATA ENTRY'!B94)</f>
        <v/>
      </c>
      <c r="C93" s="94" t="str">
        <f>IF('DATA ENTRY'!C94="","",'DATA ENTRY'!C94)</f>
        <v/>
      </c>
      <c r="D93" s="94" t="str">
        <f>IF('DATA ENTRY'!E94="","",'DATA ENTRY'!E94)</f>
        <v/>
      </c>
      <c r="E93" s="22" t="str">
        <f>IF('DATA ENTRY'!G94="","",'DATA ENTRY'!G94)</f>
        <v/>
      </c>
      <c r="F93" s="22" t="str">
        <f>IF('DATA ENTRY'!F94="","",'DATA ENTRY'!F94)</f>
        <v/>
      </c>
      <c r="G93" s="175" t="str">
        <f>IF('DATA ENTRY'!H94="","",'DATA ENTRY'!H94)</f>
        <v/>
      </c>
      <c r="H93" s="175" t="str">
        <f>IF('DATA ENTRY'!I94="","",'DATA ENTRY'!I94)</f>
        <v/>
      </c>
      <c r="I93" s="22" t="str">
        <f>IF('DATA ENTRY'!N94="","",'DATA ENTRY'!N94)</f>
        <v/>
      </c>
      <c r="J93" s="174" t="str">
        <f>IF('DATA ENTRY'!O94="","",'DATA ENTRY'!O94)</f>
        <v/>
      </c>
      <c r="K93" s="22" t="str">
        <f>IF('DATA ENTRY'!P94="","",'DATA ENTRY'!P94)</f>
        <v/>
      </c>
      <c r="L93" s="174" t="str">
        <f>IF('DATA ENTRY'!Q94="","",'DATA ENTRY'!Q94)</f>
        <v/>
      </c>
      <c r="M93" s="22" t="str">
        <f>IF('DATA ENTRY'!R94="","",'DATA ENTRY'!R94)</f>
        <v/>
      </c>
      <c r="N93" s="174" t="str">
        <f>IF('DATA ENTRY'!S94="","",'DATA ENTRY'!S94)</f>
        <v/>
      </c>
      <c r="O93" s="174" t="str">
        <f t="shared" si="2"/>
        <v/>
      </c>
      <c r="P93" s="94" t="str">
        <f>IF('DATA ENTRY'!T94="","",'DATA ENTRY'!T94)</f>
        <v/>
      </c>
      <c r="Q93" s="94" t="str">
        <f>IF('DATA ENTRY'!U94="","",'DATA ENTRY'!U94)</f>
        <v/>
      </c>
      <c r="R93" s="22" t="str">
        <f>IF('DATA ENTRY'!W94="","",'DATA ENTRY'!W94)</f>
        <v/>
      </c>
      <c r="S93" s="22" t="str">
        <f>IF('DATA ENTRY'!X94="","",'DATA ENTRY'!X94)</f>
        <v/>
      </c>
      <c r="T93" s="22" t="str">
        <f>IF('DATA ENTRY'!AA94="","",'DATA ENTRY'!AA94)</f>
        <v/>
      </c>
      <c r="U93" s="22" t="str">
        <f t="shared" si="3"/>
        <v/>
      </c>
    </row>
    <row r="94" spans="1:21" ht="18" customHeight="1">
      <c r="A94" s="22" t="str">
        <f>IF(AND(H94="",D94="",F94="",G94="",I94="",J94=""),"",SUBTOTAL(3,$B$5:B94))</f>
        <v/>
      </c>
      <c r="B94" s="94" t="str">
        <f>IF('DATA ENTRY'!B95="","",'DATA ENTRY'!B95)</f>
        <v/>
      </c>
      <c r="C94" s="94" t="str">
        <f>IF('DATA ENTRY'!C95="","",'DATA ENTRY'!C95)</f>
        <v/>
      </c>
      <c r="D94" s="94" t="str">
        <f>IF('DATA ENTRY'!E95="","",'DATA ENTRY'!E95)</f>
        <v/>
      </c>
      <c r="E94" s="22" t="str">
        <f>IF('DATA ENTRY'!G95="","",'DATA ENTRY'!G95)</f>
        <v/>
      </c>
      <c r="F94" s="22" t="str">
        <f>IF('DATA ENTRY'!F95="","",'DATA ENTRY'!F95)</f>
        <v/>
      </c>
      <c r="G94" s="175" t="str">
        <f>IF('DATA ENTRY'!H95="","",'DATA ENTRY'!H95)</f>
        <v/>
      </c>
      <c r="H94" s="175" t="str">
        <f>IF('DATA ENTRY'!I95="","",'DATA ENTRY'!I95)</f>
        <v/>
      </c>
      <c r="I94" s="22" t="str">
        <f>IF('DATA ENTRY'!N95="","",'DATA ENTRY'!N95)</f>
        <v/>
      </c>
      <c r="J94" s="174" t="str">
        <f>IF('DATA ENTRY'!O95="","",'DATA ENTRY'!O95)</f>
        <v/>
      </c>
      <c r="K94" s="22" t="str">
        <f>IF('DATA ENTRY'!P95="","",'DATA ENTRY'!P95)</f>
        <v/>
      </c>
      <c r="L94" s="174" t="str">
        <f>IF('DATA ENTRY'!Q95="","",'DATA ENTRY'!Q95)</f>
        <v/>
      </c>
      <c r="M94" s="22" t="str">
        <f>IF('DATA ENTRY'!R95="","",'DATA ENTRY'!R95)</f>
        <v/>
      </c>
      <c r="N94" s="174" t="str">
        <f>IF('DATA ENTRY'!S95="","",'DATA ENTRY'!S95)</f>
        <v/>
      </c>
      <c r="O94" s="174" t="str">
        <f t="shared" si="2"/>
        <v/>
      </c>
      <c r="P94" s="94" t="str">
        <f>IF('DATA ENTRY'!T95="","",'DATA ENTRY'!T95)</f>
        <v/>
      </c>
      <c r="Q94" s="94" t="str">
        <f>IF('DATA ENTRY'!U95="","",'DATA ENTRY'!U95)</f>
        <v/>
      </c>
      <c r="R94" s="22" t="str">
        <f>IF('DATA ENTRY'!W95="","",'DATA ENTRY'!W95)</f>
        <v/>
      </c>
      <c r="S94" s="22" t="str">
        <f>IF('DATA ENTRY'!X95="","",'DATA ENTRY'!X95)</f>
        <v/>
      </c>
      <c r="T94" s="22" t="str">
        <f>IF('DATA ENTRY'!AA95="","",'DATA ENTRY'!AA95)</f>
        <v/>
      </c>
      <c r="U94" s="22" t="str">
        <f t="shared" si="3"/>
        <v/>
      </c>
    </row>
    <row r="95" spans="1:21" ht="18" customHeight="1">
      <c r="A95" s="22" t="str">
        <f>IF(AND(H95="",D95="",F95="",G95="",I95="",J95=""),"",SUBTOTAL(3,$B$5:B95))</f>
        <v/>
      </c>
      <c r="B95" s="94" t="str">
        <f>IF('DATA ENTRY'!B96="","",'DATA ENTRY'!B96)</f>
        <v/>
      </c>
      <c r="C95" s="94" t="str">
        <f>IF('DATA ENTRY'!C96="","",'DATA ENTRY'!C96)</f>
        <v/>
      </c>
      <c r="D95" s="94" t="str">
        <f>IF('DATA ENTRY'!E96="","",'DATA ENTRY'!E96)</f>
        <v/>
      </c>
      <c r="E95" s="22" t="str">
        <f>IF('DATA ENTRY'!G96="","",'DATA ENTRY'!G96)</f>
        <v/>
      </c>
      <c r="F95" s="22" t="str">
        <f>IF('DATA ENTRY'!F96="","",'DATA ENTRY'!F96)</f>
        <v/>
      </c>
      <c r="G95" s="175" t="str">
        <f>IF('DATA ENTRY'!H96="","",'DATA ENTRY'!H96)</f>
        <v/>
      </c>
      <c r="H95" s="175" t="str">
        <f>IF('DATA ENTRY'!I96="","",'DATA ENTRY'!I96)</f>
        <v/>
      </c>
      <c r="I95" s="22" t="str">
        <f>IF('DATA ENTRY'!N96="","",'DATA ENTRY'!N96)</f>
        <v/>
      </c>
      <c r="J95" s="174" t="str">
        <f>IF('DATA ENTRY'!O96="","",'DATA ENTRY'!O96)</f>
        <v/>
      </c>
      <c r="K95" s="22" t="str">
        <f>IF('DATA ENTRY'!P96="","",'DATA ENTRY'!P96)</f>
        <v/>
      </c>
      <c r="L95" s="174" t="str">
        <f>IF('DATA ENTRY'!Q96="","",'DATA ENTRY'!Q96)</f>
        <v/>
      </c>
      <c r="M95" s="22" t="str">
        <f>IF('DATA ENTRY'!R96="","",'DATA ENTRY'!R96)</f>
        <v/>
      </c>
      <c r="N95" s="174" t="str">
        <f>IF('DATA ENTRY'!S96="","",'DATA ENTRY'!S96)</f>
        <v/>
      </c>
      <c r="O95" s="174" t="str">
        <f t="shared" si="2"/>
        <v/>
      </c>
      <c r="P95" s="94" t="str">
        <f>IF('DATA ENTRY'!T96="","",'DATA ENTRY'!T96)</f>
        <v/>
      </c>
      <c r="Q95" s="94" t="str">
        <f>IF('DATA ENTRY'!U96="","",'DATA ENTRY'!U96)</f>
        <v/>
      </c>
      <c r="R95" s="22" t="str">
        <f>IF('DATA ENTRY'!W96="","",'DATA ENTRY'!W96)</f>
        <v/>
      </c>
      <c r="S95" s="22" t="str">
        <f>IF('DATA ENTRY'!X96="","",'DATA ENTRY'!X96)</f>
        <v/>
      </c>
      <c r="T95" s="22" t="str">
        <f>IF('DATA ENTRY'!AA96="","",'DATA ENTRY'!AA96)</f>
        <v/>
      </c>
      <c r="U95" s="22" t="str">
        <f t="shared" si="3"/>
        <v/>
      </c>
    </row>
    <row r="96" spans="1:21" ht="18" customHeight="1">
      <c r="A96" s="22" t="str">
        <f>IF(AND(H96="",D96="",F96="",G96="",I96="",J96=""),"",SUBTOTAL(3,$B$5:B96))</f>
        <v/>
      </c>
      <c r="B96" s="94" t="str">
        <f>IF('DATA ENTRY'!B97="","",'DATA ENTRY'!B97)</f>
        <v/>
      </c>
      <c r="C96" s="94" t="str">
        <f>IF('DATA ENTRY'!C97="","",'DATA ENTRY'!C97)</f>
        <v/>
      </c>
      <c r="D96" s="94" t="str">
        <f>IF('DATA ENTRY'!E97="","",'DATA ENTRY'!E97)</f>
        <v/>
      </c>
      <c r="E96" s="22" t="str">
        <f>IF('DATA ENTRY'!G97="","",'DATA ENTRY'!G97)</f>
        <v/>
      </c>
      <c r="F96" s="22" t="str">
        <f>IF('DATA ENTRY'!F97="","",'DATA ENTRY'!F97)</f>
        <v/>
      </c>
      <c r="G96" s="175" t="str">
        <f>IF('DATA ENTRY'!H97="","",'DATA ENTRY'!H97)</f>
        <v/>
      </c>
      <c r="H96" s="175" t="str">
        <f>IF('DATA ENTRY'!I97="","",'DATA ENTRY'!I97)</f>
        <v/>
      </c>
      <c r="I96" s="22" t="str">
        <f>IF('DATA ENTRY'!N97="","",'DATA ENTRY'!N97)</f>
        <v/>
      </c>
      <c r="J96" s="174" t="str">
        <f>IF('DATA ENTRY'!O97="","",'DATA ENTRY'!O97)</f>
        <v/>
      </c>
      <c r="K96" s="22" t="str">
        <f>IF('DATA ENTRY'!P97="","",'DATA ENTRY'!P97)</f>
        <v/>
      </c>
      <c r="L96" s="174" t="str">
        <f>IF('DATA ENTRY'!Q97="","",'DATA ENTRY'!Q97)</f>
        <v/>
      </c>
      <c r="M96" s="22" t="str">
        <f>IF('DATA ENTRY'!R97="","",'DATA ENTRY'!R97)</f>
        <v/>
      </c>
      <c r="N96" s="174" t="str">
        <f>IF('DATA ENTRY'!S97="","",'DATA ENTRY'!S97)</f>
        <v/>
      </c>
      <c r="O96" s="174" t="str">
        <f t="shared" si="2"/>
        <v/>
      </c>
      <c r="P96" s="94" t="str">
        <f>IF('DATA ENTRY'!T97="","",'DATA ENTRY'!T97)</f>
        <v/>
      </c>
      <c r="Q96" s="94" t="str">
        <f>IF('DATA ENTRY'!U97="","",'DATA ENTRY'!U97)</f>
        <v/>
      </c>
      <c r="R96" s="22" t="str">
        <f>IF('DATA ENTRY'!W97="","",'DATA ENTRY'!W97)</f>
        <v/>
      </c>
      <c r="S96" s="22" t="str">
        <f>IF('DATA ENTRY'!X97="","",'DATA ENTRY'!X97)</f>
        <v/>
      </c>
      <c r="T96" s="22" t="str">
        <f>IF('DATA ENTRY'!AA97="","",'DATA ENTRY'!AA97)</f>
        <v/>
      </c>
      <c r="U96" s="22" t="str">
        <f t="shared" si="3"/>
        <v/>
      </c>
    </row>
    <row r="97" spans="1:21" ht="18" customHeight="1">
      <c r="A97" s="22" t="str">
        <f>IF(AND(H97="",D97="",F97="",G97="",I97="",J97=""),"",SUBTOTAL(3,$B$5:B97))</f>
        <v/>
      </c>
      <c r="B97" s="94" t="str">
        <f>IF('DATA ENTRY'!B98="","",'DATA ENTRY'!B98)</f>
        <v/>
      </c>
      <c r="C97" s="94" t="str">
        <f>IF('DATA ENTRY'!C98="","",'DATA ENTRY'!C98)</f>
        <v/>
      </c>
      <c r="D97" s="94" t="str">
        <f>IF('DATA ENTRY'!E98="","",'DATA ENTRY'!E98)</f>
        <v/>
      </c>
      <c r="E97" s="22" t="str">
        <f>IF('DATA ENTRY'!G98="","",'DATA ENTRY'!G98)</f>
        <v/>
      </c>
      <c r="F97" s="22" t="str">
        <f>IF('DATA ENTRY'!F98="","",'DATA ENTRY'!F98)</f>
        <v/>
      </c>
      <c r="G97" s="175" t="str">
        <f>IF('DATA ENTRY'!H98="","",'DATA ENTRY'!H98)</f>
        <v/>
      </c>
      <c r="H97" s="175" t="str">
        <f>IF('DATA ENTRY'!I98="","",'DATA ENTRY'!I98)</f>
        <v/>
      </c>
      <c r="I97" s="22" t="str">
        <f>IF('DATA ENTRY'!N98="","",'DATA ENTRY'!N98)</f>
        <v/>
      </c>
      <c r="J97" s="174" t="str">
        <f>IF('DATA ENTRY'!O98="","",'DATA ENTRY'!O98)</f>
        <v/>
      </c>
      <c r="K97" s="22" t="str">
        <f>IF('DATA ENTRY'!P98="","",'DATA ENTRY'!P98)</f>
        <v/>
      </c>
      <c r="L97" s="174" t="str">
        <f>IF('DATA ENTRY'!Q98="","",'DATA ENTRY'!Q98)</f>
        <v/>
      </c>
      <c r="M97" s="22" t="str">
        <f>IF('DATA ENTRY'!R98="","",'DATA ENTRY'!R98)</f>
        <v/>
      </c>
      <c r="N97" s="174" t="str">
        <f>IF('DATA ENTRY'!S98="","",'DATA ENTRY'!S98)</f>
        <v/>
      </c>
      <c r="O97" s="174" t="str">
        <f t="shared" si="2"/>
        <v/>
      </c>
      <c r="P97" s="94" t="str">
        <f>IF('DATA ENTRY'!T98="","",'DATA ENTRY'!T98)</f>
        <v/>
      </c>
      <c r="Q97" s="94" t="str">
        <f>IF('DATA ENTRY'!U98="","",'DATA ENTRY'!U98)</f>
        <v/>
      </c>
      <c r="R97" s="22" t="str">
        <f>IF('DATA ENTRY'!W98="","",'DATA ENTRY'!W98)</f>
        <v/>
      </c>
      <c r="S97" s="22" t="str">
        <f>IF('DATA ENTRY'!X98="","",'DATA ENTRY'!X98)</f>
        <v/>
      </c>
      <c r="T97" s="22" t="str">
        <f>IF('DATA ENTRY'!AA98="","",'DATA ENTRY'!AA98)</f>
        <v/>
      </c>
      <c r="U97" s="22" t="str">
        <f t="shared" si="3"/>
        <v/>
      </c>
    </row>
    <row r="98" spans="1:21" ht="18" customHeight="1">
      <c r="A98" s="22" t="str">
        <f>IF(AND(H98="",D98="",F98="",G98="",I98="",J98=""),"",SUBTOTAL(3,$B$5:B98))</f>
        <v/>
      </c>
      <c r="B98" s="94" t="str">
        <f>IF('DATA ENTRY'!B99="","",'DATA ENTRY'!B99)</f>
        <v/>
      </c>
      <c r="C98" s="94" t="str">
        <f>IF('DATA ENTRY'!C99="","",'DATA ENTRY'!C99)</f>
        <v/>
      </c>
      <c r="D98" s="94" t="str">
        <f>IF('DATA ENTRY'!E99="","",'DATA ENTRY'!E99)</f>
        <v/>
      </c>
      <c r="E98" s="22" t="str">
        <f>IF('DATA ENTRY'!G99="","",'DATA ENTRY'!G99)</f>
        <v/>
      </c>
      <c r="F98" s="22" t="str">
        <f>IF('DATA ENTRY'!F99="","",'DATA ENTRY'!F99)</f>
        <v/>
      </c>
      <c r="G98" s="175" t="str">
        <f>IF('DATA ENTRY'!H99="","",'DATA ENTRY'!H99)</f>
        <v/>
      </c>
      <c r="H98" s="175" t="str">
        <f>IF('DATA ENTRY'!I99="","",'DATA ENTRY'!I99)</f>
        <v/>
      </c>
      <c r="I98" s="22" t="str">
        <f>IF('DATA ENTRY'!N99="","",'DATA ENTRY'!N99)</f>
        <v/>
      </c>
      <c r="J98" s="174" t="str">
        <f>IF('DATA ENTRY'!O99="","",'DATA ENTRY'!O99)</f>
        <v/>
      </c>
      <c r="K98" s="22" t="str">
        <f>IF('DATA ENTRY'!P99="","",'DATA ENTRY'!P99)</f>
        <v/>
      </c>
      <c r="L98" s="174" t="str">
        <f>IF('DATA ENTRY'!Q99="","",'DATA ENTRY'!Q99)</f>
        <v/>
      </c>
      <c r="M98" s="22" t="str">
        <f>IF('DATA ENTRY'!R99="","",'DATA ENTRY'!R99)</f>
        <v/>
      </c>
      <c r="N98" s="174" t="str">
        <f>IF('DATA ENTRY'!S99="","",'DATA ENTRY'!S99)</f>
        <v/>
      </c>
      <c r="O98" s="174" t="str">
        <f t="shared" si="2"/>
        <v/>
      </c>
      <c r="P98" s="94" t="str">
        <f>IF('DATA ENTRY'!T99="","",'DATA ENTRY'!T99)</f>
        <v/>
      </c>
      <c r="Q98" s="94" t="str">
        <f>IF('DATA ENTRY'!U99="","",'DATA ENTRY'!U99)</f>
        <v/>
      </c>
      <c r="R98" s="22" t="str">
        <f>IF('DATA ENTRY'!W99="","",'DATA ENTRY'!W99)</f>
        <v/>
      </c>
      <c r="S98" s="22" t="str">
        <f>IF('DATA ENTRY'!X99="","",'DATA ENTRY'!X99)</f>
        <v/>
      </c>
      <c r="T98" s="22" t="str">
        <f>IF('DATA ENTRY'!AA99="","",'DATA ENTRY'!AA99)</f>
        <v/>
      </c>
      <c r="U98" s="22" t="str">
        <f t="shared" si="3"/>
        <v/>
      </c>
    </row>
    <row r="99" spans="1:21" ht="18" customHeight="1">
      <c r="A99" s="22" t="str">
        <f>IF(AND(H99="",D99="",F99="",G99="",I99="",J99=""),"",SUBTOTAL(3,$B$5:B99))</f>
        <v/>
      </c>
      <c r="B99" s="94" t="str">
        <f>IF('DATA ENTRY'!B100="","",'DATA ENTRY'!B100)</f>
        <v/>
      </c>
      <c r="C99" s="94" t="str">
        <f>IF('DATA ENTRY'!C100="","",'DATA ENTRY'!C100)</f>
        <v/>
      </c>
      <c r="D99" s="94" t="str">
        <f>IF('DATA ENTRY'!E100="","",'DATA ENTRY'!E100)</f>
        <v/>
      </c>
      <c r="E99" s="22" t="str">
        <f>IF('DATA ENTRY'!G100="","",'DATA ENTRY'!G100)</f>
        <v/>
      </c>
      <c r="F99" s="22" t="str">
        <f>IF('DATA ENTRY'!F100="","",'DATA ENTRY'!F100)</f>
        <v/>
      </c>
      <c r="G99" s="175" t="str">
        <f>IF('DATA ENTRY'!H100="","",'DATA ENTRY'!H100)</f>
        <v/>
      </c>
      <c r="H99" s="175" t="str">
        <f>IF('DATA ENTRY'!I100="","",'DATA ENTRY'!I100)</f>
        <v/>
      </c>
      <c r="I99" s="22" t="str">
        <f>IF('DATA ENTRY'!N100="","",'DATA ENTRY'!N100)</f>
        <v/>
      </c>
      <c r="J99" s="174" t="str">
        <f>IF('DATA ENTRY'!O100="","",'DATA ENTRY'!O100)</f>
        <v/>
      </c>
      <c r="K99" s="22" t="str">
        <f>IF('DATA ENTRY'!P100="","",'DATA ENTRY'!P100)</f>
        <v/>
      </c>
      <c r="L99" s="174" t="str">
        <f>IF('DATA ENTRY'!Q100="","",'DATA ENTRY'!Q100)</f>
        <v/>
      </c>
      <c r="M99" s="22" t="str">
        <f>IF('DATA ENTRY'!R100="","",'DATA ENTRY'!R100)</f>
        <v/>
      </c>
      <c r="N99" s="174" t="str">
        <f>IF('DATA ENTRY'!S100="","",'DATA ENTRY'!S100)</f>
        <v/>
      </c>
      <c r="O99" s="174" t="str">
        <f t="shared" si="2"/>
        <v/>
      </c>
      <c r="P99" s="94" t="str">
        <f>IF('DATA ENTRY'!T100="","",'DATA ENTRY'!T100)</f>
        <v/>
      </c>
      <c r="Q99" s="94" t="str">
        <f>IF('DATA ENTRY'!U100="","",'DATA ENTRY'!U100)</f>
        <v/>
      </c>
      <c r="R99" s="22" t="str">
        <f>IF('DATA ENTRY'!W100="","",'DATA ENTRY'!W100)</f>
        <v/>
      </c>
      <c r="S99" s="22" t="str">
        <f>IF('DATA ENTRY'!X100="","",'DATA ENTRY'!X100)</f>
        <v/>
      </c>
      <c r="T99" s="22" t="str">
        <f>IF('DATA ENTRY'!AA100="","",'DATA ENTRY'!AA100)</f>
        <v/>
      </c>
      <c r="U99" s="22" t="str">
        <f t="shared" si="3"/>
        <v/>
      </c>
    </row>
    <row r="100" spans="1:21" ht="18" customHeight="1">
      <c r="A100" s="22" t="str">
        <f>IF(AND(H100="",D100="",F100="",G100="",I100="",J100=""),"",SUBTOTAL(3,$B$5:B100))</f>
        <v/>
      </c>
      <c r="B100" s="94" t="str">
        <f>IF('DATA ENTRY'!B101="","",'DATA ENTRY'!B101)</f>
        <v/>
      </c>
      <c r="C100" s="94" t="str">
        <f>IF('DATA ENTRY'!C101="","",'DATA ENTRY'!C101)</f>
        <v/>
      </c>
      <c r="D100" s="94" t="str">
        <f>IF('DATA ENTRY'!E101="","",'DATA ENTRY'!E101)</f>
        <v/>
      </c>
      <c r="E100" s="22" t="str">
        <f>IF('DATA ENTRY'!G101="","",'DATA ENTRY'!G101)</f>
        <v/>
      </c>
      <c r="F100" s="22" t="str">
        <f>IF('DATA ENTRY'!F101="","",'DATA ENTRY'!F101)</f>
        <v/>
      </c>
      <c r="G100" s="175" t="str">
        <f>IF('DATA ENTRY'!H101="","",'DATA ENTRY'!H101)</f>
        <v/>
      </c>
      <c r="H100" s="175" t="str">
        <f>IF('DATA ENTRY'!I101="","",'DATA ENTRY'!I101)</f>
        <v/>
      </c>
      <c r="I100" s="22" t="str">
        <f>IF('DATA ENTRY'!N101="","",'DATA ENTRY'!N101)</f>
        <v/>
      </c>
      <c r="J100" s="174" t="str">
        <f>IF('DATA ENTRY'!O101="","",'DATA ENTRY'!O101)</f>
        <v/>
      </c>
      <c r="K100" s="22" t="str">
        <f>IF('DATA ENTRY'!P101="","",'DATA ENTRY'!P101)</f>
        <v/>
      </c>
      <c r="L100" s="174" t="str">
        <f>IF('DATA ENTRY'!Q101="","",'DATA ENTRY'!Q101)</f>
        <v/>
      </c>
      <c r="M100" s="22" t="str">
        <f>IF('DATA ENTRY'!R101="","",'DATA ENTRY'!R101)</f>
        <v/>
      </c>
      <c r="N100" s="174" t="str">
        <f>IF('DATA ENTRY'!S101="","",'DATA ENTRY'!S101)</f>
        <v/>
      </c>
      <c r="O100" s="174" t="str">
        <f t="shared" si="2"/>
        <v/>
      </c>
      <c r="P100" s="94" t="str">
        <f>IF('DATA ENTRY'!T101="","",'DATA ENTRY'!T101)</f>
        <v/>
      </c>
      <c r="Q100" s="94" t="str">
        <f>IF('DATA ENTRY'!U101="","",'DATA ENTRY'!U101)</f>
        <v/>
      </c>
      <c r="R100" s="22" t="str">
        <f>IF('DATA ENTRY'!W101="","",'DATA ENTRY'!W101)</f>
        <v/>
      </c>
      <c r="S100" s="22" t="str">
        <f>IF('DATA ENTRY'!X101="","",'DATA ENTRY'!X101)</f>
        <v/>
      </c>
      <c r="T100" s="22" t="str">
        <f>IF('DATA ENTRY'!AA101="","",'DATA ENTRY'!AA101)</f>
        <v/>
      </c>
      <c r="U100" s="22" t="str">
        <f t="shared" si="3"/>
        <v/>
      </c>
    </row>
    <row r="101" spans="1:21" ht="18" customHeight="1">
      <c r="A101" s="22" t="str">
        <f>IF(AND(H101="",D101="",F101="",G101="",I101="",J101=""),"",SUBTOTAL(3,$B$5:B101))</f>
        <v/>
      </c>
      <c r="B101" s="94" t="str">
        <f>IF('DATA ENTRY'!B102="","",'DATA ENTRY'!B102)</f>
        <v/>
      </c>
      <c r="C101" s="94" t="str">
        <f>IF('DATA ENTRY'!C102="","",'DATA ENTRY'!C102)</f>
        <v/>
      </c>
      <c r="D101" s="94" t="str">
        <f>IF('DATA ENTRY'!E102="","",'DATA ENTRY'!E102)</f>
        <v/>
      </c>
      <c r="E101" s="22" t="str">
        <f>IF('DATA ENTRY'!G102="","",'DATA ENTRY'!G102)</f>
        <v/>
      </c>
      <c r="F101" s="22" t="str">
        <f>IF('DATA ENTRY'!F102="","",'DATA ENTRY'!F102)</f>
        <v/>
      </c>
      <c r="G101" s="175" t="str">
        <f>IF('DATA ENTRY'!H102="","",'DATA ENTRY'!H102)</f>
        <v/>
      </c>
      <c r="H101" s="175" t="str">
        <f>IF('DATA ENTRY'!I102="","",'DATA ENTRY'!I102)</f>
        <v/>
      </c>
      <c r="I101" s="22" t="str">
        <f>IF('DATA ENTRY'!N102="","",'DATA ENTRY'!N102)</f>
        <v/>
      </c>
      <c r="J101" s="174" t="str">
        <f>IF('DATA ENTRY'!O102="","",'DATA ENTRY'!O102)</f>
        <v/>
      </c>
      <c r="K101" s="22" t="str">
        <f>IF('DATA ENTRY'!P102="","",'DATA ENTRY'!P102)</f>
        <v/>
      </c>
      <c r="L101" s="174" t="str">
        <f>IF('DATA ENTRY'!Q102="","",'DATA ENTRY'!Q102)</f>
        <v/>
      </c>
      <c r="M101" s="22" t="str">
        <f>IF('DATA ENTRY'!R102="","",'DATA ENTRY'!R102)</f>
        <v/>
      </c>
      <c r="N101" s="174" t="str">
        <f>IF('DATA ENTRY'!S102="","",'DATA ENTRY'!S102)</f>
        <v/>
      </c>
      <c r="O101" s="174" t="str">
        <f t="shared" si="2"/>
        <v/>
      </c>
      <c r="P101" s="94" t="str">
        <f>IF('DATA ENTRY'!T102="","",'DATA ENTRY'!T102)</f>
        <v/>
      </c>
      <c r="Q101" s="94" t="str">
        <f>IF('DATA ENTRY'!U102="","",'DATA ENTRY'!U102)</f>
        <v/>
      </c>
      <c r="R101" s="22" t="str">
        <f>IF('DATA ENTRY'!W102="","",'DATA ENTRY'!W102)</f>
        <v/>
      </c>
      <c r="S101" s="22" t="str">
        <f>IF('DATA ENTRY'!X102="","",'DATA ENTRY'!X102)</f>
        <v/>
      </c>
      <c r="T101" s="22" t="str">
        <f>IF('DATA ENTRY'!AA102="","",'DATA ENTRY'!AA102)</f>
        <v/>
      </c>
      <c r="U101" s="22" t="str">
        <f t="shared" si="3"/>
        <v/>
      </c>
    </row>
    <row r="102" spans="1:21" ht="18" customHeight="1">
      <c r="A102" s="22" t="str">
        <f>IF(AND(H102="",D102="",F102="",G102="",I102="",J102=""),"",SUBTOTAL(3,$B$5:B102))</f>
        <v/>
      </c>
      <c r="B102" s="94" t="str">
        <f>IF('DATA ENTRY'!B103="","",'DATA ENTRY'!B103)</f>
        <v/>
      </c>
      <c r="C102" s="94" t="str">
        <f>IF('DATA ENTRY'!C103="","",'DATA ENTRY'!C103)</f>
        <v/>
      </c>
      <c r="D102" s="94" t="str">
        <f>IF('DATA ENTRY'!E103="","",'DATA ENTRY'!E103)</f>
        <v/>
      </c>
      <c r="E102" s="22" t="str">
        <f>IF('DATA ENTRY'!G103="","",'DATA ENTRY'!G103)</f>
        <v/>
      </c>
      <c r="F102" s="22" t="str">
        <f>IF('DATA ENTRY'!F103="","",'DATA ENTRY'!F103)</f>
        <v/>
      </c>
      <c r="G102" s="175" t="str">
        <f>IF('DATA ENTRY'!H103="","",'DATA ENTRY'!H103)</f>
        <v/>
      </c>
      <c r="H102" s="175" t="str">
        <f>IF('DATA ENTRY'!I103="","",'DATA ENTRY'!I103)</f>
        <v/>
      </c>
      <c r="I102" s="22" t="str">
        <f>IF('DATA ENTRY'!N103="","",'DATA ENTRY'!N103)</f>
        <v/>
      </c>
      <c r="J102" s="174" t="str">
        <f>IF('DATA ENTRY'!O103="","",'DATA ENTRY'!O103)</f>
        <v/>
      </c>
      <c r="K102" s="22" t="str">
        <f>IF('DATA ENTRY'!P103="","",'DATA ENTRY'!P103)</f>
        <v/>
      </c>
      <c r="L102" s="174" t="str">
        <f>IF('DATA ENTRY'!Q103="","",'DATA ENTRY'!Q103)</f>
        <v/>
      </c>
      <c r="M102" s="22" t="str">
        <f>IF('DATA ENTRY'!R103="","",'DATA ENTRY'!R103)</f>
        <v/>
      </c>
      <c r="N102" s="174" t="str">
        <f>IF('DATA ENTRY'!S103="","",'DATA ENTRY'!S103)</f>
        <v/>
      </c>
      <c r="O102" s="174" t="str">
        <f t="shared" si="2"/>
        <v/>
      </c>
      <c r="P102" s="94" t="str">
        <f>IF('DATA ENTRY'!T103="","",'DATA ENTRY'!T103)</f>
        <v/>
      </c>
      <c r="Q102" s="94" t="str">
        <f>IF('DATA ENTRY'!U103="","",'DATA ENTRY'!U103)</f>
        <v/>
      </c>
      <c r="R102" s="22" t="str">
        <f>IF('DATA ENTRY'!W103="","",'DATA ENTRY'!W103)</f>
        <v/>
      </c>
      <c r="S102" s="22" t="str">
        <f>IF('DATA ENTRY'!X103="","",'DATA ENTRY'!X103)</f>
        <v/>
      </c>
      <c r="T102" s="22" t="str">
        <f>IF('DATA ENTRY'!AA103="","",'DATA ENTRY'!AA103)</f>
        <v/>
      </c>
      <c r="U102" s="22" t="str">
        <f t="shared" si="3"/>
        <v/>
      </c>
    </row>
    <row r="103" spans="1:21" ht="18" customHeight="1">
      <c r="A103" s="22" t="str">
        <f>IF(AND(H103="",D103="",F103="",G103="",I103="",J103=""),"",SUBTOTAL(3,$B$5:B103))</f>
        <v/>
      </c>
      <c r="B103" s="94" t="str">
        <f>IF('DATA ENTRY'!B104="","",'DATA ENTRY'!B104)</f>
        <v/>
      </c>
      <c r="C103" s="94" t="str">
        <f>IF('DATA ENTRY'!C104="","",'DATA ENTRY'!C104)</f>
        <v/>
      </c>
      <c r="D103" s="94" t="str">
        <f>IF('DATA ENTRY'!E104="","",'DATA ENTRY'!E104)</f>
        <v/>
      </c>
      <c r="E103" s="22" t="str">
        <f>IF('DATA ENTRY'!G104="","",'DATA ENTRY'!G104)</f>
        <v/>
      </c>
      <c r="F103" s="22" t="str">
        <f>IF('DATA ENTRY'!F104="","",'DATA ENTRY'!F104)</f>
        <v/>
      </c>
      <c r="G103" s="175" t="str">
        <f>IF('DATA ENTRY'!H104="","",'DATA ENTRY'!H104)</f>
        <v/>
      </c>
      <c r="H103" s="175" t="str">
        <f>IF('DATA ENTRY'!I104="","",'DATA ENTRY'!I104)</f>
        <v/>
      </c>
      <c r="I103" s="22" t="str">
        <f>IF('DATA ENTRY'!N104="","",'DATA ENTRY'!N104)</f>
        <v/>
      </c>
      <c r="J103" s="174" t="str">
        <f>IF('DATA ENTRY'!O104="","",'DATA ENTRY'!O104)</f>
        <v/>
      </c>
      <c r="K103" s="22" t="str">
        <f>IF('DATA ENTRY'!P104="","",'DATA ENTRY'!P104)</f>
        <v/>
      </c>
      <c r="L103" s="174" t="str">
        <f>IF('DATA ENTRY'!Q104="","",'DATA ENTRY'!Q104)</f>
        <v/>
      </c>
      <c r="M103" s="22" t="str">
        <f>IF('DATA ENTRY'!R104="","",'DATA ENTRY'!R104)</f>
        <v/>
      </c>
      <c r="N103" s="174" t="str">
        <f>IF('DATA ENTRY'!S104="","",'DATA ENTRY'!S104)</f>
        <v/>
      </c>
      <c r="O103" s="174" t="str">
        <f t="shared" si="2"/>
        <v/>
      </c>
      <c r="P103" s="94" t="str">
        <f>IF('DATA ENTRY'!T104="","",'DATA ENTRY'!T104)</f>
        <v/>
      </c>
      <c r="Q103" s="94" t="str">
        <f>IF('DATA ENTRY'!U104="","",'DATA ENTRY'!U104)</f>
        <v/>
      </c>
      <c r="R103" s="22" t="str">
        <f>IF('DATA ENTRY'!W104="","",'DATA ENTRY'!W104)</f>
        <v/>
      </c>
      <c r="S103" s="22" t="str">
        <f>IF('DATA ENTRY'!X104="","",'DATA ENTRY'!X104)</f>
        <v/>
      </c>
      <c r="T103" s="22" t="str">
        <f>IF('DATA ENTRY'!AA104="","",'DATA ENTRY'!AA104)</f>
        <v/>
      </c>
      <c r="U103" s="22" t="str">
        <f t="shared" si="3"/>
        <v/>
      </c>
    </row>
    <row r="104" spans="1:21" ht="18" customHeight="1">
      <c r="A104" s="22" t="str">
        <f>IF(AND(H104="",D104="",F104="",G104="",I104="",J104=""),"",SUBTOTAL(3,$B$5:B104))</f>
        <v/>
      </c>
      <c r="B104" s="94" t="str">
        <f>IF('DATA ENTRY'!B105="","",'DATA ENTRY'!B105)</f>
        <v/>
      </c>
      <c r="C104" s="94" t="str">
        <f>IF('DATA ENTRY'!C105="","",'DATA ENTRY'!C105)</f>
        <v/>
      </c>
      <c r="D104" s="94" t="str">
        <f>IF('DATA ENTRY'!E105="","",'DATA ENTRY'!E105)</f>
        <v/>
      </c>
      <c r="E104" s="22" t="str">
        <f>IF('DATA ENTRY'!G105="","",'DATA ENTRY'!G105)</f>
        <v/>
      </c>
      <c r="F104" s="22" t="str">
        <f>IF('DATA ENTRY'!F105="","",'DATA ENTRY'!F105)</f>
        <v/>
      </c>
      <c r="G104" s="175" t="str">
        <f>IF('DATA ENTRY'!H105="","",'DATA ENTRY'!H105)</f>
        <v/>
      </c>
      <c r="H104" s="175" t="str">
        <f>IF('DATA ENTRY'!I105="","",'DATA ENTRY'!I105)</f>
        <v/>
      </c>
      <c r="I104" s="22" t="str">
        <f>IF('DATA ENTRY'!N105="","",'DATA ENTRY'!N105)</f>
        <v/>
      </c>
      <c r="J104" s="174" t="str">
        <f>IF('DATA ENTRY'!O105="","",'DATA ENTRY'!O105)</f>
        <v/>
      </c>
      <c r="K104" s="22" t="str">
        <f>IF('DATA ENTRY'!P105="","",'DATA ENTRY'!P105)</f>
        <v/>
      </c>
      <c r="L104" s="174" t="str">
        <f>IF('DATA ENTRY'!Q105="","",'DATA ENTRY'!Q105)</f>
        <v/>
      </c>
      <c r="M104" s="22" t="str">
        <f>IF('DATA ENTRY'!R105="","",'DATA ENTRY'!R105)</f>
        <v/>
      </c>
      <c r="N104" s="174" t="str">
        <f>IF('DATA ENTRY'!S105="","",'DATA ENTRY'!S105)</f>
        <v/>
      </c>
      <c r="O104" s="174" t="str">
        <f t="shared" si="2"/>
        <v/>
      </c>
      <c r="P104" s="94" t="str">
        <f>IF('DATA ENTRY'!T105="","",'DATA ENTRY'!T105)</f>
        <v/>
      </c>
      <c r="Q104" s="94" t="str">
        <f>IF('DATA ENTRY'!U105="","",'DATA ENTRY'!U105)</f>
        <v/>
      </c>
      <c r="R104" s="22" t="str">
        <f>IF('DATA ENTRY'!W105="","",'DATA ENTRY'!W105)</f>
        <v/>
      </c>
      <c r="S104" s="22" t="str">
        <f>IF('DATA ENTRY'!X105="","",'DATA ENTRY'!X105)</f>
        <v/>
      </c>
      <c r="T104" s="22" t="str">
        <f>IF('DATA ENTRY'!AA105="","",'DATA ENTRY'!AA105)</f>
        <v/>
      </c>
      <c r="U104" s="22" t="str">
        <f t="shared" si="3"/>
        <v/>
      </c>
    </row>
    <row r="105" spans="1:21" ht="18" customHeight="1">
      <c r="A105" s="22" t="str">
        <f>IF(AND(H105="",D105="",F105="",G105="",I105="",J105=""),"",SUBTOTAL(3,$B$5:B105))</f>
        <v/>
      </c>
      <c r="B105" s="94" t="str">
        <f>IF('DATA ENTRY'!B106="","",'DATA ENTRY'!B106)</f>
        <v/>
      </c>
      <c r="C105" s="94" t="str">
        <f>IF('DATA ENTRY'!C106="","",'DATA ENTRY'!C106)</f>
        <v/>
      </c>
      <c r="D105" s="94" t="str">
        <f>IF('DATA ENTRY'!E106="","",'DATA ENTRY'!E106)</f>
        <v/>
      </c>
      <c r="E105" s="22" t="str">
        <f>IF('DATA ENTRY'!G106="","",'DATA ENTRY'!G106)</f>
        <v/>
      </c>
      <c r="F105" s="22" t="str">
        <f>IF('DATA ENTRY'!F106="","",'DATA ENTRY'!F106)</f>
        <v/>
      </c>
      <c r="G105" s="175" t="str">
        <f>IF('DATA ENTRY'!H106="","",'DATA ENTRY'!H106)</f>
        <v/>
      </c>
      <c r="H105" s="175" t="str">
        <f>IF('DATA ENTRY'!I106="","",'DATA ENTRY'!I106)</f>
        <v/>
      </c>
      <c r="I105" s="22" t="str">
        <f>IF('DATA ENTRY'!N106="","",'DATA ENTRY'!N106)</f>
        <v/>
      </c>
      <c r="J105" s="174" t="str">
        <f>IF('DATA ENTRY'!O106="","",'DATA ENTRY'!O106)</f>
        <v/>
      </c>
      <c r="K105" s="22" t="str">
        <f>IF('DATA ENTRY'!P106="","",'DATA ENTRY'!P106)</f>
        <v/>
      </c>
      <c r="L105" s="174" t="str">
        <f>IF('DATA ENTRY'!Q106="","",'DATA ENTRY'!Q106)</f>
        <v/>
      </c>
      <c r="M105" s="22" t="str">
        <f>IF('DATA ENTRY'!R106="","",'DATA ENTRY'!R106)</f>
        <v/>
      </c>
      <c r="N105" s="174" t="str">
        <f>IF('DATA ENTRY'!S106="","",'DATA ENTRY'!S106)</f>
        <v/>
      </c>
      <c r="O105" s="174" t="str">
        <f t="shared" si="2"/>
        <v/>
      </c>
      <c r="P105" s="94" t="str">
        <f>IF('DATA ENTRY'!T106="","",'DATA ENTRY'!T106)</f>
        <v/>
      </c>
      <c r="Q105" s="94" t="str">
        <f>IF('DATA ENTRY'!U106="","",'DATA ENTRY'!U106)</f>
        <v/>
      </c>
      <c r="R105" s="22" t="str">
        <f>IF('DATA ENTRY'!W106="","",'DATA ENTRY'!W106)</f>
        <v/>
      </c>
      <c r="S105" s="22" t="str">
        <f>IF('DATA ENTRY'!X106="","",'DATA ENTRY'!X106)</f>
        <v/>
      </c>
      <c r="T105" s="22" t="str">
        <f>IF('DATA ENTRY'!AA106="","",'DATA ENTRY'!AA106)</f>
        <v/>
      </c>
      <c r="U105" s="22" t="str">
        <f t="shared" si="3"/>
        <v/>
      </c>
    </row>
    <row r="106" spans="1:21" ht="18" customHeight="1">
      <c r="A106" s="22" t="str">
        <f>IF(AND(H106="",D106="",F106="",G106="",I106="",J106=""),"",SUBTOTAL(3,$B$5:B106))</f>
        <v/>
      </c>
      <c r="B106" s="94" t="str">
        <f>IF('DATA ENTRY'!B107="","",'DATA ENTRY'!B107)</f>
        <v/>
      </c>
      <c r="C106" s="94" t="str">
        <f>IF('DATA ENTRY'!C107="","",'DATA ENTRY'!C107)</f>
        <v/>
      </c>
      <c r="D106" s="94" t="str">
        <f>IF('DATA ENTRY'!E107="","",'DATA ENTRY'!E107)</f>
        <v/>
      </c>
      <c r="E106" s="22" t="str">
        <f>IF('DATA ENTRY'!G107="","",'DATA ENTRY'!G107)</f>
        <v/>
      </c>
      <c r="F106" s="22" t="str">
        <f>IF('DATA ENTRY'!F107="","",'DATA ENTRY'!F107)</f>
        <v/>
      </c>
      <c r="G106" s="175" t="str">
        <f>IF('DATA ENTRY'!H107="","",'DATA ENTRY'!H107)</f>
        <v/>
      </c>
      <c r="H106" s="175" t="str">
        <f>IF('DATA ENTRY'!I107="","",'DATA ENTRY'!I107)</f>
        <v/>
      </c>
      <c r="I106" s="22" t="str">
        <f>IF('DATA ENTRY'!N107="","",'DATA ENTRY'!N107)</f>
        <v/>
      </c>
      <c r="J106" s="174" t="str">
        <f>IF('DATA ENTRY'!O107="","",'DATA ENTRY'!O107)</f>
        <v/>
      </c>
      <c r="K106" s="22" t="str">
        <f>IF('DATA ENTRY'!P107="","",'DATA ENTRY'!P107)</f>
        <v/>
      </c>
      <c r="L106" s="174" t="str">
        <f>IF('DATA ENTRY'!Q107="","",'DATA ENTRY'!Q107)</f>
        <v/>
      </c>
      <c r="M106" s="22" t="str">
        <f>IF('DATA ENTRY'!R107="","",'DATA ENTRY'!R107)</f>
        <v/>
      </c>
      <c r="N106" s="174" t="str">
        <f>IF('DATA ENTRY'!S107="","",'DATA ENTRY'!S107)</f>
        <v/>
      </c>
      <c r="O106" s="174" t="str">
        <f t="shared" si="2"/>
        <v/>
      </c>
      <c r="P106" s="94" t="str">
        <f>IF('DATA ENTRY'!T107="","",'DATA ENTRY'!T107)</f>
        <v/>
      </c>
      <c r="Q106" s="94" t="str">
        <f>IF('DATA ENTRY'!U107="","",'DATA ENTRY'!U107)</f>
        <v/>
      </c>
      <c r="R106" s="22" t="str">
        <f>IF('DATA ENTRY'!W107="","",'DATA ENTRY'!W107)</f>
        <v/>
      </c>
      <c r="S106" s="22" t="str">
        <f>IF('DATA ENTRY'!X107="","",'DATA ENTRY'!X107)</f>
        <v/>
      </c>
      <c r="T106" s="22" t="str">
        <f>IF('DATA ENTRY'!AA107="","",'DATA ENTRY'!AA107)</f>
        <v/>
      </c>
      <c r="U106" s="22" t="str">
        <f t="shared" si="3"/>
        <v/>
      </c>
    </row>
    <row r="107" spans="1:21" ht="18" customHeight="1">
      <c r="A107" s="22" t="str">
        <f>IF(AND(H107="",D107="",F107="",G107="",I107="",J107=""),"",SUBTOTAL(3,$B$5:B107))</f>
        <v/>
      </c>
      <c r="B107" s="94" t="str">
        <f>IF('DATA ENTRY'!B108="","",'DATA ENTRY'!B108)</f>
        <v/>
      </c>
      <c r="C107" s="94" t="str">
        <f>IF('DATA ENTRY'!C108="","",'DATA ENTRY'!C108)</f>
        <v/>
      </c>
      <c r="D107" s="94" t="str">
        <f>IF('DATA ENTRY'!E108="","",'DATA ENTRY'!E108)</f>
        <v/>
      </c>
      <c r="E107" s="22" t="str">
        <f>IF('DATA ENTRY'!G108="","",'DATA ENTRY'!G108)</f>
        <v/>
      </c>
      <c r="F107" s="22" t="str">
        <f>IF('DATA ENTRY'!F108="","",'DATA ENTRY'!F108)</f>
        <v/>
      </c>
      <c r="G107" s="175" t="str">
        <f>IF('DATA ENTRY'!H108="","",'DATA ENTRY'!H108)</f>
        <v/>
      </c>
      <c r="H107" s="175" t="str">
        <f>IF('DATA ENTRY'!I108="","",'DATA ENTRY'!I108)</f>
        <v/>
      </c>
      <c r="I107" s="22" t="str">
        <f>IF('DATA ENTRY'!N108="","",'DATA ENTRY'!N108)</f>
        <v/>
      </c>
      <c r="J107" s="174" t="str">
        <f>IF('DATA ENTRY'!O108="","",'DATA ENTRY'!O108)</f>
        <v/>
      </c>
      <c r="K107" s="22" t="str">
        <f>IF('DATA ENTRY'!P108="","",'DATA ENTRY'!P108)</f>
        <v/>
      </c>
      <c r="L107" s="174" t="str">
        <f>IF('DATA ENTRY'!Q108="","",'DATA ENTRY'!Q108)</f>
        <v/>
      </c>
      <c r="M107" s="22" t="str">
        <f>IF('DATA ENTRY'!R108="","",'DATA ENTRY'!R108)</f>
        <v/>
      </c>
      <c r="N107" s="174" t="str">
        <f>IF('DATA ENTRY'!S108="","",'DATA ENTRY'!S108)</f>
        <v/>
      </c>
      <c r="O107" s="174" t="str">
        <f t="shared" si="2"/>
        <v/>
      </c>
      <c r="P107" s="94" t="str">
        <f>IF('DATA ENTRY'!T108="","",'DATA ENTRY'!T108)</f>
        <v/>
      </c>
      <c r="Q107" s="94" t="str">
        <f>IF('DATA ENTRY'!U108="","",'DATA ENTRY'!U108)</f>
        <v/>
      </c>
      <c r="R107" s="22" t="str">
        <f>IF('DATA ENTRY'!W108="","",'DATA ENTRY'!W108)</f>
        <v/>
      </c>
      <c r="S107" s="22" t="str">
        <f>IF('DATA ENTRY'!X108="","",'DATA ENTRY'!X108)</f>
        <v/>
      </c>
      <c r="T107" s="22" t="str">
        <f>IF('DATA ENTRY'!AA108="","",'DATA ENTRY'!AA108)</f>
        <v/>
      </c>
      <c r="U107" s="22" t="str">
        <f t="shared" si="3"/>
        <v/>
      </c>
    </row>
    <row r="108" spans="1:21" ht="18" customHeight="1">
      <c r="A108" s="22" t="str">
        <f>IF(AND(H108="",D108="",F108="",G108="",I108="",J108=""),"",SUBTOTAL(3,$B$5:B108))</f>
        <v/>
      </c>
      <c r="B108" s="94" t="str">
        <f>IF('DATA ENTRY'!B109="","",'DATA ENTRY'!B109)</f>
        <v/>
      </c>
      <c r="C108" s="94" t="str">
        <f>IF('DATA ENTRY'!C109="","",'DATA ENTRY'!C109)</f>
        <v/>
      </c>
      <c r="D108" s="94" t="str">
        <f>IF('DATA ENTRY'!E109="","",'DATA ENTRY'!E109)</f>
        <v/>
      </c>
      <c r="E108" s="22" t="str">
        <f>IF('DATA ENTRY'!G109="","",'DATA ENTRY'!G109)</f>
        <v/>
      </c>
      <c r="F108" s="22" t="str">
        <f>IF('DATA ENTRY'!F109="","",'DATA ENTRY'!F109)</f>
        <v/>
      </c>
      <c r="G108" s="175" t="str">
        <f>IF('DATA ENTRY'!H109="","",'DATA ENTRY'!H109)</f>
        <v/>
      </c>
      <c r="H108" s="175" t="str">
        <f>IF('DATA ENTRY'!I109="","",'DATA ENTRY'!I109)</f>
        <v/>
      </c>
      <c r="I108" s="22" t="str">
        <f>IF('DATA ENTRY'!N109="","",'DATA ENTRY'!N109)</f>
        <v/>
      </c>
      <c r="J108" s="174" t="str">
        <f>IF('DATA ENTRY'!O109="","",'DATA ENTRY'!O109)</f>
        <v/>
      </c>
      <c r="K108" s="22" t="str">
        <f>IF('DATA ENTRY'!P109="","",'DATA ENTRY'!P109)</f>
        <v/>
      </c>
      <c r="L108" s="174" t="str">
        <f>IF('DATA ENTRY'!Q109="","",'DATA ENTRY'!Q109)</f>
        <v/>
      </c>
      <c r="M108" s="22" t="str">
        <f>IF('DATA ENTRY'!R109="","",'DATA ENTRY'!R109)</f>
        <v/>
      </c>
      <c r="N108" s="174" t="str">
        <f>IF('DATA ENTRY'!S109="","",'DATA ENTRY'!S109)</f>
        <v/>
      </c>
      <c r="O108" s="174" t="str">
        <f t="shared" si="2"/>
        <v/>
      </c>
      <c r="P108" s="94" t="str">
        <f>IF('DATA ENTRY'!T109="","",'DATA ENTRY'!T109)</f>
        <v/>
      </c>
      <c r="Q108" s="94" t="str">
        <f>IF('DATA ENTRY'!U109="","",'DATA ENTRY'!U109)</f>
        <v/>
      </c>
      <c r="R108" s="22" t="str">
        <f>IF('DATA ENTRY'!W109="","",'DATA ENTRY'!W109)</f>
        <v/>
      </c>
      <c r="S108" s="22" t="str">
        <f>IF('DATA ENTRY'!X109="","",'DATA ENTRY'!X109)</f>
        <v/>
      </c>
      <c r="T108" s="22" t="str">
        <f>IF('DATA ENTRY'!AA109="","",'DATA ENTRY'!AA109)</f>
        <v/>
      </c>
      <c r="U108" s="22" t="str">
        <f t="shared" si="3"/>
        <v/>
      </c>
    </row>
    <row r="109" spans="1:21" ht="18" customHeight="1">
      <c r="A109" s="22" t="str">
        <f>IF(AND(H109="",D109="",F109="",G109="",I109="",J109=""),"",SUBTOTAL(3,$B$5:B109))</f>
        <v/>
      </c>
      <c r="B109" s="94" t="str">
        <f>IF('DATA ENTRY'!B110="","",'DATA ENTRY'!B110)</f>
        <v/>
      </c>
      <c r="C109" s="94" t="str">
        <f>IF('DATA ENTRY'!C110="","",'DATA ENTRY'!C110)</f>
        <v/>
      </c>
      <c r="D109" s="94" t="str">
        <f>IF('DATA ENTRY'!E110="","",'DATA ENTRY'!E110)</f>
        <v/>
      </c>
      <c r="E109" s="22" t="str">
        <f>IF('DATA ENTRY'!G110="","",'DATA ENTRY'!G110)</f>
        <v/>
      </c>
      <c r="F109" s="22" t="str">
        <f>IF('DATA ENTRY'!F110="","",'DATA ENTRY'!F110)</f>
        <v/>
      </c>
      <c r="G109" s="175" t="str">
        <f>IF('DATA ENTRY'!H110="","",'DATA ENTRY'!H110)</f>
        <v/>
      </c>
      <c r="H109" s="175" t="str">
        <f>IF('DATA ENTRY'!I110="","",'DATA ENTRY'!I110)</f>
        <v/>
      </c>
      <c r="I109" s="22" t="str">
        <f>IF('DATA ENTRY'!N110="","",'DATA ENTRY'!N110)</f>
        <v/>
      </c>
      <c r="J109" s="174" t="str">
        <f>IF('DATA ENTRY'!O110="","",'DATA ENTRY'!O110)</f>
        <v/>
      </c>
      <c r="K109" s="22" t="str">
        <f>IF('DATA ENTRY'!P110="","",'DATA ENTRY'!P110)</f>
        <v/>
      </c>
      <c r="L109" s="174" t="str">
        <f>IF('DATA ENTRY'!Q110="","",'DATA ENTRY'!Q110)</f>
        <v/>
      </c>
      <c r="M109" s="22" t="str">
        <f>IF('DATA ENTRY'!R110="","",'DATA ENTRY'!R110)</f>
        <v/>
      </c>
      <c r="N109" s="174" t="str">
        <f>IF('DATA ENTRY'!S110="","",'DATA ENTRY'!S110)</f>
        <v/>
      </c>
      <c r="O109" s="174" t="str">
        <f t="shared" si="2"/>
        <v/>
      </c>
      <c r="P109" s="94" t="str">
        <f>IF('DATA ENTRY'!T110="","",'DATA ENTRY'!T110)</f>
        <v/>
      </c>
      <c r="Q109" s="94" t="str">
        <f>IF('DATA ENTRY'!U110="","",'DATA ENTRY'!U110)</f>
        <v/>
      </c>
      <c r="R109" s="22" t="str">
        <f>IF('DATA ENTRY'!W110="","",'DATA ENTRY'!W110)</f>
        <v/>
      </c>
      <c r="S109" s="22" t="str">
        <f>IF('DATA ENTRY'!X110="","",'DATA ENTRY'!X110)</f>
        <v/>
      </c>
      <c r="T109" s="22" t="str">
        <f>IF('DATA ENTRY'!AA110="","",'DATA ENTRY'!AA110)</f>
        <v/>
      </c>
      <c r="U109" s="22" t="str">
        <f t="shared" si="3"/>
        <v/>
      </c>
    </row>
    <row r="110" spans="1:21" ht="18" customHeight="1">
      <c r="A110" s="22" t="str">
        <f>IF(AND(H110="",D110="",F110="",G110="",I110="",J110=""),"",SUBTOTAL(3,$B$5:B110))</f>
        <v/>
      </c>
      <c r="B110" s="94" t="str">
        <f>IF('DATA ENTRY'!B111="","",'DATA ENTRY'!B111)</f>
        <v/>
      </c>
      <c r="C110" s="94" t="str">
        <f>IF('DATA ENTRY'!C111="","",'DATA ENTRY'!C111)</f>
        <v/>
      </c>
      <c r="D110" s="94" t="str">
        <f>IF('DATA ENTRY'!E111="","",'DATA ENTRY'!E111)</f>
        <v/>
      </c>
      <c r="E110" s="22" t="str">
        <f>IF('DATA ENTRY'!G111="","",'DATA ENTRY'!G111)</f>
        <v/>
      </c>
      <c r="F110" s="22" t="str">
        <f>IF('DATA ENTRY'!F111="","",'DATA ENTRY'!F111)</f>
        <v/>
      </c>
      <c r="G110" s="175" t="str">
        <f>IF('DATA ENTRY'!H111="","",'DATA ENTRY'!H111)</f>
        <v/>
      </c>
      <c r="H110" s="175" t="str">
        <f>IF('DATA ENTRY'!I111="","",'DATA ENTRY'!I111)</f>
        <v/>
      </c>
      <c r="I110" s="22" t="str">
        <f>IF('DATA ENTRY'!N111="","",'DATA ENTRY'!N111)</f>
        <v/>
      </c>
      <c r="J110" s="174" t="str">
        <f>IF('DATA ENTRY'!O111="","",'DATA ENTRY'!O111)</f>
        <v/>
      </c>
      <c r="K110" s="22" t="str">
        <f>IF('DATA ENTRY'!P111="","",'DATA ENTRY'!P111)</f>
        <v/>
      </c>
      <c r="L110" s="174" t="str">
        <f>IF('DATA ENTRY'!Q111="","",'DATA ENTRY'!Q111)</f>
        <v/>
      </c>
      <c r="M110" s="22" t="str">
        <f>IF('DATA ENTRY'!R111="","",'DATA ENTRY'!R111)</f>
        <v/>
      </c>
      <c r="N110" s="174" t="str">
        <f>IF('DATA ENTRY'!S111="","",'DATA ENTRY'!S111)</f>
        <v/>
      </c>
      <c r="O110" s="174" t="str">
        <f t="shared" si="2"/>
        <v/>
      </c>
      <c r="P110" s="94" t="str">
        <f>IF('DATA ENTRY'!T111="","",'DATA ENTRY'!T111)</f>
        <v/>
      </c>
      <c r="Q110" s="94" t="str">
        <f>IF('DATA ENTRY'!U111="","",'DATA ENTRY'!U111)</f>
        <v/>
      </c>
      <c r="R110" s="22" t="str">
        <f>IF('DATA ENTRY'!W111="","",'DATA ENTRY'!W111)</f>
        <v/>
      </c>
      <c r="S110" s="22" t="str">
        <f>IF('DATA ENTRY'!X111="","",'DATA ENTRY'!X111)</f>
        <v/>
      </c>
      <c r="T110" s="22" t="str">
        <f>IF('DATA ENTRY'!AA111="","",'DATA ENTRY'!AA111)</f>
        <v/>
      </c>
      <c r="U110" s="22" t="str">
        <f t="shared" si="3"/>
        <v/>
      </c>
    </row>
    <row r="111" spans="1:21" ht="18" customHeight="1">
      <c r="A111" s="22" t="str">
        <f>IF(AND(H111="",D111="",F111="",G111="",I111="",J111=""),"",SUBTOTAL(3,$B$5:B111))</f>
        <v/>
      </c>
      <c r="B111" s="94" t="str">
        <f>IF('DATA ENTRY'!B112="","",'DATA ENTRY'!B112)</f>
        <v/>
      </c>
      <c r="C111" s="94" t="str">
        <f>IF('DATA ENTRY'!C112="","",'DATA ENTRY'!C112)</f>
        <v/>
      </c>
      <c r="D111" s="94" t="str">
        <f>IF('DATA ENTRY'!E112="","",'DATA ENTRY'!E112)</f>
        <v/>
      </c>
      <c r="E111" s="22" t="str">
        <f>IF('DATA ENTRY'!G112="","",'DATA ENTRY'!G112)</f>
        <v/>
      </c>
      <c r="F111" s="22" t="str">
        <f>IF('DATA ENTRY'!F112="","",'DATA ENTRY'!F112)</f>
        <v/>
      </c>
      <c r="G111" s="175" t="str">
        <f>IF('DATA ENTRY'!H112="","",'DATA ENTRY'!H112)</f>
        <v/>
      </c>
      <c r="H111" s="175" t="str">
        <f>IF('DATA ENTRY'!I112="","",'DATA ENTRY'!I112)</f>
        <v/>
      </c>
      <c r="I111" s="22" t="str">
        <f>IF('DATA ENTRY'!N112="","",'DATA ENTRY'!N112)</f>
        <v/>
      </c>
      <c r="J111" s="174" t="str">
        <f>IF('DATA ENTRY'!O112="","",'DATA ENTRY'!O112)</f>
        <v/>
      </c>
      <c r="K111" s="22" t="str">
        <f>IF('DATA ENTRY'!P112="","",'DATA ENTRY'!P112)</f>
        <v/>
      </c>
      <c r="L111" s="174" t="str">
        <f>IF('DATA ENTRY'!Q112="","",'DATA ENTRY'!Q112)</f>
        <v/>
      </c>
      <c r="M111" s="22" t="str">
        <f>IF('DATA ENTRY'!R112="","",'DATA ENTRY'!R112)</f>
        <v/>
      </c>
      <c r="N111" s="174" t="str">
        <f>IF('DATA ENTRY'!S112="","",'DATA ENTRY'!S112)</f>
        <v/>
      </c>
      <c r="O111" s="174" t="str">
        <f t="shared" si="2"/>
        <v/>
      </c>
      <c r="P111" s="94" t="str">
        <f>IF('DATA ENTRY'!T112="","",'DATA ENTRY'!T112)</f>
        <v/>
      </c>
      <c r="Q111" s="94" t="str">
        <f>IF('DATA ENTRY'!U112="","",'DATA ENTRY'!U112)</f>
        <v/>
      </c>
      <c r="R111" s="22" t="str">
        <f>IF('DATA ENTRY'!W112="","",'DATA ENTRY'!W112)</f>
        <v/>
      </c>
      <c r="S111" s="22" t="str">
        <f>IF('DATA ENTRY'!X112="","",'DATA ENTRY'!X112)</f>
        <v/>
      </c>
      <c r="T111" s="22" t="str">
        <f>IF('DATA ENTRY'!AA112="","",'DATA ENTRY'!AA112)</f>
        <v/>
      </c>
      <c r="U111" s="22" t="str">
        <f t="shared" si="3"/>
        <v/>
      </c>
    </row>
    <row r="112" spans="1:21" ht="18" customHeight="1">
      <c r="A112" s="22" t="str">
        <f>IF(AND(H112="",D112="",F112="",G112="",I112="",J112=""),"",SUBTOTAL(3,$B$5:B112))</f>
        <v/>
      </c>
      <c r="B112" s="94" t="str">
        <f>IF('DATA ENTRY'!B113="","",'DATA ENTRY'!B113)</f>
        <v/>
      </c>
      <c r="C112" s="94" t="str">
        <f>IF('DATA ENTRY'!C113="","",'DATA ENTRY'!C113)</f>
        <v/>
      </c>
      <c r="D112" s="94" t="str">
        <f>IF('DATA ENTRY'!E113="","",'DATA ENTRY'!E113)</f>
        <v/>
      </c>
      <c r="E112" s="22" t="str">
        <f>IF('DATA ENTRY'!G113="","",'DATA ENTRY'!G113)</f>
        <v/>
      </c>
      <c r="F112" s="22" t="str">
        <f>IF('DATA ENTRY'!F113="","",'DATA ENTRY'!F113)</f>
        <v/>
      </c>
      <c r="G112" s="175" t="str">
        <f>IF('DATA ENTRY'!H113="","",'DATA ENTRY'!H113)</f>
        <v/>
      </c>
      <c r="H112" s="175" t="str">
        <f>IF('DATA ENTRY'!I113="","",'DATA ENTRY'!I113)</f>
        <v/>
      </c>
      <c r="I112" s="22" t="str">
        <f>IF('DATA ENTRY'!N113="","",'DATA ENTRY'!N113)</f>
        <v/>
      </c>
      <c r="J112" s="174" t="str">
        <f>IF('DATA ENTRY'!O113="","",'DATA ENTRY'!O113)</f>
        <v/>
      </c>
      <c r="K112" s="22" t="str">
        <f>IF('DATA ENTRY'!P113="","",'DATA ENTRY'!P113)</f>
        <v/>
      </c>
      <c r="L112" s="174" t="str">
        <f>IF('DATA ENTRY'!Q113="","",'DATA ENTRY'!Q113)</f>
        <v/>
      </c>
      <c r="M112" s="22" t="str">
        <f>IF('DATA ENTRY'!R113="","",'DATA ENTRY'!R113)</f>
        <v/>
      </c>
      <c r="N112" s="174" t="str">
        <f>IF('DATA ENTRY'!S113="","",'DATA ENTRY'!S113)</f>
        <v/>
      </c>
      <c r="O112" s="174" t="str">
        <f t="shared" si="2"/>
        <v/>
      </c>
      <c r="P112" s="94" t="str">
        <f>IF('DATA ENTRY'!T113="","",'DATA ENTRY'!T113)</f>
        <v/>
      </c>
      <c r="Q112" s="94" t="str">
        <f>IF('DATA ENTRY'!U113="","",'DATA ENTRY'!U113)</f>
        <v/>
      </c>
      <c r="R112" s="22" t="str">
        <f>IF('DATA ENTRY'!W113="","",'DATA ENTRY'!W113)</f>
        <v/>
      </c>
      <c r="S112" s="22" t="str">
        <f>IF('DATA ENTRY'!X113="","",'DATA ENTRY'!X113)</f>
        <v/>
      </c>
      <c r="T112" s="22" t="str">
        <f>IF('DATA ENTRY'!AA113="","",'DATA ENTRY'!AA113)</f>
        <v/>
      </c>
      <c r="U112" s="22" t="str">
        <f t="shared" si="3"/>
        <v/>
      </c>
    </row>
    <row r="113" spans="1:21" ht="18" customHeight="1">
      <c r="A113" s="22" t="str">
        <f>IF(AND(H113="",D113="",F113="",G113="",I113="",J113=""),"",SUBTOTAL(3,$B$5:B113))</f>
        <v/>
      </c>
      <c r="B113" s="94" t="str">
        <f>IF('DATA ENTRY'!B114="","",'DATA ENTRY'!B114)</f>
        <v/>
      </c>
      <c r="C113" s="94" t="str">
        <f>IF('DATA ENTRY'!C114="","",'DATA ENTRY'!C114)</f>
        <v/>
      </c>
      <c r="D113" s="94" t="str">
        <f>IF('DATA ENTRY'!E114="","",'DATA ENTRY'!E114)</f>
        <v/>
      </c>
      <c r="E113" s="22" t="str">
        <f>IF('DATA ENTRY'!G114="","",'DATA ENTRY'!G114)</f>
        <v/>
      </c>
      <c r="F113" s="22" t="str">
        <f>IF('DATA ENTRY'!F114="","",'DATA ENTRY'!F114)</f>
        <v/>
      </c>
      <c r="G113" s="175" t="str">
        <f>IF('DATA ENTRY'!H114="","",'DATA ENTRY'!H114)</f>
        <v/>
      </c>
      <c r="H113" s="175" t="str">
        <f>IF('DATA ENTRY'!I114="","",'DATA ENTRY'!I114)</f>
        <v/>
      </c>
      <c r="I113" s="22" t="str">
        <f>IF('DATA ENTRY'!N114="","",'DATA ENTRY'!N114)</f>
        <v/>
      </c>
      <c r="J113" s="174" t="str">
        <f>IF('DATA ENTRY'!O114="","",'DATA ENTRY'!O114)</f>
        <v/>
      </c>
      <c r="K113" s="22" t="str">
        <f>IF('DATA ENTRY'!P114="","",'DATA ENTRY'!P114)</f>
        <v/>
      </c>
      <c r="L113" s="174" t="str">
        <f>IF('DATA ENTRY'!Q114="","",'DATA ENTRY'!Q114)</f>
        <v/>
      </c>
      <c r="M113" s="22" t="str">
        <f>IF('DATA ENTRY'!R114="","",'DATA ENTRY'!R114)</f>
        <v/>
      </c>
      <c r="N113" s="174" t="str">
        <f>IF('DATA ENTRY'!S114="","",'DATA ENTRY'!S114)</f>
        <v/>
      </c>
      <c r="O113" s="174" t="str">
        <f t="shared" si="2"/>
        <v/>
      </c>
      <c r="P113" s="94" t="str">
        <f>IF('DATA ENTRY'!T114="","",'DATA ENTRY'!T114)</f>
        <v/>
      </c>
      <c r="Q113" s="94" t="str">
        <f>IF('DATA ENTRY'!U114="","",'DATA ENTRY'!U114)</f>
        <v/>
      </c>
      <c r="R113" s="22" t="str">
        <f>IF('DATA ENTRY'!W114="","",'DATA ENTRY'!W114)</f>
        <v/>
      </c>
      <c r="S113" s="22" t="str">
        <f>IF('DATA ENTRY'!X114="","",'DATA ENTRY'!X114)</f>
        <v/>
      </c>
      <c r="T113" s="22" t="str">
        <f>IF('DATA ENTRY'!AA114="","",'DATA ENTRY'!AA114)</f>
        <v/>
      </c>
      <c r="U113" s="22" t="str">
        <f t="shared" si="3"/>
        <v/>
      </c>
    </row>
    <row r="114" spans="1:21" ht="18" customHeight="1">
      <c r="A114" s="22" t="str">
        <f>IF(AND(H114="",D114="",F114="",G114="",I114="",J114=""),"",SUBTOTAL(3,$B$5:B114))</f>
        <v/>
      </c>
      <c r="B114" s="94" t="str">
        <f>IF('DATA ENTRY'!B115="","",'DATA ENTRY'!B115)</f>
        <v/>
      </c>
      <c r="C114" s="94" t="str">
        <f>IF('DATA ENTRY'!C115="","",'DATA ENTRY'!C115)</f>
        <v/>
      </c>
      <c r="D114" s="94" t="str">
        <f>IF('DATA ENTRY'!E115="","",'DATA ENTRY'!E115)</f>
        <v/>
      </c>
      <c r="E114" s="22" t="str">
        <f>IF('DATA ENTRY'!G115="","",'DATA ENTRY'!G115)</f>
        <v/>
      </c>
      <c r="F114" s="22" t="str">
        <f>IF('DATA ENTRY'!F115="","",'DATA ENTRY'!F115)</f>
        <v/>
      </c>
      <c r="G114" s="175" t="str">
        <f>IF('DATA ENTRY'!H115="","",'DATA ENTRY'!H115)</f>
        <v/>
      </c>
      <c r="H114" s="175" t="str">
        <f>IF('DATA ENTRY'!I115="","",'DATA ENTRY'!I115)</f>
        <v/>
      </c>
      <c r="I114" s="22" t="str">
        <f>IF('DATA ENTRY'!N115="","",'DATA ENTRY'!N115)</f>
        <v/>
      </c>
      <c r="J114" s="174" t="str">
        <f>IF('DATA ENTRY'!O115="","",'DATA ENTRY'!O115)</f>
        <v/>
      </c>
      <c r="K114" s="22" t="str">
        <f>IF('DATA ENTRY'!P115="","",'DATA ENTRY'!P115)</f>
        <v/>
      </c>
      <c r="L114" s="174" t="str">
        <f>IF('DATA ENTRY'!Q115="","",'DATA ENTRY'!Q115)</f>
        <v/>
      </c>
      <c r="M114" s="22" t="str">
        <f>IF('DATA ENTRY'!R115="","",'DATA ENTRY'!R115)</f>
        <v/>
      </c>
      <c r="N114" s="174" t="str">
        <f>IF('DATA ENTRY'!S115="","",'DATA ENTRY'!S115)</f>
        <v/>
      </c>
      <c r="O114" s="174" t="str">
        <f t="shared" si="2"/>
        <v/>
      </c>
      <c r="P114" s="94" t="str">
        <f>IF('DATA ENTRY'!T115="","",'DATA ENTRY'!T115)</f>
        <v/>
      </c>
      <c r="Q114" s="94" t="str">
        <f>IF('DATA ENTRY'!U115="","",'DATA ENTRY'!U115)</f>
        <v/>
      </c>
      <c r="R114" s="22" t="str">
        <f>IF('DATA ENTRY'!W115="","",'DATA ENTRY'!W115)</f>
        <v/>
      </c>
      <c r="S114" s="22" t="str">
        <f>IF('DATA ENTRY'!X115="","",'DATA ENTRY'!X115)</f>
        <v/>
      </c>
      <c r="T114" s="22" t="str">
        <f>IF('DATA ENTRY'!AA115="","",'DATA ENTRY'!AA115)</f>
        <v/>
      </c>
      <c r="U114" s="22" t="str">
        <f t="shared" si="3"/>
        <v/>
      </c>
    </row>
    <row r="115" spans="1:21" ht="18" customHeight="1">
      <c r="A115" s="22" t="str">
        <f>IF(AND(H115="",D115="",F115="",G115="",I115="",J115=""),"",SUBTOTAL(3,$B$5:B115))</f>
        <v/>
      </c>
      <c r="B115" s="94" t="str">
        <f>IF('DATA ENTRY'!B116="","",'DATA ENTRY'!B116)</f>
        <v/>
      </c>
      <c r="C115" s="94" t="str">
        <f>IF('DATA ENTRY'!C116="","",'DATA ENTRY'!C116)</f>
        <v/>
      </c>
      <c r="D115" s="94" t="str">
        <f>IF('DATA ENTRY'!E116="","",'DATA ENTRY'!E116)</f>
        <v/>
      </c>
      <c r="E115" s="22" t="str">
        <f>IF('DATA ENTRY'!G116="","",'DATA ENTRY'!G116)</f>
        <v/>
      </c>
      <c r="F115" s="22" t="str">
        <f>IF('DATA ENTRY'!F116="","",'DATA ENTRY'!F116)</f>
        <v/>
      </c>
      <c r="G115" s="175" t="str">
        <f>IF('DATA ENTRY'!H116="","",'DATA ENTRY'!H116)</f>
        <v/>
      </c>
      <c r="H115" s="175" t="str">
        <f>IF('DATA ENTRY'!I116="","",'DATA ENTRY'!I116)</f>
        <v/>
      </c>
      <c r="I115" s="22" t="str">
        <f>IF('DATA ENTRY'!N116="","",'DATA ENTRY'!N116)</f>
        <v/>
      </c>
      <c r="J115" s="174" t="str">
        <f>IF('DATA ENTRY'!O116="","",'DATA ENTRY'!O116)</f>
        <v/>
      </c>
      <c r="K115" s="22" t="str">
        <f>IF('DATA ENTRY'!P116="","",'DATA ENTRY'!P116)</f>
        <v/>
      </c>
      <c r="L115" s="174" t="str">
        <f>IF('DATA ENTRY'!Q116="","",'DATA ENTRY'!Q116)</f>
        <v/>
      </c>
      <c r="M115" s="22" t="str">
        <f>IF('DATA ENTRY'!R116="","",'DATA ENTRY'!R116)</f>
        <v/>
      </c>
      <c r="N115" s="174" t="str">
        <f>IF('DATA ENTRY'!S116="","",'DATA ENTRY'!S116)</f>
        <v/>
      </c>
      <c r="O115" s="174" t="str">
        <f t="shared" si="2"/>
        <v/>
      </c>
      <c r="P115" s="94" t="str">
        <f>IF('DATA ENTRY'!T116="","",'DATA ENTRY'!T116)</f>
        <v/>
      </c>
      <c r="Q115" s="94" t="str">
        <f>IF('DATA ENTRY'!U116="","",'DATA ENTRY'!U116)</f>
        <v/>
      </c>
      <c r="R115" s="22" t="str">
        <f>IF('DATA ENTRY'!W116="","",'DATA ENTRY'!W116)</f>
        <v/>
      </c>
      <c r="S115" s="22" t="str">
        <f>IF('DATA ENTRY'!X116="","",'DATA ENTRY'!X116)</f>
        <v/>
      </c>
      <c r="T115" s="22" t="str">
        <f>IF('DATA ENTRY'!AA116="","",'DATA ENTRY'!AA116)</f>
        <v/>
      </c>
      <c r="U115" s="22" t="str">
        <f t="shared" si="3"/>
        <v/>
      </c>
    </row>
    <row r="116" spans="1:21" ht="18" customHeight="1">
      <c r="A116" s="22" t="str">
        <f>IF(AND(H116="",D116="",F116="",G116="",I116="",J116=""),"",SUBTOTAL(3,$B$5:B116))</f>
        <v/>
      </c>
      <c r="B116" s="94" t="str">
        <f>IF('DATA ENTRY'!B117="","",'DATA ENTRY'!B117)</f>
        <v/>
      </c>
      <c r="C116" s="94" t="str">
        <f>IF('DATA ENTRY'!C117="","",'DATA ENTRY'!C117)</f>
        <v/>
      </c>
      <c r="D116" s="94" t="str">
        <f>IF('DATA ENTRY'!E117="","",'DATA ENTRY'!E117)</f>
        <v/>
      </c>
      <c r="E116" s="22" t="str">
        <f>IF('DATA ENTRY'!G117="","",'DATA ENTRY'!G117)</f>
        <v/>
      </c>
      <c r="F116" s="22" t="str">
        <f>IF('DATA ENTRY'!F117="","",'DATA ENTRY'!F117)</f>
        <v/>
      </c>
      <c r="G116" s="175" t="str">
        <f>IF('DATA ENTRY'!H117="","",'DATA ENTRY'!H117)</f>
        <v/>
      </c>
      <c r="H116" s="175" t="str">
        <f>IF('DATA ENTRY'!I117="","",'DATA ENTRY'!I117)</f>
        <v/>
      </c>
      <c r="I116" s="22" t="str">
        <f>IF('DATA ENTRY'!N117="","",'DATA ENTRY'!N117)</f>
        <v/>
      </c>
      <c r="J116" s="174" t="str">
        <f>IF('DATA ENTRY'!O117="","",'DATA ENTRY'!O117)</f>
        <v/>
      </c>
      <c r="K116" s="22" t="str">
        <f>IF('DATA ENTRY'!P117="","",'DATA ENTRY'!P117)</f>
        <v/>
      </c>
      <c r="L116" s="174" t="str">
        <f>IF('DATA ENTRY'!Q117="","",'DATA ENTRY'!Q117)</f>
        <v/>
      </c>
      <c r="M116" s="22" t="str">
        <f>IF('DATA ENTRY'!R117="","",'DATA ENTRY'!R117)</f>
        <v/>
      </c>
      <c r="N116" s="174" t="str">
        <f>IF('DATA ENTRY'!S117="","",'DATA ENTRY'!S117)</f>
        <v/>
      </c>
      <c r="O116" s="174" t="str">
        <f t="shared" si="2"/>
        <v/>
      </c>
      <c r="P116" s="94" t="str">
        <f>IF('DATA ENTRY'!T117="","",'DATA ENTRY'!T117)</f>
        <v/>
      </c>
      <c r="Q116" s="94" t="str">
        <f>IF('DATA ENTRY'!U117="","",'DATA ENTRY'!U117)</f>
        <v/>
      </c>
      <c r="R116" s="22" t="str">
        <f>IF('DATA ENTRY'!W117="","",'DATA ENTRY'!W117)</f>
        <v/>
      </c>
      <c r="S116" s="22" t="str">
        <f>IF('DATA ENTRY'!X117="","",'DATA ENTRY'!X117)</f>
        <v/>
      </c>
      <c r="T116" s="22" t="str">
        <f>IF('DATA ENTRY'!AA117="","",'DATA ENTRY'!AA117)</f>
        <v/>
      </c>
      <c r="U116" s="22" t="str">
        <f t="shared" si="3"/>
        <v/>
      </c>
    </row>
    <row r="117" spans="1:21" ht="18" customHeight="1">
      <c r="A117" s="22" t="str">
        <f>IF(AND(H117="",D117="",F117="",G117="",I117="",J117=""),"",SUBTOTAL(3,$B$5:B117))</f>
        <v/>
      </c>
      <c r="B117" s="94" t="str">
        <f>IF('DATA ENTRY'!B118="","",'DATA ENTRY'!B118)</f>
        <v/>
      </c>
      <c r="C117" s="94" t="str">
        <f>IF('DATA ENTRY'!C118="","",'DATA ENTRY'!C118)</f>
        <v/>
      </c>
      <c r="D117" s="94" t="str">
        <f>IF('DATA ENTRY'!E118="","",'DATA ENTRY'!E118)</f>
        <v/>
      </c>
      <c r="E117" s="22" t="str">
        <f>IF('DATA ENTRY'!G118="","",'DATA ENTRY'!G118)</f>
        <v/>
      </c>
      <c r="F117" s="22" t="str">
        <f>IF('DATA ENTRY'!F118="","",'DATA ENTRY'!F118)</f>
        <v/>
      </c>
      <c r="G117" s="175" t="str">
        <f>IF('DATA ENTRY'!H118="","",'DATA ENTRY'!H118)</f>
        <v/>
      </c>
      <c r="H117" s="175" t="str">
        <f>IF('DATA ENTRY'!I118="","",'DATA ENTRY'!I118)</f>
        <v/>
      </c>
      <c r="I117" s="22" t="str">
        <f>IF('DATA ENTRY'!N118="","",'DATA ENTRY'!N118)</f>
        <v/>
      </c>
      <c r="J117" s="174" t="str">
        <f>IF('DATA ENTRY'!O118="","",'DATA ENTRY'!O118)</f>
        <v/>
      </c>
      <c r="K117" s="22" t="str">
        <f>IF('DATA ENTRY'!P118="","",'DATA ENTRY'!P118)</f>
        <v/>
      </c>
      <c r="L117" s="174" t="str">
        <f>IF('DATA ENTRY'!Q118="","",'DATA ENTRY'!Q118)</f>
        <v/>
      </c>
      <c r="M117" s="22" t="str">
        <f>IF('DATA ENTRY'!R118="","",'DATA ENTRY'!R118)</f>
        <v/>
      </c>
      <c r="N117" s="174" t="str">
        <f>IF('DATA ENTRY'!S118="","",'DATA ENTRY'!S118)</f>
        <v/>
      </c>
      <c r="O117" s="174" t="str">
        <f t="shared" si="2"/>
        <v/>
      </c>
      <c r="P117" s="94" t="str">
        <f>IF('DATA ENTRY'!T118="","",'DATA ENTRY'!T118)</f>
        <v/>
      </c>
      <c r="Q117" s="94" t="str">
        <f>IF('DATA ENTRY'!U118="","",'DATA ENTRY'!U118)</f>
        <v/>
      </c>
      <c r="R117" s="22" t="str">
        <f>IF('DATA ENTRY'!W118="","",'DATA ENTRY'!W118)</f>
        <v/>
      </c>
      <c r="S117" s="22" t="str">
        <f>IF('DATA ENTRY'!X118="","",'DATA ENTRY'!X118)</f>
        <v/>
      </c>
      <c r="T117" s="22" t="str">
        <f>IF('DATA ENTRY'!AA118="","",'DATA ENTRY'!AA118)</f>
        <v/>
      </c>
      <c r="U117" s="22" t="str">
        <f t="shared" si="3"/>
        <v/>
      </c>
    </row>
    <row r="118" spans="1:21" ht="18" customHeight="1">
      <c r="A118" s="22" t="str">
        <f>IF(AND(H118="",D118="",F118="",G118="",I118="",J118=""),"",SUBTOTAL(3,$B$5:B118))</f>
        <v/>
      </c>
      <c r="B118" s="94" t="str">
        <f>IF('DATA ENTRY'!B119="","",'DATA ENTRY'!B119)</f>
        <v/>
      </c>
      <c r="C118" s="94" t="str">
        <f>IF('DATA ENTRY'!C119="","",'DATA ENTRY'!C119)</f>
        <v/>
      </c>
      <c r="D118" s="94" t="str">
        <f>IF('DATA ENTRY'!E119="","",'DATA ENTRY'!E119)</f>
        <v/>
      </c>
      <c r="E118" s="22" t="str">
        <f>IF('DATA ENTRY'!G119="","",'DATA ENTRY'!G119)</f>
        <v/>
      </c>
      <c r="F118" s="22" t="str">
        <f>IF('DATA ENTRY'!F119="","",'DATA ENTRY'!F119)</f>
        <v/>
      </c>
      <c r="G118" s="175" t="str">
        <f>IF('DATA ENTRY'!H119="","",'DATA ENTRY'!H119)</f>
        <v/>
      </c>
      <c r="H118" s="175" t="str">
        <f>IF('DATA ENTRY'!I119="","",'DATA ENTRY'!I119)</f>
        <v/>
      </c>
      <c r="I118" s="22" t="str">
        <f>IF('DATA ENTRY'!N119="","",'DATA ENTRY'!N119)</f>
        <v/>
      </c>
      <c r="J118" s="174" t="str">
        <f>IF('DATA ENTRY'!O119="","",'DATA ENTRY'!O119)</f>
        <v/>
      </c>
      <c r="K118" s="22" t="str">
        <f>IF('DATA ENTRY'!P119="","",'DATA ENTRY'!P119)</f>
        <v/>
      </c>
      <c r="L118" s="174" t="str">
        <f>IF('DATA ENTRY'!Q119="","",'DATA ENTRY'!Q119)</f>
        <v/>
      </c>
      <c r="M118" s="22" t="str">
        <f>IF('DATA ENTRY'!R119="","",'DATA ENTRY'!R119)</f>
        <v/>
      </c>
      <c r="N118" s="174" t="str">
        <f>IF('DATA ENTRY'!S119="","",'DATA ENTRY'!S119)</f>
        <v/>
      </c>
      <c r="O118" s="174" t="str">
        <f t="shared" si="2"/>
        <v/>
      </c>
      <c r="P118" s="94" t="str">
        <f>IF('DATA ENTRY'!T119="","",'DATA ENTRY'!T119)</f>
        <v/>
      </c>
      <c r="Q118" s="94" t="str">
        <f>IF('DATA ENTRY'!U119="","",'DATA ENTRY'!U119)</f>
        <v/>
      </c>
      <c r="R118" s="22" t="str">
        <f>IF('DATA ENTRY'!W119="","",'DATA ENTRY'!W119)</f>
        <v/>
      </c>
      <c r="S118" s="22" t="str">
        <f>IF('DATA ENTRY'!X119="","",'DATA ENTRY'!X119)</f>
        <v/>
      </c>
      <c r="T118" s="22" t="str">
        <f>IF('DATA ENTRY'!AA119="","",'DATA ENTRY'!AA119)</f>
        <v/>
      </c>
      <c r="U118" s="22" t="str">
        <f t="shared" si="3"/>
        <v/>
      </c>
    </row>
    <row r="119" spans="1:21" ht="18" customHeight="1">
      <c r="A119" s="22" t="str">
        <f>IF(AND(H119="",D119="",F119="",G119="",I119="",J119=""),"",SUBTOTAL(3,$B$5:B119))</f>
        <v/>
      </c>
      <c r="B119" s="94" t="str">
        <f>IF('DATA ENTRY'!B120="","",'DATA ENTRY'!B120)</f>
        <v/>
      </c>
      <c r="C119" s="94" t="str">
        <f>IF('DATA ENTRY'!C120="","",'DATA ENTRY'!C120)</f>
        <v/>
      </c>
      <c r="D119" s="94" t="str">
        <f>IF('DATA ENTRY'!E120="","",'DATA ENTRY'!E120)</f>
        <v/>
      </c>
      <c r="E119" s="22" t="str">
        <f>IF('DATA ENTRY'!G120="","",'DATA ENTRY'!G120)</f>
        <v/>
      </c>
      <c r="F119" s="22" t="str">
        <f>IF('DATA ENTRY'!F120="","",'DATA ENTRY'!F120)</f>
        <v/>
      </c>
      <c r="G119" s="175" t="str">
        <f>IF('DATA ENTRY'!H120="","",'DATA ENTRY'!H120)</f>
        <v/>
      </c>
      <c r="H119" s="175" t="str">
        <f>IF('DATA ENTRY'!I120="","",'DATA ENTRY'!I120)</f>
        <v/>
      </c>
      <c r="I119" s="22" t="str">
        <f>IF('DATA ENTRY'!N120="","",'DATA ENTRY'!N120)</f>
        <v/>
      </c>
      <c r="J119" s="174" t="str">
        <f>IF('DATA ENTRY'!O120="","",'DATA ENTRY'!O120)</f>
        <v/>
      </c>
      <c r="K119" s="22" t="str">
        <f>IF('DATA ENTRY'!P120="","",'DATA ENTRY'!P120)</f>
        <v/>
      </c>
      <c r="L119" s="174" t="str">
        <f>IF('DATA ENTRY'!Q120="","",'DATA ENTRY'!Q120)</f>
        <v/>
      </c>
      <c r="M119" s="22" t="str">
        <f>IF('DATA ENTRY'!R120="","",'DATA ENTRY'!R120)</f>
        <v/>
      </c>
      <c r="N119" s="174" t="str">
        <f>IF('DATA ENTRY'!S120="","",'DATA ENTRY'!S120)</f>
        <v/>
      </c>
      <c r="O119" s="174" t="str">
        <f t="shared" si="2"/>
        <v/>
      </c>
      <c r="P119" s="94" t="str">
        <f>IF('DATA ENTRY'!T120="","",'DATA ENTRY'!T120)</f>
        <v/>
      </c>
      <c r="Q119" s="94" t="str">
        <f>IF('DATA ENTRY'!U120="","",'DATA ENTRY'!U120)</f>
        <v/>
      </c>
      <c r="R119" s="22" t="str">
        <f>IF('DATA ENTRY'!W120="","",'DATA ENTRY'!W120)</f>
        <v/>
      </c>
      <c r="S119" s="22" t="str">
        <f>IF('DATA ENTRY'!X120="","",'DATA ENTRY'!X120)</f>
        <v/>
      </c>
      <c r="T119" s="22" t="str">
        <f>IF('DATA ENTRY'!AA120="","",'DATA ENTRY'!AA120)</f>
        <v/>
      </c>
      <c r="U119" s="22" t="str">
        <f t="shared" si="3"/>
        <v/>
      </c>
    </row>
    <row r="120" spans="1:21" ht="18" customHeight="1">
      <c r="A120" s="22" t="str">
        <f>IF(AND(H120="",D120="",F120="",G120="",I120="",J120=""),"",SUBTOTAL(3,$B$5:B120))</f>
        <v/>
      </c>
      <c r="B120" s="94" t="str">
        <f>IF('DATA ENTRY'!B121="","",'DATA ENTRY'!B121)</f>
        <v/>
      </c>
      <c r="C120" s="94" t="str">
        <f>IF('DATA ENTRY'!C121="","",'DATA ENTRY'!C121)</f>
        <v/>
      </c>
      <c r="D120" s="94" t="str">
        <f>IF('DATA ENTRY'!E121="","",'DATA ENTRY'!E121)</f>
        <v/>
      </c>
      <c r="E120" s="22" t="str">
        <f>IF('DATA ENTRY'!G121="","",'DATA ENTRY'!G121)</f>
        <v/>
      </c>
      <c r="F120" s="22" t="str">
        <f>IF('DATA ENTRY'!F121="","",'DATA ENTRY'!F121)</f>
        <v/>
      </c>
      <c r="G120" s="175" t="str">
        <f>IF('DATA ENTRY'!H121="","",'DATA ENTRY'!H121)</f>
        <v/>
      </c>
      <c r="H120" s="175" t="str">
        <f>IF('DATA ENTRY'!I121="","",'DATA ENTRY'!I121)</f>
        <v/>
      </c>
      <c r="I120" s="22" t="str">
        <f>IF('DATA ENTRY'!N121="","",'DATA ENTRY'!N121)</f>
        <v/>
      </c>
      <c r="J120" s="174" t="str">
        <f>IF('DATA ENTRY'!O121="","",'DATA ENTRY'!O121)</f>
        <v/>
      </c>
      <c r="K120" s="22" t="str">
        <f>IF('DATA ENTRY'!P121="","",'DATA ENTRY'!P121)</f>
        <v/>
      </c>
      <c r="L120" s="174" t="str">
        <f>IF('DATA ENTRY'!Q121="","",'DATA ENTRY'!Q121)</f>
        <v/>
      </c>
      <c r="M120" s="22" t="str">
        <f>IF('DATA ENTRY'!R121="","",'DATA ENTRY'!R121)</f>
        <v/>
      </c>
      <c r="N120" s="174" t="str">
        <f>IF('DATA ENTRY'!S121="","",'DATA ENTRY'!S121)</f>
        <v/>
      </c>
      <c r="O120" s="174" t="str">
        <f t="shared" si="2"/>
        <v/>
      </c>
      <c r="P120" s="94" t="str">
        <f>IF('DATA ENTRY'!T121="","",'DATA ENTRY'!T121)</f>
        <v/>
      </c>
      <c r="Q120" s="94" t="str">
        <f>IF('DATA ENTRY'!U121="","",'DATA ENTRY'!U121)</f>
        <v/>
      </c>
      <c r="R120" s="22" t="str">
        <f>IF('DATA ENTRY'!W121="","",'DATA ENTRY'!W121)</f>
        <v/>
      </c>
      <c r="S120" s="22" t="str">
        <f>IF('DATA ENTRY'!X121="","",'DATA ENTRY'!X121)</f>
        <v/>
      </c>
      <c r="T120" s="22" t="str">
        <f>IF('DATA ENTRY'!AA121="","",'DATA ENTRY'!AA121)</f>
        <v/>
      </c>
      <c r="U120" s="22" t="str">
        <f t="shared" si="3"/>
        <v/>
      </c>
    </row>
    <row r="121" spans="1:21" ht="18" customHeight="1">
      <c r="A121" s="22" t="str">
        <f>IF(AND(H121="",D121="",F121="",G121="",I121="",J121=""),"",SUBTOTAL(3,$B$5:B121))</f>
        <v/>
      </c>
      <c r="B121" s="94" t="str">
        <f>IF('DATA ENTRY'!B122="","",'DATA ENTRY'!B122)</f>
        <v/>
      </c>
      <c r="C121" s="94" t="str">
        <f>IF('DATA ENTRY'!C122="","",'DATA ENTRY'!C122)</f>
        <v/>
      </c>
      <c r="D121" s="94" t="str">
        <f>IF('DATA ENTRY'!E122="","",'DATA ENTRY'!E122)</f>
        <v/>
      </c>
      <c r="E121" s="22" t="str">
        <f>IF('DATA ENTRY'!G122="","",'DATA ENTRY'!G122)</f>
        <v/>
      </c>
      <c r="F121" s="22" t="str">
        <f>IF('DATA ENTRY'!F122="","",'DATA ENTRY'!F122)</f>
        <v/>
      </c>
      <c r="G121" s="175" t="str">
        <f>IF('DATA ENTRY'!H122="","",'DATA ENTRY'!H122)</f>
        <v/>
      </c>
      <c r="H121" s="175" t="str">
        <f>IF('DATA ENTRY'!I122="","",'DATA ENTRY'!I122)</f>
        <v/>
      </c>
      <c r="I121" s="22" t="str">
        <f>IF('DATA ENTRY'!N122="","",'DATA ENTRY'!N122)</f>
        <v/>
      </c>
      <c r="J121" s="174" t="str">
        <f>IF('DATA ENTRY'!O122="","",'DATA ENTRY'!O122)</f>
        <v/>
      </c>
      <c r="K121" s="22" t="str">
        <f>IF('DATA ENTRY'!P122="","",'DATA ENTRY'!P122)</f>
        <v/>
      </c>
      <c r="L121" s="174" t="str">
        <f>IF('DATA ENTRY'!Q122="","",'DATA ENTRY'!Q122)</f>
        <v/>
      </c>
      <c r="M121" s="22" t="str">
        <f>IF('DATA ENTRY'!R122="","",'DATA ENTRY'!R122)</f>
        <v/>
      </c>
      <c r="N121" s="174" t="str">
        <f>IF('DATA ENTRY'!S122="","",'DATA ENTRY'!S122)</f>
        <v/>
      </c>
      <c r="O121" s="174" t="str">
        <f t="shared" si="2"/>
        <v/>
      </c>
      <c r="P121" s="94" t="str">
        <f>IF('DATA ENTRY'!T122="","",'DATA ENTRY'!T122)</f>
        <v/>
      </c>
      <c r="Q121" s="94" t="str">
        <f>IF('DATA ENTRY'!U122="","",'DATA ENTRY'!U122)</f>
        <v/>
      </c>
      <c r="R121" s="22" t="str">
        <f>IF('DATA ENTRY'!W122="","",'DATA ENTRY'!W122)</f>
        <v/>
      </c>
      <c r="S121" s="22" t="str">
        <f>IF('DATA ENTRY'!X122="","",'DATA ENTRY'!X122)</f>
        <v/>
      </c>
      <c r="T121" s="22" t="str">
        <f>IF('DATA ENTRY'!AA122="","",'DATA ENTRY'!AA122)</f>
        <v/>
      </c>
      <c r="U121" s="22" t="str">
        <f t="shared" si="3"/>
        <v/>
      </c>
    </row>
    <row r="122" spans="1:21" ht="18" customHeight="1">
      <c r="A122" s="22" t="str">
        <f>IF(AND(H122="",D122="",F122="",G122="",I122="",J122=""),"",SUBTOTAL(3,$B$5:B122))</f>
        <v/>
      </c>
      <c r="B122" s="94" t="str">
        <f>IF('DATA ENTRY'!B123="","",'DATA ENTRY'!B123)</f>
        <v/>
      </c>
      <c r="C122" s="94" t="str">
        <f>IF('DATA ENTRY'!C123="","",'DATA ENTRY'!C123)</f>
        <v/>
      </c>
      <c r="D122" s="94" t="str">
        <f>IF('DATA ENTRY'!E123="","",'DATA ENTRY'!E123)</f>
        <v/>
      </c>
      <c r="E122" s="22" t="str">
        <f>IF('DATA ENTRY'!G123="","",'DATA ENTRY'!G123)</f>
        <v/>
      </c>
      <c r="F122" s="22" t="str">
        <f>IF('DATA ENTRY'!F123="","",'DATA ENTRY'!F123)</f>
        <v/>
      </c>
      <c r="G122" s="175" t="str">
        <f>IF('DATA ENTRY'!H123="","",'DATA ENTRY'!H123)</f>
        <v/>
      </c>
      <c r="H122" s="175" t="str">
        <f>IF('DATA ENTRY'!I123="","",'DATA ENTRY'!I123)</f>
        <v/>
      </c>
      <c r="I122" s="22" t="str">
        <f>IF('DATA ENTRY'!N123="","",'DATA ENTRY'!N123)</f>
        <v/>
      </c>
      <c r="J122" s="174" t="str">
        <f>IF('DATA ENTRY'!O123="","",'DATA ENTRY'!O123)</f>
        <v/>
      </c>
      <c r="K122" s="22" t="str">
        <f>IF('DATA ENTRY'!P123="","",'DATA ENTRY'!P123)</f>
        <v/>
      </c>
      <c r="L122" s="174" t="str">
        <f>IF('DATA ENTRY'!Q123="","",'DATA ENTRY'!Q123)</f>
        <v/>
      </c>
      <c r="M122" s="22" t="str">
        <f>IF('DATA ENTRY'!R123="","",'DATA ENTRY'!R123)</f>
        <v/>
      </c>
      <c r="N122" s="174" t="str">
        <f>IF('DATA ENTRY'!S123="","",'DATA ENTRY'!S123)</f>
        <v/>
      </c>
      <c r="O122" s="174" t="str">
        <f t="shared" si="2"/>
        <v/>
      </c>
      <c r="P122" s="94" t="str">
        <f>IF('DATA ENTRY'!T123="","",'DATA ENTRY'!T123)</f>
        <v/>
      </c>
      <c r="Q122" s="94" t="str">
        <f>IF('DATA ENTRY'!U123="","",'DATA ENTRY'!U123)</f>
        <v/>
      </c>
      <c r="R122" s="22" t="str">
        <f>IF('DATA ENTRY'!W123="","",'DATA ENTRY'!W123)</f>
        <v/>
      </c>
      <c r="S122" s="22" t="str">
        <f>IF('DATA ENTRY'!X123="","",'DATA ENTRY'!X123)</f>
        <v/>
      </c>
      <c r="T122" s="22" t="str">
        <f>IF('DATA ENTRY'!AA123="","",'DATA ENTRY'!AA123)</f>
        <v/>
      </c>
      <c r="U122" s="22" t="str">
        <f t="shared" si="3"/>
        <v/>
      </c>
    </row>
    <row r="123" spans="1:21" ht="18" customHeight="1">
      <c r="A123" s="22" t="str">
        <f>IF(AND(H123="",D123="",F123="",G123="",I123="",J123=""),"",SUBTOTAL(3,$B$5:B123))</f>
        <v/>
      </c>
      <c r="B123" s="94" t="str">
        <f>IF('DATA ENTRY'!B124="","",'DATA ENTRY'!B124)</f>
        <v/>
      </c>
      <c r="C123" s="94" t="str">
        <f>IF('DATA ENTRY'!C124="","",'DATA ENTRY'!C124)</f>
        <v/>
      </c>
      <c r="D123" s="94" t="str">
        <f>IF('DATA ENTRY'!E124="","",'DATA ENTRY'!E124)</f>
        <v/>
      </c>
      <c r="E123" s="22" t="str">
        <f>IF('DATA ENTRY'!G124="","",'DATA ENTRY'!G124)</f>
        <v/>
      </c>
      <c r="F123" s="22" t="str">
        <f>IF('DATA ENTRY'!F124="","",'DATA ENTRY'!F124)</f>
        <v/>
      </c>
      <c r="G123" s="175" t="str">
        <f>IF('DATA ENTRY'!H124="","",'DATA ENTRY'!H124)</f>
        <v/>
      </c>
      <c r="H123" s="175" t="str">
        <f>IF('DATA ENTRY'!I124="","",'DATA ENTRY'!I124)</f>
        <v/>
      </c>
      <c r="I123" s="22" t="str">
        <f>IF('DATA ENTRY'!N124="","",'DATA ENTRY'!N124)</f>
        <v/>
      </c>
      <c r="J123" s="174" t="str">
        <f>IF('DATA ENTRY'!O124="","",'DATA ENTRY'!O124)</f>
        <v/>
      </c>
      <c r="K123" s="22" t="str">
        <f>IF('DATA ENTRY'!P124="","",'DATA ENTRY'!P124)</f>
        <v/>
      </c>
      <c r="L123" s="174" t="str">
        <f>IF('DATA ENTRY'!Q124="","",'DATA ENTRY'!Q124)</f>
        <v/>
      </c>
      <c r="M123" s="22" t="str">
        <f>IF('DATA ENTRY'!R124="","",'DATA ENTRY'!R124)</f>
        <v/>
      </c>
      <c r="N123" s="174" t="str">
        <f>IF('DATA ENTRY'!S124="","",'DATA ENTRY'!S124)</f>
        <v/>
      </c>
      <c r="O123" s="174" t="str">
        <f t="shared" si="2"/>
        <v/>
      </c>
      <c r="P123" s="94" t="str">
        <f>IF('DATA ENTRY'!T124="","",'DATA ENTRY'!T124)</f>
        <v/>
      </c>
      <c r="Q123" s="94" t="str">
        <f>IF('DATA ENTRY'!U124="","",'DATA ENTRY'!U124)</f>
        <v/>
      </c>
      <c r="R123" s="22" t="str">
        <f>IF('DATA ENTRY'!W124="","",'DATA ENTRY'!W124)</f>
        <v/>
      </c>
      <c r="S123" s="22" t="str">
        <f>IF('DATA ENTRY'!X124="","",'DATA ENTRY'!X124)</f>
        <v/>
      </c>
      <c r="T123" s="22" t="str">
        <f>IF('DATA ENTRY'!AA124="","",'DATA ENTRY'!AA124)</f>
        <v/>
      </c>
      <c r="U123" s="22" t="str">
        <f t="shared" si="3"/>
        <v/>
      </c>
    </row>
    <row r="124" spans="1:21" ht="18" customHeight="1">
      <c r="A124" s="22" t="str">
        <f>IF(AND(H124="",D124="",F124="",G124="",I124="",J124=""),"",SUBTOTAL(3,$B$5:B124))</f>
        <v/>
      </c>
      <c r="B124" s="94" t="str">
        <f>IF('DATA ENTRY'!B125="","",'DATA ENTRY'!B125)</f>
        <v/>
      </c>
      <c r="C124" s="94" t="str">
        <f>IF('DATA ENTRY'!C125="","",'DATA ENTRY'!C125)</f>
        <v/>
      </c>
      <c r="D124" s="94" t="str">
        <f>IF('DATA ENTRY'!E125="","",'DATA ENTRY'!E125)</f>
        <v/>
      </c>
      <c r="E124" s="22" t="str">
        <f>IF('DATA ENTRY'!G125="","",'DATA ENTRY'!G125)</f>
        <v/>
      </c>
      <c r="F124" s="22" t="str">
        <f>IF('DATA ENTRY'!F125="","",'DATA ENTRY'!F125)</f>
        <v/>
      </c>
      <c r="G124" s="175" t="str">
        <f>IF('DATA ENTRY'!H125="","",'DATA ENTRY'!H125)</f>
        <v/>
      </c>
      <c r="H124" s="175" t="str">
        <f>IF('DATA ENTRY'!I125="","",'DATA ENTRY'!I125)</f>
        <v/>
      </c>
      <c r="I124" s="22" t="str">
        <f>IF('DATA ENTRY'!N125="","",'DATA ENTRY'!N125)</f>
        <v/>
      </c>
      <c r="J124" s="174" t="str">
        <f>IF('DATA ENTRY'!O125="","",'DATA ENTRY'!O125)</f>
        <v/>
      </c>
      <c r="K124" s="22" t="str">
        <f>IF('DATA ENTRY'!P125="","",'DATA ENTRY'!P125)</f>
        <v/>
      </c>
      <c r="L124" s="174" t="str">
        <f>IF('DATA ENTRY'!Q125="","",'DATA ENTRY'!Q125)</f>
        <v/>
      </c>
      <c r="M124" s="22" t="str">
        <f>IF('DATA ENTRY'!R125="","",'DATA ENTRY'!R125)</f>
        <v/>
      </c>
      <c r="N124" s="174" t="str">
        <f>IF('DATA ENTRY'!S125="","",'DATA ENTRY'!S125)</f>
        <v/>
      </c>
      <c r="O124" s="174" t="str">
        <f t="shared" si="2"/>
        <v/>
      </c>
      <c r="P124" s="94" t="str">
        <f>IF('DATA ENTRY'!T125="","",'DATA ENTRY'!T125)</f>
        <v/>
      </c>
      <c r="Q124" s="94" t="str">
        <f>IF('DATA ENTRY'!U125="","",'DATA ENTRY'!U125)</f>
        <v/>
      </c>
      <c r="R124" s="22" t="str">
        <f>IF('DATA ENTRY'!W125="","",'DATA ENTRY'!W125)</f>
        <v/>
      </c>
      <c r="S124" s="22" t="str">
        <f>IF('DATA ENTRY'!X125="","",'DATA ENTRY'!X125)</f>
        <v/>
      </c>
      <c r="T124" s="22" t="str">
        <f>IF('DATA ENTRY'!AA125="","",'DATA ENTRY'!AA125)</f>
        <v/>
      </c>
      <c r="U124" s="22" t="str">
        <f t="shared" si="3"/>
        <v/>
      </c>
    </row>
    <row r="125" spans="1:21" ht="18" customHeight="1">
      <c r="A125" s="22" t="str">
        <f>IF(AND(H125="",D125="",F125="",G125="",I125="",J125=""),"",SUBTOTAL(3,$B$5:B125))</f>
        <v/>
      </c>
      <c r="B125" s="94" t="str">
        <f>IF('DATA ENTRY'!B126="","",'DATA ENTRY'!B126)</f>
        <v/>
      </c>
      <c r="C125" s="94" t="str">
        <f>IF('DATA ENTRY'!C126="","",'DATA ENTRY'!C126)</f>
        <v/>
      </c>
      <c r="D125" s="94" t="str">
        <f>IF('DATA ENTRY'!E126="","",'DATA ENTRY'!E126)</f>
        <v/>
      </c>
      <c r="E125" s="22" t="str">
        <f>IF('DATA ENTRY'!G126="","",'DATA ENTRY'!G126)</f>
        <v/>
      </c>
      <c r="F125" s="22" t="str">
        <f>IF('DATA ENTRY'!F126="","",'DATA ENTRY'!F126)</f>
        <v/>
      </c>
      <c r="G125" s="175" t="str">
        <f>IF('DATA ENTRY'!H126="","",'DATA ENTRY'!H126)</f>
        <v/>
      </c>
      <c r="H125" s="175" t="str">
        <f>IF('DATA ENTRY'!I126="","",'DATA ENTRY'!I126)</f>
        <v/>
      </c>
      <c r="I125" s="22" t="str">
        <f>IF('DATA ENTRY'!N126="","",'DATA ENTRY'!N126)</f>
        <v/>
      </c>
      <c r="J125" s="174" t="str">
        <f>IF('DATA ENTRY'!O126="","",'DATA ENTRY'!O126)</f>
        <v/>
      </c>
      <c r="K125" s="22" t="str">
        <f>IF('DATA ENTRY'!P126="","",'DATA ENTRY'!P126)</f>
        <v/>
      </c>
      <c r="L125" s="174" t="str">
        <f>IF('DATA ENTRY'!Q126="","",'DATA ENTRY'!Q126)</f>
        <v/>
      </c>
      <c r="M125" s="22" t="str">
        <f>IF('DATA ENTRY'!R126="","",'DATA ENTRY'!R126)</f>
        <v/>
      </c>
      <c r="N125" s="174" t="str">
        <f>IF('DATA ENTRY'!S126="","",'DATA ENTRY'!S126)</f>
        <v/>
      </c>
      <c r="O125" s="174" t="str">
        <f t="shared" si="2"/>
        <v/>
      </c>
      <c r="P125" s="94" t="str">
        <f>IF('DATA ENTRY'!T126="","",'DATA ENTRY'!T126)</f>
        <v/>
      </c>
      <c r="Q125" s="94" t="str">
        <f>IF('DATA ENTRY'!U126="","",'DATA ENTRY'!U126)</f>
        <v/>
      </c>
      <c r="R125" s="22" t="str">
        <f>IF('DATA ENTRY'!W126="","",'DATA ENTRY'!W126)</f>
        <v/>
      </c>
      <c r="S125" s="22" t="str">
        <f>IF('DATA ENTRY'!X126="","",'DATA ENTRY'!X126)</f>
        <v/>
      </c>
      <c r="T125" s="22" t="str">
        <f>IF('DATA ENTRY'!AA126="","",'DATA ENTRY'!AA126)</f>
        <v/>
      </c>
      <c r="U125" s="22" t="str">
        <f t="shared" si="3"/>
        <v/>
      </c>
    </row>
    <row r="126" spans="1:21" ht="18" customHeight="1">
      <c r="A126" s="22" t="str">
        <f>IF(AND(H126="",D126="",F126="",G126="",I126="",J126=""),"",SUBTOTAL(3,$B$5:B126))</f>
        <v/>
      </c>
      <c r="B126" s="94" t="str">
        <f>IF('DATA ENTRY'!B127="","",'DATA ENTRY'!B127)</f>
        <v/>
      </c>
      <c r="C126" s="94" t="str">
        <f>IF('DATA ENTRY'!C127="","",'DATA ENTRY'!C127)</f>
        <v/>
      </c>
      <c r="D126" s="94" t="str">
        <f>IF('DATA ENTRY'!E127="","",'DATA ENTRY'!E127)</f>
        <v/>
      </c>
      <c r="E126" s="22" t="str">
        <f>IF('DATA ENTRY'!G127="","",'DATA ENTRY'!G127)</f>
        <v/>
      </c>
      <c r="F126" s="22" t="str">
        <f>IF('DATA ENTRY'!F127="","",'DATA ENTRY'!F127)</f>
        <v/>
      </c>
      <c r="G126" s="175" t="str">
        <f>IF('DATA ENTRY'!H127="","",'DATA ENTRY'!H127)</f>
        <v/>
      </c>
      <c r="H126" s="175" t="str">
        <f>IF('DATA ENTRY'!I127="","",'DATA ENTRY'!I127)</f>
        <v/>
      </c>
      <c r="I126" s="22" t="str">
        <f>IF('DATA ENTRY'!N127="","",'DATA ENTRY'!N127)</f>
        <v/>
      </c>
      <c r="J126" s="174" t="str">
        <f>IF('DATA ENTRY'!O127="","",'DATA ENTRY'!O127)</f>
        <v/>
      </c>
      <c r="K126" s="22" t="str">
        <f>IF('DATA ENTRY'!P127="","",'DATA ENTRY'!P127)</f>
        <v/>
      </c>
      <c r="L126" s="174" t="str">
        <f>IF('DATA ENTRY'!Q127="","",'DATA ENTRY'!Q127)</f>
        <v/>
      </c>
      <c r="M126" s="22" t="str">
        <f>IF('DATA ENTRY'!R127="","",'DATA ENTRY'!R127)</f>
        <v/>
      </c>
      <c r="N126" s="174" t="str">
        <f>IF('DATA ENTRY'!S127="","",'DATA ENTRY'!S127)</f>
        <v/>
      </c>
      <c r="O126" s="174" t="str">
        <f t="shared" si="2"/>
        <v/>
      </c>
      <c r="P126" s="94" t="str">
        <f>IF('DATA ENTRY'!T127="","",'DATA ENTRY'!T127)</f>
        <v/>
      </c>
      <c r="Q126" s="94" t="str">
        <f>IF('DATA ENTRY'!U127="","",'DATA ENTRY'!U127)</f>
        <v/>
      </c>
      <c r="R126" s="22" t="str">
        <f>IF('DATA ENTRY'!W127="","",'DATA ENTRY'!W127)</f>
        <v/>
      </c>
      <c r="S126" s="22" t="str">
        <f>IF('DATA ENTRY'!X127="","",'DATA ENTRY'!X127)</f>
        <v/>
      </c>
      <c r="T126" s="22" t="str">
        <f>IF('DATA ENTRY'!AA127="","",'DATA ENTRY'!AA127)</f>
        <v/>
      </c>
      <c r="U126" s="22" t="str">
        <f t="shared" si="3"/>
        <v/>
      </c>
    </row>
    <row r="127" spans="1:21" ht="18" customHeight="1">
      <c r="A127" s="22" t="str">
        <f>IF(AND(H127="",D127="",F127="",G127="",I127="",J127=""),"",SUBTOTAL(3,$B$5:B127))</f>
        <v/>
      </c>
      <c r="B127" s="94" t="str">
        <f>IF('DATA ENTRY'!B128="","",'DATA ENTRY'!B128)</f>
        <v/>
      </c>
      <c r="C127" s="94" t="str">
        <f>IF('DATA ENTRY'!C128="","",'DATA ENTRY'!C128)</f>
        <v/>
      </c>
      <c r="D127" s="94" t="str">
        <f>IF('DATA ENTRY'!E128="","",'DATA ENTRY'!E128)</f>
        <v/>
      </c>
      <c r="E127" s="22" t="str">
        <f>IF('DATA ENTRY'!G128="","",'DATA ENTRY'!G128)</f>
        <v/>
      </c>
      <c r="F127" s="22" t="str">
        <f>IF('DATA ENTRY'!F128="","",'DATA ENTRY'!F128)</f>
        <v/>
      </c>
      <c r="G127" s="175" t="str">
        <f>IF('DATA ENTRY'!H128="","",'DATA ENTRY'!H128)</f>
        <v/>
      </c>
      <c r="H127" s="175" t="str">
        <f>IF('DATA ENTRY'!I128="","",'DATA ENTRY'!I128)</f>
        <v/>
      </c>
      <c r="I127" s="22" t="str">
        <f>IF('DATA ENTRY'!N128="","",'DATA ENTRY'!N128)</f>
        <v/>
      </c>
      <c r="J127" s="174" t="str">
        <f>IF('DATA ENTRY'!O128="","",'DATA ENTRY'!O128)</f>
        <v/>
      </c>
      <c r="K127" s="22" t="str">
        <f>IF('DATA ENTRY'!P128="","",'DATA ENTRY'!P128)</f>
        <v/>
      </c>
      <c r="L127" s="174" t="str">
        <f>IF('DATA ENTRY'!Q128="","",'DATA ENTRY'!Q128)</f>
        <v/>
      </c>
      <c r="M127" s="22" t="str">
        <f>IF('DATA ENTRY'!R128="","",'DATA ENTRY'!R128)</f>
        <v/>
      </c>
      <c r="N127" s="174" t="str">
        <f>IF('DATA ENTRY'!S128="","",'DATA ENTRY'!S128)</f>
        <v/>
      </c>
      <c r="O127" s="174" t="str">
        <f t="shared" si="2"/>
        <v/>
      </c>
      <c r="P127" s="94" t="str">
        <f>IF('DATA ENTRY'!T128="","",'DATA ENTRY'!T128)</f>
        <v/>
      </c>
      <c r="Q127" s="94" t="str">
        <f>IF('DATA ENTRY'!U128="","",'DATA ENTRY'!U128)</f>
        <v/>
      </c>
      <c r="R127" s="22" t="str">
        <f>IF('DATA ENTRY'!W128="","",'DATA ENTRY'!W128)</f>
        <v/>
      </c>
      <c r="S127" s="22" t="str">
        <f>IF('DATA ENTRY'!X128="","",'DATA ENTRY'!X128)</f>
        <v/>
      </c>
      <c r="T127" s="22" t="str">
        <f>IF('DATA ENTRY'!AA128="","",'DATA ENTRY'!AA128)</f>
        <v/>
      </c>
      <c r="U127" s="22" t="str">
        <f t="shared" si="3"/>
        <v/>
      </c>
    </row>
    <row r="128" spans="1:21" ht="18" customHeight="1">
      <c r="A128" s="22" t="str">
        <f>IF(AND(H128="",D128="",F128="",G128="",I128="",J128=""),"",SUBTOTAL(3,$B$5:B128))</f>
        <v/>
      </c>
      <c r="B128" s="94" t="str">
        <f>IF('DATA ENTRY'!B129="","",'DATA ENTRY'!B129)</f>
        <v/>
      </c>
      <c r="C128" s="94" t="str">
        <f>IF('DATA ENTRY'!C129="","",'DATA ENTRY'!C129)</f>
        <v/>
      </c>
      <c r="D128" s="94" t="str">
        <f>IF('DATA ENTRY'!E129="","",'DATA ENTRY'!E129)</f>
        <v/>
      </c>
      <c r="E128" s="22" t="str">
        <f>IF('DATA ENTRY'!G129="","",'DATA ENTRY'!G129)</f>
        <v/>
      </c>
      <c r="F128" s="22" t="str">
        <f>IF('DATA ENTRY'!F129="","",'DATA ENTRY'!F129)</f>
        <v/>
      </c>
      <c r="G128" s="175" t="str">
        <f>IF('DATA ENTRY'!H129="","",'DATA ENTRY'!H129)</f>
        <v/>
      </c>
      <c r="H128" s="175" t="str">
        <f>IF('DATA ENTRY'!I129="","",'DATA ENTRY'!I129)</f>
        <v/>
      </c>
      <c r="I128" s="22" t="str">
        <f>IF('DATA ENTRY'!N129="","",'DATA ENTRY'!N129)</f>
        <v/>
      </c>
      <c r="J128" s="174" t="str">
        <f>IF('DATA ENTRY'!O129="","",'DATA ENTRY'!O129)</f>
        <v/>
      </c>
      <c r="K128" s="22" t="str">
        <f>IF('DATA ENTRY'!P129="","",'DATA ENTRY'!P129)</f>
        <v/>
      </c>
      <c r="L128" s="174" t="str">
        <f>IF('DATA ENTRY'!Q129="","",'DATA ENTRY'!Q129)</f>
        <v/>
      </c>
      <c r="M128" s="22" t="str">
        <f>IF('DATA ENTRY'!R129="","",'DATA ENTRY'!R129)</f>
        <v/>
      </c>
      <c r="N128" s="174" t="str">
        <f>IF('DATA ENTRY'!S129="","",'DATA ENTRY'!S129)</f>
        <v/>
      </c>
      <c r="O128" s="174" t="str">
        <f t="shared" si="2"/>
        <v/>
      </c>
      <c r="P128" s="94" t="str">
        <f>IF('DATA ENTRY'!T129="","",'DATA ENTRY'!T129)</f>
        <v/>
      </c>
      <c r="Q128" s="94" t="str">
        <f>IF('DATA ENTRY'!U129="","",'DATA ENTRY'!U129)</f>
        <v/>
      </c>
      <c r="R128" s="22" t="str">
        <f>IF('DATA ENTRY'!W129="","",'DATA ENTRY'!W129)</f>
        <v/>
      </c>
      <c r="S128" s="22" t="str">
        <f>IF('DATA ENTRY'!X129="","",'DATA ENTRY'!X129)</f>
        <v/>
      </c>
      <c r="T128" s="22" t="str">
        <f>IF('DATA ENTRY'!AA129="","",'DATA ENTRY'!AA129)</f>
        <v/>
      </c>
      <c r="U128" s="22" t="str">
        <f t="shared" si="3"/>
        <v/>
      </c>
    </row>
    <row r="129" spans="1:21" ht="18" customHeight="1">
      <c r="A129" s="22" t="str">
        <f>IF(AND(H129="",D129="",F129="",G129="",I129="",J129=""),"",SUBTOTAL(3,$B$5:B129))</f>
        <v/>
      </c>
      <c r="B129" s="94" t="str">
        <f>IF('DATA ENTRY'!B130="","",'DATA ENTRY'!B130)</f>
        <v/>
      </c>
      <c r="C129" s="94" t="str">
        <f>IF('DATA ENTRY'!C130="","",'DATA ENTRY'!C130)</f>
        <v/>
      </c>
      <c r="D129" s="94" t="str">
        <f>IF('DATA ENTRY'!E130="","",'DATA ENTRY'!E130)</f>
        <v/>
      </c>
      <c r="E129" s="22" t="str">
        <f>IF('DATA ENTRY'!G130="","",'DATA ENTRY'!G130)</f>
        <v/>
      </c>
      <c r="F129" s="22" t="str">
        <f>IF('DATA ENTRY'!F130="","",'DATA ENTRY'!F130)</f>
        <v/>
      </c>
      <c r="G129" s="175" t="str">
        <f>IF('DATA ENTRY'!H130="","",'DATA ENTRY'!H130)</f>
        <v/>
      </c>
      <c r="H129" s="175" t="str">
        <f>IF('DATA ENTRY'!I130="","",'DATA ENTRY'!I130)</f>
        <v/>
      </c>
      <c r="I129" s="22" t="str">
        <f>IF('DATA ENTRY'!N130="","",'DATA ENTRY'!N130)</f>
        <v/>
      </c>
      <c r="J129" s="174" t="str">
        <f>IF('DATA ENTRY'!O130="","",'DATA ENTRY'!O130)</f>
        <v/>
      </c>
      <c r="K129" s="22" t="str">
        <f>IF('DATA ENTRY'!P130="","",'DATA ENTRY'!P130)</f>
        <v/>
      </c>
      <c r="L129" s="174" t="str">
        <f>IF('DATA ENTRY'!Q130="","",'DATA ENTRY'!Q130)</f>
        <v/>
      </c>
      <c r="M129" s="22" t="str">
        <f>IF('DATA ENTRY'!R130="","",'DATA ENTRY'!R130)</f>
        <v/>
      </c>
      <c r="N129" s="174" t="str">
        <f>IF('DATA ENTRY'!S130="","",'DATA ENTRY'!S130)</f>
        <v/>
      </c>
      <c r="O129" s="174" t="str">
        <f t="shared" si="2"/>
        <v/>
      </c>
      <c r="P129" s="94" t="str">
        <f>IF('DATA ENTRY'!T130="","",'DATA ENTRY'!T130)</f>
        <v/>
      </c>
      <c r="Q129" s="94" t="str">
        <f>IF('DATA ENTRY'!U130="","",'DATA ENTRY'!U130)</f>
        <v/>
      </c>
      <c r="R129" s="22" t="str">
        <f>IF('DATA ENTRY'!W130="","",'DATA ENTRY'!W130)</f>
        <v/>
      </c>
      <c r="S129" s="22" t="str">
        <f>IF('DATA ENTRY'!X130="","",'DATA ENTRY'!X130)</f>
        <v/>
      </c>
      <c r="T129" s="22" t="str">
        <f>IF('DATA ENTRY'!AA130="","",'DATA ENTRY'!AA130)</f>
        <v/>
      </c>
      <c r="U129" s="22" t="str">
        <f t="shared" si="3"/>
        <v/>
      </c>
    </row>
    <row r="130" spans="1:21" ht="18" customHeight="1">
      <c r="A130" s="22" t="str">
        <f>IF(AND(H130="",D130="",F130="",G130="",I130="",J130=""),"",SUBTOTAL(3,$B$5:B130))</f>
        <v/>
      </c>
      <c r="B130" s="94" t="str">
        <f>IF('DATA ENTRY'!B131="","",'DATA ENTRY'!B131)</f>
        <v/>
      </c>
      <c r="C130" s="94" t="str">
        <f>IF('DATA ENTRY'!C131="","",'DATA ENTRY'!C131)</f>
        <v/>
      </c>
      <c r="D130" s="94" t="str">
        <f>IF('DATA ENTRY'!E131="","",'DATA ENTRY'!E131)</f>
        <v/>
      </c>
      <c r="E130" s="22" t="str">
        <f>IF('DATA ENTRY'!G131="","",'DATA ENTRY'!G131)</f>
        <v/>
      </c>
      <c r="F130" s="22" t="str">
        <f>IF('DATA ENTRY'!F131="","",'DATA ENTRY'!F131)</f>
        <v/>
      </c>
      <c r="G130" s="175" t="str">
        <f>IF('DATA ENTRY'!H131="","",'DATA ENTRY'!H131)</f>
        <v/>
      </c>
      <c r="H130" s="175" t="str">
        <f>IF('DATA ENTRY'!I131="","",'DATA ENTRY'!I131)</f>
        <v/>
      </c>
      <c r="I130" s="22" t="str">
        <f>IF('DATA ENTRY'!N131="","",'DATA ENTRY'!N131)</f>
        <v/>
      </c>
      <c r="J130" s="174" t="str">
        <f>IF('DATA ENTRY'!O131="","",'DATA ENTRY'!O131)</f>
        <v/>
      </c>
      <c r="K130" s="22" t="str">
        <f>IF('DATA ENTRY'!P131="","",'DATA ENTRY'!P131)</f>
        <v/>
      </c>
      <c r="L130" s="174" t="str">
        <f>IF('DATA ENTRY'!Q131="","",'DATA ENTRY'!Q131)</f>
        <v/>
      </c>
      <c r="M130" s="22" t="str">
        <f>IF('DATA ENTRY'!R131="","",'DATA ENTRY'!R131)</f>
        <v/>
      </c>
      <c r="N130" s="174" t="str">
        <f>IF('DATA ENTRY'!S131="","",'DATA ENTRY'!S131)</f>
        <v/>
      </c>
      <c r="O130" s="174" t="str">
        <f t="shared" si="2"/>
        <v/>
      </c>
      <c r="P130" s="94" t="str">
        <f>IF('DATA ENTRY'!T131="","",'DATA ENTRY'!T131)</f>
        <v/>
      </c>
      <c r="Q130" s="94" t="str">
        <f>IF('DATA ENTRY'!U131="","",'DATA ENTRY'!U131)</f>
        <v/>
      </c>
      <c r="R130" s="22" t="str">
        <f>IF('DATA ENTRY'!W131="","",'DATA ENTRY'!W131)</f>
        <v/>
      </c>
      <c r="S130" s="22" t="str">
        <f>IF('DATA ENTRY'!X131="","",'DATA ENTRY'!X131)</f>
        <v/>
      </c>
      <c r="T130" s="22" t="str">
        <f>IF('DATA ENTRY'!AA131="","",'DATA ENTRY'!AA131)</f>
        <v/>
      </c>
      <c r="U130" s="22" t="str">
        <f t="shared" si="3"/>
        <v/>
      </c>
    </row>
    <row r="131" spans="1:21" ht="18" customHeight="1">
      <c r="A131" s="22" t="str">
        <f>IF(AND(H131="",D131="",F131="",G131="",I131="",J131=""),"",SUBTOTAL(3,$B$5:B131))</f>
        <v/>
      </c>
      <c r="B131" s="94" t="str">
        <f>IF('DATA ENTRY'!B132="","",'DATA ENTRY'!B132)</f>
        <v/>
      </c>
      <c r="C131" s="94" t="str">
        <f>IF('DATA ENTRY'!C132="","",'DATA ENTRY'!C132)</f>
        <v/>
      </c>
      <c r="D131" s="94" t="str">
        <f>IF('DATA ENTRY'!E132="","",'DATA ENTRY'!E132)</f>
        <v/>
      </c>
      <c r="E131" s="22" t="str">
        <f>IF('DATA ENTRY'!G132="","",'DATA ENTRY'!G132)</f>
        <v/>
      </c>
      <c r="F131" s="22" t="str">
        <f>IF('DATA ENTRY'!F132="","",'DATA ENTRY'!F132)</f>
        <v/>
      </c>
      <c r="G131" s="175" t="str">
        <f>IF('DATA ENTRY'!H132="","",'DATA ENTRY'!H132)</f>
        <v/>
      </c>
      <c r="H131" s="175" t="str">
        <f>IF('DATA ENTRY'!I132="","",'DATA ENTRY'!I132)</f>
        <v/>
      </c>
      <c r="I131" s="22" t="str">
        <f>IF('DATA ENTRY'!N132="","",'DATA ENTRY'!N132)</f>
        <v/>
      </c>
      <c r="J131" s="174" t="str">
        <f>IF('DATA ENTRY'!O132="","",'DATA ENTRY'!O132)</f>
        <v/>
      </c>
      <c r="K131" s="22" t="str">
        <f>IF('DATA ENTRY'!P132="","",'DATA ENTRY'!P132)</f>
        <v/>
      </c>
      <c r="L131" s="174" t="str">
        <f>IF('DATA ENTRY'!Q132="","",'DATA ENTRY'!Q132)</f>
        <v/>
      </c>
      <c r="M131" s="22" t="str">
        <f>IF('DATA ENTRY'!R132="","",'DATA ENTRY'!R132)</f>
        <v/>
      </c>
      <c r="N131" s="174" t="str">
        <f>IF('DATA ENTRY'!S132="","",'DATA ENTRY'!S132)</f>
        <v/>
      </c>
      <c r="O131" s="174" t="str">
        <f t="shared" si="2"/>
        <v/>
      </c>
      <c r="P131" s="94" t="str">
        <f>IF('DATA ENTRY'!T132="","",'DATA ENTRY'!T132)</f>
        <v/>
      </c>
      <c r="Q131" s="94" t="str">
        <f>IF('DATA ENTRY'!U132="","",'DATA ENTRY'!U132)</f>
        <v/>
      </c>
      <c r="R131" s="22" t="str">
        <f>IF('DATA ENTRY'!W132="","",'DATA ENTRY'!W132)</f>
        <v/>
      </c>
      <c r="S131" s="22" t="str">
        <f>IF('DATA ENTRY'!X132="","",'DATA ENTRY'!X132)</f>
        <v/>
      </c>
      <c r="T131" s="22" t="str">
        <f>IF('DATA ENTRY'!AA132="","",'DATA ENTRY'!AA132)</f>
        <v/>
      </c>
      <c r="U131" s="22" t="str">
        <f t="shared" si="3"/>
        <v/>
      </c>
    </row>
    <row r="132" spans="1:21" ht="18" customHeight="1">
      <c r="A132" s="22" t="str">
        <f>IF(AND(H132="",D132="",F132="",G132="",I132="",J132=""),"",SUBTOTAL(3,$B$5:B132))</f>
        <v/>
      </c>
      <c r="B132" s="94" t="str">
        <f>IF('DATA ENTRY'!B133="","",'DATA ENTRY'!B133)</f>
        <v/>
      </c>
      <c r="C132" s="94" t="str">
        <f>IF('DATA ENTRY'!C133="","",'DATA ENTRY'!C133)</f>
        <v/>
      </c>
      <c r="D132" s="94" t="str">
        <f>IF('DATA ENTRY'!E133="","",'DATA ENTRY'!E133)</f>
        <v/>
      </c>
      <c r="E132" s="22" t="str">
        <f>IF('DATA ENTRY'!G133="","",'DATA ENTRY'!G133)</f>
        <v/>
      </c>
      <c r="F132" s="22" t="str">
        <f>IF('DATA ENTRY'!F133="","",'DATA ENTRY'!F133)</f>
        <v/>
      </c>
      <c r="G132" s="175" t="str">
        <f>IF('DATA ENTRY'!H133="","",'DATA ENTRY'!H133)</f>
        <v/>
      </c>
      <c r="H132" s="175" t="str">
        <f>IF('DATA ENTRY'!I133="","",'DATA ENTRY'!I133)</f>
        <v/>
      </c>
      <c r="I132" s="22" t="str">
        <f>IF('DATA ENTRY'!N133="","",'DATA ENTRY'!N133)</f>
        <v/>
      </c>
      <c r="J132" s="174" t="str">
        <f>IF('DATA ENTRY'!O133="","",'DATA ENTRY'!O133)</f>
        <v/>
      </c>
      <c r="K132" s="22" t="str">
        <f>IF('DATA ENTRY'!P133="","",'DATA ENTRY'!P133)</f>
        <v/>
      </c>
      <c r="L132" s="174" t="str">
        <f>IF('DATA ENTRY'!Q133="","",'DATA ENTRY'!Q133)</f>
        <v/>
      </c>
      <c r="M132" s="22" t="str">
        <f>IF('DATA ENTRY'!R133="","",'DATA ENTRY'!R133)</f>
        <v/>
      </c>
      <c r="N132" s="174" t="str">
        <f>IF('DATA ENTRY'!S133="","",'DATA ENTRY'!S133)</f>
        <v/>
      </c>
      <c r="O132" s="174" t="str">
        <f t="shared" si="2"/>
        <v/>
      </c>
      <c r="P132" s="94" t="str">
        <f>IF('DATA ENTRY'!T133="","",'DATA ENTRY'!T133)</f>
        <v/>
      </c>
      <c r="Q132" s="94" t="str">
        <f>IF('DATA ENTRY'!U133="","",'DATA ENTRY'!U133)</f>
        <v/>
      </c>
      <c r="R132" s="22" t="str">
        <f>IF('DATA ENTRY'!W133="","",'DATA ENTRY'!W133)</f>
        <v/>
      </c>
      <c r="S132" s="22" t="str">
        <f>IF('DATA ENTRY'!X133="","",'DATA ENTRY'!X133)</f>
        <v/>
      </c>
      <c r="T132" s="22" t="str">
        <f>IF('DATA ENTRY'!AA133="","",'DATA ENTRY'!AA133)</f>
        <v/>
      </c>
      <c r="U132" s="22" t="str">
        <f t="shared" si="3"/>
        <v/>
      </c>
    </row>
    <row r="133" spans="1:21" ht="18" customHeight="1">
      <c r="A133" s="22" t="str">
        <f>IF(AND(H133="",D133="",F133="",G133="",I133="",J133=""),"",SUBTOTAL(3,$B$5:B133))</f>
        <v/>
      </c>
      <c r="B133" s="94" t="str">
        <f>IF('DATA ENTRY'!B134="","",'DATA ENTRY'!B134)</f>
        <v/>
      </c>
      <c r="C133" s="94" t="str">
        <f>IF('DATA ENTRY'!C134="","",'DATA ENTRY'!C134)</f>
        <v/>
      </c>
      <c r="D133" s="94" t="str">
        <f>IF('DATA ENTRY'!E134="","",'DATA ENTRY'!E134)</f>
        <v/>
      </c>
      <c r="E133" s="22" t="str">
        <f>IF('DATA ENTRY'!G134="","",'DATA ENTRY'!G134)</f>
        <v/>
      </c>
      <c r="F133" s="22" t="str">
        <f>IF('DATA ENTRY'!F134="","",'DATA ENTRY'!F134)</f>
        <v/>
      </c>
      <c r="G133" s="175" t="str">
        <f>IF('DATA ENTRY'!H134="","",'DATA ENTRY'!H134)</f>
        <v/>
      </c>
      <c r="H133" s="175" t="str">
        <f>IF('DATA ENTRY'!I134="","",'DATA ENTRY'!I134)</f>
        <v/>
      </c>
      <c r="I133" s="22" t="str">
        <f>IF('DATA ENTRY'!N134="","",'DATA ENTRY'!N134)</f>
        <v/>
      </c>
      <c r="J133" s="174" t="str">
        <f>IF('DATA ENTRY'!O134="","",'DATA ENTRY'!O134)</f>
        <v/>
      </c>
      <c r="K133" s="22" t="str">
        <f>IF('DATA ENTRY'!P134="","",'DATA ENTRY'!P134)</f>
        <v/>
      </c>
      <c r="L133" s="174" t="str">
        <f>IF('DATA ENTRY'!Q134="","",'DATA ENTRY'!Q134)</f>
        <v/>
      </c>
      <c r="M133" s="22" t="str">
        <f>IF('DATA ENTRY'!R134="","",'DATA ENTRY'!R134)</f>
        <v/>
      </c>
      <c r="N133" s="174" t="str">
        <f>IF('DATA ENTRY'!S134="","",'DATA ENTRY'!S134)</f>
        <v/>
      </c>
      <c r="O133" s="174" t="str">
        <f t="shared" si="2"/>
        <v/>
      </c>
      <c r="P133" s="94" t="str">
        <f>IF('DATA ENTRY'!T134="","",'DATA ENTRY'!T134)</f>
        <v/>
      </c>
      <c r="Q133" s="94" t="str">
        <f>IF('DATA ENTRY'!U134="","",'DATA ENTRY'!U134)</f>
        <v/>
      </c>
      <c r="R133" s="22" t="str">
        <f>IF('DATA ENTRY'!W134="","",'DATA ENTRY'!W134)</f>
        <v/>
      </c>
      <c r="S133" s="22" t="str">
        <f>IF('DATA ENTRY'!X134="","",'DATA ENTRY'!X134)</f>
        <v/>
      </c>
      <c r="T133" s="22" t="str">
        <f>IF('DATA ENTRY'!AA134="","",'DATA ENTRY'!AA134)</f>
        <v/>
      </c>
      <c r="U133" s="22" t="str">
        <f t="shared" si="3"/>
        <v/>
      </c>
    </row>
    <row r="134" spans="1:21" ht="18" customHeight="1">
      <c r="A134" s="22" t="str">
        <f>IF(AND(H134="",D134="",F134="",G134="",I134="",J134=""),"",SUBTOTAL(3,$B$5:B134))</f>
        <v/>
      </c>
      <c r="B134" s="94" t="str">
        <f>IF('DATA ENTRY'!B135="","",'DATA ENTRY'!B135)</f>
        <v/>
      </c>
      <c r="C134" s="94" t="str">
        <f>IF('DATA ENTRY'!C135="","",'DATA ENTRY'!C135)</f>
        <v/>
      </c>
      <c r="D134" s="94" t="str">
        <f>IF('DATA ENTRY'!E135="","",'DATA ENTRY'!E135)</f>
        <v/>
      </c>
      <c r="E134" s="22" t="str">
        <f>IF('DATA ENTRY'!G135="","",'DATA ENTRY'!G135)</f>
        <v/>
      </c>
      <c r="F134" s="22" t="str">
        <f>IF('DATA ENTRY'!F135="","",'DATA ENTRY'!F135)</f>
        <v/>
      </c>
      <c r="G134" s="175" t="str">
        <f>IF('DATA ENTRY'!H135="","",'DATA ENTRY'!H135)</f>
        <v/>
      </c>
      <c r="H134" s="175" t="str">
        <f>IF('DATA ENTRY'!I135="","",'DATA ENTRY'!I135)</f>
        <v/>
      </c>
      <c r="I134" s="22" t="str">
        <f>IF('DATA ENTRY'!N135="","",'DATA ENTRY'!N135)</f>
        <v/>
      </c>
      <c r="J134" s="174" t="str">
        <f>IF('DATA ENTRY'!O135="","",'DATA ENTRY'!O135)</f>
        <v/>
      </c>
      <c r="K134" s="22" t="str">
        <f>IF('DATA ENTRY'!P135="","",'DATA ENTRY'!P135)</f>
        <v/>
      </c>
      <c r="L134" s="174" t="str">
        <f>IF('DATA ENTRY'!Q135="","",'DATA ENTRY'!Q135)</f>
        <v/>
      </c>
      <c r="M134" s="22" t="str">
        <f>IF('DATA ENTRY'!R135="","",'DATA ENTRY'!R135)</f>
        <v/>
      </c>
      <c r="N134" s="174" t="str">
        <f>IF('DATA ENTRY'!S135="","",'DATA ENTRY'!S135)</f>
        <v/>
      </c>
      <c r="O134" s="174" t="str">
        <f t="shared" ref="O134:O197" si="4">IFERROR(IF(J134="","",SUM(J134*75%+L134*25%)),"")</f>
        <v/>
      </c>
      <c r="P134" s="94" t="str">
        <f>IF('DATA ENTRY'!T135="","",'DATA ENTRY'!T135)</f>
        <v/>
      </c>
      <c r="Q134" s="94" t="str">
        <f>IF('DATA ENTRY'!U135="","",'DATA ENTRY'!U135)</f>
        <v/>
      </c>
      <c r="R134" s="22" t="str">
        <f>IF('DATA ENTRY'!W135="","",'DATA ENTRY'!W135)</f>
        <v/>
      </c>
      <c r="S134" s="22" t="str">
        <f>IF('DATA ENTRY'!X135="","",'DATA ENTRY'!X135)</f>
        <v/>
      </c>
      <c r="T134" s="22" t="str">
        <f>IF('DATA ENTRY'!AA135="","",'DATA ENTRY'!AA135)</f>
        <v/>
      </c>
      <c r="U134" s="22" t="str">
        <f t="shared" ref="U134:U197" si="5">IF(O134="","",SUMPRODUCT(--(F134=$F$5:$F$211),--(O134&lt;$O$5:$O$211))+1)</f>
        <v/>
      </c>
    </row>
    <row r="135" spans="1:21" ht="18" customHeight="1">
      <c r="A135" s="22" t="str">
        <f>IF(AND(H135="",D135="",F135="",G135="",I135="",J135=""),"",SUBTOTAL(3,$B$5:B135))</f>
        <v/>
      </c>
      <c r="B135" s="94" t="str">
        <f>IF('DATA ENTRY'!B136="","",'DATA ENTRY'!B136)</f>
        <v/>
      </c>
      <c r="C135" s="94" t="str">
        <f>IF('DATA ENTRY'!C136="","",'DATA ENTRY'!C136)</f>
        <v/>
      </c>
      <c r="D135" s="94" t="str">
        <f>IF('DATA ENTRY'!E136="","",'DATA ENTRY'!E136)</f>
        <v/>
      </c>
      <c r="E135" s="22" t="str">
        <f>IF('DATA ENTRY'!G136="","",'DATA ENTRY'!G136)</f>
        <v/>
      </c>
      <c r="F135" s="22" t="str">
        <f>IF('DATA ENTRY'!F136="","",'DATA ENTRY'!F136)</f>
        <v/>
      </c>
      <c r="G135" s="175" t="str">
        <f>IF('DATA ENTRY'!H136="","",'DATA ENTRY'!H136)</f>
        <v/>
      </c>
      <c r="H135" s="175" t="str">
        <f>IF('DATA ENTRY'!I136="","",'DATA ENTRY'!I136)</f>
        <v/>
      </c>
      <c r="I135" s="22" t="str">
        <f>IF('DATA ENTRY'!N136="","",'DATA ENTRY'!N136)</f>
        <v/>
      </c>
      <c r="J135" s="174" t="str">
        <f>IF('DATA ENTRY'!O136="","",'DATA ENTRY'!O136)</f>
        <v/>
      </c>
      <c r="K135" s="22" t="str">
        <f>IF('DATA ENTRY'!P136="","",'DATA ENTRY'!P136)</f>
        <v/>
      </c>
      <c r="L135" s="174" t="str">
        <f>IF('DATA ENTRY'!Q136="","",'DATA ENTRY'!Q136)</f>
        <v/>
      </c>
      <c r="M135" s="22" t="str">
        <f>IF('DATA ENTRY'!R136="","",'DATA ENTRY'!R136)</f>
        <v/>
      </c>
      <c r="N135" s="174" t="str">
        <f>IF('DATA ENTRY'!S136="","",'DATA ENTRY'!S136)</f>
        <v/>
      </c>
      <c r="O135" s="174" t="str">
        <f t="shared" si="4"/>
        <v/>
      </c>
      <c r="P135" s="94" t="str">
        <f>IF('DATA ENTRY'!T136="","",'DATA ENTRY'!T136)</f>
        <v/>
      </c>
      <c r="Q135" s="94" t="str">
        <f>IF('DATA ENTRY'!U136="","",'DATA ENTRY'!U136)</f>
        <v/>
      </c>
      <c r="R135" s="22" t="str">
        <f>IF('DATA ENTRY'!W136="","",'DATA ENTRY'!W136)</f>
        <v/>
      </c>
      <c r="S135" s="22" t="str">
        <f>IF('DATA ENTRY'!X136="","",'DATA ENTRY'!X136)</f>
        <v/>
      </c>
      <c r="T135" s="22" t="str">
        <f>IF('DATA ENTRY'!AA136="","",'DATA ENTRY'!AA136)</f>
        <v/>
      </c>
      <c r="U135" s="22" t="str">
        <f t="shared" si="5"/>
        <v/>
      </c>
    </row>
    <row r="136" spans="1:21" ht="18" customHeight="1">
      <c r="A136" s="22" t="str">
        <f>IF(AND(H136="",D136="",F136="",G136="",I136="",J136=""),"",SUBTOTAL(3,$B$5:B136))</f>
        <v/>
      </c>
      <c r="B136" s="94" t="str">
        <f>IF('DATA ENTRY'!B137="","",'DATA ENTRY'!B137)</f>
        <v/>
      </c>
      <c r="C136" s="94" t="str">
        <f>IF('DATA ENTRY'!C137="","",'DATA ENTRY'!C137)</f>
        <v/>
      </c>
      <c r="D136" s="94" t="str">
        <f>IF('DATA ENTRY'!E137="","",'DATA ENTRY'!E137)</f>
        <v/>
      </c>
      <c r="E136" s="22" t="str">
        <f>IF('DATA ENTRY'!G137="","",'DATA ENTRY'!G137)</f>
        <v/>
      </c>
      <c r="F136" s="22" t="str">
        <f>IF('DATA ENTRY'!F137="","",'DATA ENTRY'!F137)</f>
        <v/>
      </c>
      <c r="G136" s="175" t="str">
        <f>IF('DATA ENTRY'!H137="","",'DATA ENTRY'!H137)</f>
        <v/>
      </c>
      <c r="H136" s="175" t="str">
        <f>IF('DATA ENTRY'!I137="","",'DATA ENTRY'!I137)</f>
        <v/>
      </c>
      <c r="I136" s="22" t="str">
        <f>IF('DATA ENTRY'!N137="","",'DATA ENTRY'!N137)</f>
        <v/>
      </c>
      <c r="J136" s="174" t="str">
        <f>IF('DATA ENTRY'!O137="","",'DATA ENTRY'!O137)</f>
        <v/>
      </c>
      <c r="K136" s="22" t="str">
        <f>IF('DATA ENTRY'!P137="","",'DATA ENTRY'!P137)</f>
        <v/>
      </c>
      <c r="L136" s="174" t="str">
        <f>IF('DATA ENTRY'!Q137="","",'DATA ENTRY'!Q137)</f>
        <v/>
      </c>
      <c r="M136" s="22" t="str">
        <f>IF('DATA ENTRY'!R137="","",'DATA ENTRY'!R137)</f>
        <v/>
      </c>
      <c r="N136" s="174" t="str">
        <f>IF('DATA ENTRY'!S137="","",'DATA ENTRY'!S137)</f>
        <v/>
      </c>
      <c r="O136" s="174" t="str">
        <f t="shared" si="4"/>
        <v/>
      </c>
      <c r="P136" s="94" t="str">
        <f>IF('DATA ENTRY'!T137="","",'DATA ENTRY'!T137)</f>
        <v/>
      </c>
      <c r="Q136" s="94" t="str">
        <f>IF('DATA ENTRY'!U137="","",'DATA ENTRY'!U137)</f>
        <v/>
      </c>
      <c r="R136" s="22" t="str">
        <f>IF('DATA ENTRY'!W137="","",'DATA ENTRY'!W137)</f>
        <v/>
      </c>
      <c r="S136" s="22" t="str">
        <f>IF('DATA ENTRY'!X137="","",'DATA ENTRY'!X137)</f>
        <v/>
      </c>
      <c r="T136" s="22" t="str">
        <f>IF('DATA ENTRY'!AA137="","",'DATA ENTRY'!AA137)</f>
        <v/>
      </c>
      <c r="U136" s="22" t="str">
        <f t="shared" si="5"/>
        <v/>
      </c>
    </row>
    <row r="137" spans="1:21" ht="18" customHeight="1">
      <c r="A137" s="22" t="str">
        <f>IF(AND(H137="",D137="",F137="",G137="",I137="",J137=""),"",SUBTOTAL(3,$B$5:B137))</f>
        <v/>
      </c>
      <c r="B137" s="94" t="str">
        <f>IF('DATA ENTRY'!B138="","",'DATA ENTRY'!B138)</f>
        <v/>
      </c>
      <c r="C137" s="94" t="str">
        <f>IF('DATA ENTRY'!C138="","",'DATA ENTRY'!C138)</f>
        <v/>
      </c>
      <c r="D137" s="94" t="str">
        <f>IF('DATA ENTRY'!E138="","",'DATA ENTRY'!E138)</f>
        <v/>
      </c>
      <c r="E137" s="22" t="str">
        <f>IF('DATA ENTRY'!G138="","",'DATA ENTRY'!G138)</f>
        <v/>
      </c>
      <c r="F137" s="22" t="str">
        <f>IF('DATA ENTRY'!F138="","",'DATA ENTRY'!F138)</f>
        <v/>
      </c>
      <c r="G137" s="175" t="str">
        <f>IF('DATA ENTRY'!H138="","",'DATA ENTRY'!H138)</f>
        <v/>
      </c>
      <c r="H137" s="175" t="str">
        <f>IF('DATA ENTRY'!I138="","",'DATA ENTRY'!I138)</f>
        <v/>
      </c>
      <c r="I137" s="22" t="str">
        <f>IF('DATA ENTRY'!N138="","",'DATA ENTRY'!N138)</f>
        <v/>
      </c>
      <c r="J137" s="174" t="str">
        <f>IF('DATA ENTRY'!O138="","",'DATA ENTRY'!O138)</f>
        <v/>
      </c>
      <c r="K137" s="22" t="str">
        <f>IF('DATA ENTRY'!P138="","",'DATA ENTRY'!P138)</f>
        <v/>
      </c>
      <c r="L137" s="174" t="str">
        <f>IF('DATA ENTRY'!Q138="","",'DATA ENTRY'!Q138)</f>
        <v/>
      </c>
      <c r="M137" s="22" t="str">
        <f>IF('DATA ENTRY'!R138="","",'DATA ENTRY'!R138)</f>
        <v/>
      </c>
      <c r="N137" s="174" t="str">
        <f>IF('DATA ENTRY'!S138="","",'DATA ENTRY'!S138)</f>
        <v/>
      </c>
      <c r="O137" s="174" t="str">
        <f t="shared" si="4"/>
        <v/>
      </c>
      <c r="P137" s="94" t="str">
        <f>IF('DATA ENTRY'!T138="","",'DATA ENTRY'!T138)</f>
        <v/>
      </c>
      <c r="Q137" s="94" t="str">
        <f>IF('DATA ENTRY'!U138="","",'DATA ENTRY'!U138)</f>
        <v/>
      </c>
      <c r="R137" s="22" t="str">
        <f>IF('DATA ENTRY'!W138="","",'DATA ENTRY'!W138)</f>
        <v/>
      </c>
      <c r="S137" s="22" t="str">
        <f>IF('DATA ENTRY'!X138="","",'DATA ENTRY'!X138)</f>
        <v/>
      </c>
      <c r="T137" s="22" t="str">
        <f>IF('DATA ENTRY'!AA138="","",'DATA ENTRY'!AA138)</f>
        <v/>
      </c>
      <c r="U137" s="22" t="str">
        <f t="shared" si="5"/>
        <v/>
      </c>
    </row>
    <row r="138" spans="1:21" ht="18" customHeight="1">
      <c r="A138" s="22" t="str">
        <f>IF(AND(H138="",D138="",F138="",G138="",I138="",J138=""),"",SUBTOTAL(3,$B$5:B138))</f>
        <v/>
      </c>
      <c r="B138" s="94" t="str">
        <f>IF('DATA ENTRY'!B139="","",'DATA ENTRY'!B139)</f>
        <v/>
      </c>
      <c r="C138" s="94" t="str">
        <f>IF('DATA ENTRY'!C139="","",'DATA ENTRY'!C139)</f>
        <v/>
      </c>
      <c r="D138" s="94" t="str">
        <f>IF('DATA ENTRY'!E139="","",'DATA ENTRY'!E139)</f>
        <v/>
      </c>
      <c r="E138" s="22" t="str">
        <f>IF('DATA ENTRY'!G139="","",'DATA ENTRY'!G139)</f>
        <v/>
      </c>
      <c r="F138" s="22" t="str">
        <f>IF('DATA ENTRY'!F139="","",'DATA ENTRY'!F139)</f>
        <v/>
      </c>
      <c r="G138" s="175" t="str">
        <f>IF('DATA ENTRY'!H139="","",'DATA ENTRY'!H139)</f>
        <v/>
      </c>
      <c r="H138" s="175" t="str">
        <f>IF('DATA ENTRY'!I139="","",'DATA ENTRY'!I139)</f>
        <v/>
      </c>
      <c r="I138" s="22" t="str">
        <f>IF('DATA ENTRY'!N139="","",'DATA ENTRY'!N139)</f>
        <v/>
      </c>
      <c r="J138" s="174" t="str">
        <f>IF('DATA ENTRY'!O139="","",'DATA ENTRY'!O139)</f>
        <v/>
      </c>
      <c r="K138" s="22" t="str">
        <f>IF('DATA ENTRY'!P139="","",'DATA ENTRY'!P139)</f>
        <v/>
      </c>
      <c r="L138" s="174" t="str">
        <f>IF('DATA ENTRY'!Q139="","",'DATA ENTRY'!Q139)</f>
        <v/>
      </c>
      <c r="M138" s="22" t="str">
        <f>IF('DATA ENTRY'!R139="","",'DATA ENTRY'!R139)</f>
        <v/>
      </c>
      <c r="N138" s="174" t="str">
        <f>IF('DATA ENTRY'!S139="","",'DATA ENTRY'!S139)</f>
        <v/>
      </c>
      <c r="O138" s="174" t="str">
        <f t="shared" si="4"/>
        <v/>
      </c>
      <c r="P138" s="94" t="str">
        <f>IF('DATA ENTRY'!T139="","",'DATA ENTRY'!T139)</f>
        <v/>
      </c>
      <c r="Q138" s="94" t="str">
        <f>IF('DATA ENTRY'!U139="","",'DATA ENTRY'!U139)</f>
        <v/>
      </c>
      <c r="R138" s="22" t="str">
        <f>IF('DATA ENTRY'!W139="","",'DATA ENTRY'!W139)</f>
        <v/>
      </c>
      <c r="S138" s="22" t="str">
        <f>IF('DATA ENTRY'!X139="","",'DATA ENTRY'!X139)</f>
        <v/>
      </c>
      <c r="T138" s="22" t="str">
        <f>IF('DATA ENTRY'!AA139="","",'DATA ENTRY'!AA139)</f>
        <v/>
      </c>
      <c r="U138" s="22" t="str">
        <f t="shared" si="5"/>
        <v/>
      </c>
    </row>
    <row r="139" spans="1:21" ht="18" customHeight="1">
      <c r="A139" s="22" t="str">
        <f>IF(AND(H139="",D139="",F139="",G139="",I139="",J139=""),"",SUBTOTAL(3,$B$5:B139))</f>
        <v/>
      </c>
      <c r="B139" s="94" t="str">
        <f>IF('DATA ENTRY'!B140="","",'DATA ENTRY'!B140)</f>
        <v/>
      </c>
      <c r="C139" s="94" t="str">
        <f>IF('DATA ENTRY'!C140="","",'DATA ENTRY'!C140)</f>
        <v/>
      </c>
      <c r="D139" s="94" t="str">
        <f>IF('DATA ENTRY'!E140="","",'DATA ENTRY'!E140)</f>
        <v/>
      </c>
      <c r="E139" s="22" t="str">
        <f>IF('DATA ENTRY'!G140="","",'DATA ENTRY'!G140)</f>
        <v/>
      </c>
      <c r="F139" s="22" t="str">
        <f>IF('DATA ENTRY'!F140="","",'DATA ENTRY'!F140)</f>
        <v/>
      </c>
      <c r="G139" s="175" t="str">
        <f>IF('DATA ENTRY'!H140="","",'DATA ENTRY'!H140)</f>
        <v/>
      </c>
      <c r="H139" s="175" t="str">
        <f>IF('DATA ENTRY'!I140="","",'DATA ENTRY'!I140)</f>
        <v/>
      </c>
      <c r="I139" s="22" t="str">
        <f>IF('DATA ENTRY'!N140="","",'DATA ENTRY'!N140)</f>
        <v/>
      </c>
      <c r="J139" s="174" t="str">
        <f>IF('DATA ENTRY'!O140="","",'DATA ENTRY'!O140)</f>
        <v/>
      </c>
      <c r="K139" s="22" t="str">
        <f>IF('DATA ENTRY'!P140="","",'DATA ENTRY'!P140)</f>
        <v/>
      </c>
      <c r="L139" s="174" t="str">
        <f>IF('DATA ENTRY'!Q140="","",'DATA ENTRY'!Q140)</f>
        <v/>
      </c>
      <c r="M139" s="22" t="str">
        <f>IF('DATA ENTRY'!R140="","",'DATA ENTRY'!R140)</f>
        <v/>
      </c>
      <c r="N139" s="174" t="str">
        <f>IF('DATA ENTRY'!S140="","",'DATA ENTRY'!S140)</f>
        <v/>
      </c>
      <c r="O139" s="174" t="str">
        <f t="shared" si="4"/>
        <v/>
      </c>
      <c r="P139" s="94" t="str">
        <f>IF('DATA ENTRY'!T140="","",'DATA ENTRY'!T140)</f>
        <v/>
      </c>
      <c r="Q139" s="94" t="str">
        <f>IF('DATA ENTRY'!U140="","",'DATA ENTRY'!U140)</f>
        <v/>
      </c>
      <c r="R139" s="22" t="str">
        <f>IF('DATA ENTRY'!W140="","",'DATA ENTRY'!W140)</f>
        <v/>
      </c>
      <c r="S139" s="22" t="str">
        <f>IF('DATA ENTRY'!X140="","",'DATA ENTRY'!X140)</f>
        <v/>
      </c>
      <c r="T139" s="22" t="str">
        <f>IF('DATA ENTRY'!AA140="","",'DATA ENTRY'!AA140)</f>
        <v/>
      </c>
      <c r="U139" s="22" t="str">
        <f t="shared" si="5"/>
        <v/>
      </c>
    </row>
    <row r="140" spans="1:21" ht="18" customHeight="1">
      <c r="A140" s="22" t="str">
        <f>IF(AND(H140="",D140="",F140="",G140="",I140="",J140=""),"",SUBTOTAL(3,$B$5:B140))</f>
        <v/>
      </c>
      <c r="B140" s="94" t="str">
        <f>IF('DATA ENTRY'!B141="","",'DATA ENTRY'!B141)</f>
        <v/>
      </c>
      <c r="C140" s="94" t="str">
        <f>IF('DATA ENTRY'!C141="","",'DATA ENTRY'!C141)</f>
        <v/>
      </c>
      <c r="D140" s="94" t="str">
        <f>IF('DATA ENTRY'!E141="","",'DATA ENTRY'!E141)</f>
        <v/>
      </c>
      <c r="E140" s="22" t="str">
        <f>IF('DATA ENTRY'!G141="","",'DATA ENTRY'!G141)</f>
        <v/>
      </c>
      <c r="F140" s="22" t="str">
        <f>IF('DATA ENTRY'!F141="","",'DATA ENTRY'!F141)</f>
        <v/>
      </c>
      <c r="G140" s="175" t="str">
        <f>IF('DATA ENTRY'!H141="","",'DATA ENTRY'!H141)</f>
        <v/>
      </c>
      <c r="H140" s="175" t="str">
        <f>IF('DATA ENTRY'!I141="","",'DATA ENTRY'!I141)</f>
        <v/>
      </c>
      <c r="I140" s="22" t="str">
        <f>IF('DATA ENTRY'!N141="","",'DATA ENTRY'!N141)</f>
        <v/>
      </c>
      <c r="J140" s="174" t="str">
        <f>IF('DATA ENTRY'!O141="","",'DATA ENTRY'!O141)</f>
        <v/>
      </c>
      <c r="K140" s="22" t="str">
        <f>IF('DATA ENTRY'!P141="","",'DATA ENTRY'!P141)</f>
        <v/>
      </c>
      <c r="L140" s="174" t="str">
        <f>IF('DATA ENTRY'!Q141="","",'DATA ENTRY'!Q141)</f>
        <v/>
      </c>
      <c r="M140" s="22" t="str">
        <f>IF('DATA ENTRY'!R141="","",'DATA ENTRY'!R141)</f>
        <v/>
      </c>
      <c r="N140" s="174" t="str">
        <f>IF('DATA ENTRY'!S141="","",'DATA ENTRY'!S141)</f>
        <v/>
      </c>
      <c r="O140" s="174" t="str">
        <f t="shared" si="4"/>
        <v/>
      </c>
      <c r="P140" s="94" t="str">
        <f>IF('DATA ENTRY'!T141="","",'DATA ENTRY'!T141)</f>
        <v/>
      </c>
      <c r="Q140" s="94" t="str">
        <f>IF('DATA ENTRY'!U141="","",'DATA ENTRY'!U141)</f>
        <v/>
      </c>
      <c r="R140" s="22" t="str">
        <f>IF('DATA ENTRY'!W141="","",'DATA ENTRY'!W141)</f>
        <v/>
      </c>
      <c r="S140" s="22" t="str">
        <f>IF('DATA ENTRY'!X141="","",'DATA ENTRY'!X141)</f>
        <v/>
      </c>
      <c r="T140" s="22" t="str">
        <f>IF('DATA ENTRY'!AA141="","",'DATA ENTRY'!AA141)</f>
        <v/>
      </c>
      <c r="U140" s="22" t="str">
        <f t="shared" si="5"/>
        <v/>
      </c>
    </row>
    <row r="141" spans="1:21" ht="18" customHeight="1">
      <c r="A141" s="22" t="str">
        <f>IF(AND(H141="",D141="",F141="",G141="",I141="",J141=""),"",SUBTOTAL(3,$B$5:B141))</f>
        <v/>
      </c>
      <c r="B141" s="94" t="str">
        <f>IF('DATA ENTRY'!B142="","",'DATA ENTRY'!B142)</f>
        <v/>
      </c>
      <c r="C141" s="94" t="str">
        <f>IF('DATA ENTRY'!C142="","",'DATA ENTRY'!C142)</f>
        <v/>
      </c>
      <c r="D141" s="94" t="str">
        <f>IF('DATA ENTRY'!E142="","",'DATA ENTRY'!E142)</f>
        <v/>
      </c>
      <c r="E141" s="22" t="str">
        <f>IF('DATA ENTRY'!G142="","",'DATA ENTRY'!G142)</f>
        <v/>
      </c>
      <c r="F141" s="22" t="str">
        <f>IF('DATA ENTRY'!F142="","",'DATA ENTRY'!F142)</f>
        <v/>
      </c>
      <c r="G141" s="175" t="str">
        <f>IF('DATA ENTRY'!H142="","",'DATA ENTRY'!H142)</f>
        <v/>
      </c>
      <c r="H141" s="175" t="str">
        <f>IF('DATA ENTRY'!I142="","",'DATA ENTRY'!I142)</f>
        <v/>
      </c>
      <c r="I141" s="22" t="str">
        <f>IF('DATA ENTRY'!N142="","",'DATA ENTRY'!N142)</f>
        <v/>
      </c>
      <c r="J141" s="174" t="str">
        <f>IF('DATA ENTRY'!O142="","",'DATA ENTRY'!O142)</f>
        <v/>
      </c>
      <c r="K141" s="22" t="str">
        <f>IF('DATA ENTRY'!P142="","",'DATA ENTRY'!P142)</f>
        <v/>
      </c>
      <c r="L141" s="174" t="str">
        <f>IF('DATA ENTRY'!Q142="","",'DATA ENTRY'!Q142)</f>
        <v/>
      </c>
      <c r="M141" s="22" t="str">
        <f>IF('DATA ENTRY'!R142="","",'DATA ENTRY'!R142)</f>
        <v/>
      </c>
      <c r="N141" s="174" t="str">
        <f>IF('DATA ENTRY'!S142="","",'DATA ENTRY'!S142)</f>
        <v/>
      </c>
      <c r="O141" s="174" t="str">
        <f t="shared" si="4"/>
        <v/>
      </c>
      <c r="P141" s="94" t="str">
        <f>IF('DATA ENTRY'!T142="","",'DATA ENTRY'!T142)</f>
        <v/>
      </c>
      <c r="Q141" s="94" t="str">
        <f>IF('DATA ENTRY'!U142="","",'DATA ENTRY'!U142)</f>
        <v/>
      </c>
      <c r="R141" s="22" t="str">
        <f>IF('DATA ENTRY'!W142="","",'DATA ENTRY'!W142)</f>
        <v/>
      </c>
      <c r="S141" s="22" t="str">
        <f>IF('DATA ENTRY'!X142="","",'DATA ENTRY'!X142)</f>
        <v/>
      </c>
      <c r="T141" s="22" t="str">
        <f>IF('DATA ENTRY'!AA142="","",'DATA ENTRY'!AA142)</f>
        <v/>
      </c>
      <c r="U141" s="22" t="str">
        <f t="shared" si="5"/>
        <v/>
      </c>
    </row>
    <row r="142" spans="1:21" ht="18" customHeight="1">
      <c r="A142" s="22" t="str">
        <f>IF(AND(H142="",D142="",F142="",G142="",I142="",J142=""),"",SUBTOTAL(3,$B$5:B142))</f>
        <v/>
      </c>
      <c r="B142" s="94" t="str">
        <f>IF('DATA ENTRY'!B143="","",'DATA ENTRY'!B143)</f>
        <v/>
      </c>
      <c r="C142" s="94" t="str">
        <f>IF('DATA ENTRY'!C143="","",'DATA ENTRY'!C143)</f>
        <v/>
      </c>
      <c r="D142" s="94" t="str">
        <f>IF('DATA ENTRY'!E143="","",'DATA ENTRY'!E143)</f>
        <v/>
      </c>
      <c r="E142" s="22" t="str">
        <f>IF('DATA ENTRY'!G143="","",'DATA ENTRY'!G143)</f>
        <v/>
      </c>
      <c r="F142" s="22" t="str">
        <f>IF('DATA ENTRY'!F143="","",'DATA ENTRY'!F143)</f>
        <v/>
      </c>
      <c r="G142" s="175" t="str">
        <f>IF('DATA ENTRY'!H143="","",'DATA ENTRY'!H143)</f>
        <v/>
      </c>
      <c r="H142" s="175" t="str">
        <f>IF('DATA ENTRY'!I143="","",'DATA ENTRY'!I143)</f>
        <v/>
      </c>
      <c r="I142" s="22" t="str">
        <f>IF('DATA ENTRY'!N143="","",'DATA ENTRY'!N143)</f>
        <v/>
      </c>
      <c r="J142" s="174" t="str">
        <f>IF('DATA ENTRY'!O143="","",'DATA ENTRY'!O143)</f>
        <v/>
      </c>
      <c r="K142" s="22" t="str">
        <f>IF('DATA ENTRY'!P143="","",'DATA ENTRY'!P143)</f>
        <v/>
      </c>
      <c r="L142" s="174" t="str">
        <f>IF('DATA ENTRY'!Q143="","",'DATA ENTRY'!Q143)</f>
        <v/>
      </c>
      <c r="M142" s="22" t="str">
        <f>IF('DATA ENTRY'!R143="","",'DATA ENTRY'!R143)</f>
        <v/>
      </c>
      <c r="N142" s="174" t="str">
        <f>IF('DATA ENTRY'!S143="","",'DATA ENTRY'!S143)</f>
        <v/>
      </c>
      <c r="O142" s="174" t="str">
        <f t="shared" si="4"/>
        <v/>
      </c>
      <c r="P142" s="94" t="str">
        <f>IF('DATA ENTRY'!T143="","",'DATA ENTRY'!T143)</f>
        <v/>
      </c>
      <c r="Q142" s="94" t="str">
        <f>IF('DATA ENTRY'!U143="","",'DATA ENTRY'!U143)</f>
        <v/>
      </c>
      <c r="R142" s="22" t="str">
        <f>IF('DATA ENTRY'!W143="","",'DATA ENTRY'!W143)</f>
        <v/>
      </c>
      <c r="S142" s="22" t="str">
        <f>IF('DATA ENTRY'!X143="","",'DATA ENTRY'!X143)</f>
        <v/>
      </c>
      <c r="T142" s="22" t="str">
        <f>IF('DATA ENTRY'!AA143="","",'DATA ENTRY'!AA143)</f>
        <v/>
      </c>
      <c r="U142" s="22" t="str">
        <f t="shared" si="5"/>
        <v/>
      </c>
    </row>
    <row r="143" spans="1:21" ht="18" customHeight="1">
      <c r="A143" s="22" t="str">
        <f>IF(AND(H143="",D143="",F143="",G143="",I143="",J143=""),"",SUBTOTAL(3,$B$5:B143))</f>
        <v/>
      </c>
      <c r="B143" s="94" t="str">
        <f>IF('DATA ENTRY'!B144="","",'DATA ENTRY'!B144)</f>
        <v/>
      </c>
      <c r="C143" s="94" t="str">
        <f>IF('DATA ENTRY'!C144="","",'DATA ENTRY'!C144)</f>
        <v/>
      </c>
      <c r="D143" s="94" t="str">
        <f>IF('DATA ENTRY'!E144="","",'DATA ENTRY'!E144)</f>
        <v/>
      </c>
      <c r="E143" s="22" t="str">
        <f>IF('DATA ENTRY'!G144="","",'DATA ENTRY'!G144)</f>
        <v/>
      </c>
      <c r="F143" s="22" t="str">
        <f>IF('DATA ENTRY'!F144="","",'DATA ENTRY'!F144)</f>
        <v/>
      </c>
      <c r="G143" s="175" t="str">
        <f>IF('DATA ENTRY'!H144="","",'DATA ENTRY'!H144)</f>
        <v/>
      </c>
      <c r="H143" s="175" t="str">
        <f>IF('DATA ENTRY'!I144="","",'DATA ENTRY'!I144)</f>
        <v/>
      </c>
      <c r="I143" s="22" t="str">
        <f>IF('DATA ENTRY'!N144="","",'DATA ENTRY'!N144)</f>
        <v/>
      </c>
      <c r="J143" s="174" t="str">
        <f>IF('DATA ENTRY'!O144="","",'DATA ENTRY'!O144)</f>
        <v/>
      </c>
      <c r="K143" s="22" t="str">
        <f>IF('DATA ENTRY'!P144="","",'DATA ENTRY'!P144)</f>
        <v/>
      </c>
      <c r="L143" s="174" t="str">
        <f>IF('DATA ENTRY'!Q144="","",'DATA ENTRY'!Q144)</f>
        <v/>
      </c>
      <c r="M143" s="22" t="str">
        <f>IF('DATA ENTRY'!R144="","",'DATA ENTRY'!R144)</f>
        <v/>
      </c>
      <c r="N143" s="174" t="str">
        <f>IF('DATA ENTRY'!S144="","",'DATA ENTRY'!S144)</f>
        <v/>
      </c>
      <c r="O143" s="174" t="str">
        <f t="shared" si="4"/>
        <v/>
      </c>
      <c r="P143" s="94" t="str">
        <f>IF('DATA ENTRY'!T144="","",'DATA ENTRY'!T144)</f>
        <v/>
      </c>
      <c r="Q143" s="94" t="str">
        <f>IF('DATA ENTRY'!U144="","",'DATA ENTRY'!U144)</f>
        <v/>
      </c>
      <c r="R143" s="22" t="str">
        <f>IF('DATA ENTRY'!W144="","",'DATA ENTRY'!W144)</f>
        <v/>
      </c>
      <c r="S143" s="22" t="str">
        <f>IF('DATA ENTRY'!X144="","",'DATA ENTRY'!X144)</f>
        <v/>
      </c>
      <c r="T143" s="22" t="str">
        <f>IF('DATA ENTRY'!AA144="","",'DATA ENTRY'!AA144)</f>
        <v/>
      </c>
      <c r="U143" s="22" t="str">
        <f t="shared" si="5"/>
        <v/>
      </c>
    </row>
    <row r="144" spans="1:21" ht="18" customHeight="1">
      <c r="A144" s="22" t="str">
        <f>IF(AND(H144="",D144="",F144="",G144="",I144="",J144=""),"",SUBTOTAL(3,$B$5:B144))</f>
        <v/>
      </c>
      <c r="B144" s="94" t="str">
        <f>IF('DATA ENTRY'!B145="","",'DATA ENTRY'!B145)</f>
        <v/>
      </c>
      <c r="C144" s="94" t="str">
        <f>IF('DATA ENTRY'!C145="","",'DATA ENTRY'!C145)</f>
        <v/>
      </c>
      <c r="D144" s="94" t="str">
        <f>IF('DATA ENTRY'!E145="","",'DATA ENTRY'!E145)</f>
        <v/>
      </c>
      <c r="E144" s="22" t="str">
        <f>IF('DATA ENTRY'!G145="","",'DATA ENTRY'!G145)</f>
        <v/>
      </c>
      <c r="F144" s="22" t="str">
        <f>IF('DATA ENTRY'!F145="","",'DATA ENTRY'!F145)</f>
        <v/>
      </c>
      <c r="G144" s="175" t="str">
        <f>IF('DATA ENTRY'!H145="","",'DATA ENTRY'!H145)</f>
        <v/>
      </c>
      <c r="H144" s="175" t="str">
        <f>IF('DATA ENTRY'!I145="","",'DATA ENTRY'!I145)</f>
        <v/>
      </c>
      <c r="I144" s="22" t="str">
        <f>IF('DATA ENTRY'!N145="","",'DATA ENTRY'!N145)</f>
        <v/>
      </c>
      <c r="J144" s="174" t="str">
        <f>IF('DATA ENTRY'!O145="","",'DATA ENTRY'!O145)</f>
        <v/>
      </c>
      <c r="K144" s="22" t="str">
        <f>IF('DATA ENTRY'!P145="","",'DATA ENTRY'!P145)</f>
        <v/>
      </c>
      <c r="L144" s="174" t="str">
        <f>IF('DATA ENTRY'!Q145="","",'DATA ENTRY'!Q145)</f>
        <v/>
      </c>
      <c r="M144" s="22" t="str">
        <f>IF('DATA ENTRY'!R145="","",'DATA ENTRY'!R145)</f>
        <v/>
      </c>
      <c r="N144" s="174" t="str">
        <f>IF('DATA ENTRY'!S145="","",'DATA ENTRY'!S145)</f>
        <v/>
      </c>
      <c r="O144" s="174" t="str">
        <f t="shared" si="4"/>
        <v/>
      </c>
      <c r="P144" s="94" t="str">
        <f>IF('DATA ENTRY'!T145="","",'DATA ENTRY'!T145)</f>
        <v/>
      </c>
      <c r="Q144" s="94" t="str">
        <f>IF('DATA ENTRY'!U145="","",'DATA ENTRY'!U145)</f>
        <v/>
      </c>
      <c r="R144" s="22" t="str">
        <f>IF('DATA ENTRY'!W145="","",'DATA ENTRY'!W145)</f>
        <v/>
      </c>
      <c r="S144" s="22" t="str">
        <f>IF('DATA ENTRY'!X145="","",'DATA ENTRY'!X145)</f>
        <v/>
      </c>
      <c r="T144" s="22" t="str">
        <f>IF('DATA ENTRY'!AA145="","",'DATA ENTRY'!AA145)</f>
        <v/>
      </c>
      <c r="U144" s="22" t="str">
        <f t="shared" si="5"/>
        <v/>
      </c>
    </row>
    <row r="145" spans="1:21" ht="18" customHeight="1">
      <c r="A145" s="22" t="str">
        <f>IF(AND(H145="",D145="",F145="",G145="",I145="",J145=""),"",SUBTOTAL(3,$B$5:B145))</f>
        <v/>
      </c>
      <c r="B145" s="94" t="str">
        <f>IF('DATA ENTRY'!B146="","",'DATA ENTRY'!B146)</f>
        <v/>
      </c>
      <c r="C145" s="94" t="str">
        <f>IF('DATA ENTRY'!C146="","",'DATA ENTRY'!C146)</f>
        <v/>
      </c>
      <c r="D145" s="94" t="str">
        <f>IF('DATA ENTRY'!E146="","",'DATA ENTRY'!E146)</f>
        <v/>
      </c>
      <c r="E145" s="22" t="str">
        <f>IF('DATA ENTRY'!G146="","",'DATA ENTRY'!G146)</f>
        <v/>
      </c>
      <c r="F145" s="22" t="str">
        <f>IF('DATA ENTRY'!F146="","",'DATA ENTRY'!F146)</f>
        <v/>
      </c>
      <c r="G145" s="175" t="str">
        <f>IF('DATA ENTRY'!H146="","",'DATA ENTRY'!H146)</f>
        <v/>
      </c>
      <c r="H145" s="175" t="str">
        <f>IF('DATA ENTRY'!I146="","",'DATA ENTRY'!I146)</f>
        <v/>
      </c>
      <c r="I145" s="22" t="str">
        <f>IF('DATA ENTRY'!N146="","",'DATA ENTRY'!N146)</f>
        <v/>
      </c>
      <c r="J145" s="174" t="str">
        <f>IF('DATA ENTRY'!O146="","",'DATA ENTRY'!O146)</f>
        <v/>
      </c>
      <c r="K145" s="22" t="str">
        <f>IF('DATA ENTRY'!P146="","",'DATA ENTRY'!P146)</f>
        <v/>
      </c>
      <c r="L145" s="174" t="str">
        <f>IF('DATA ENTRY'!Q146="","",'DATA ENTRY'!Q146)</f>
        <v/>
      </c>
      <c r="M145" s="22" t="str">
        <f>IF('DATA ENTRY'!R146="","",'DATA ENTRY'!R146)</f>
        <v/>
      </c>
      <c r="N145" s="174" t="str">
        <f>IF('DATA ENTRY'!S146="","",'DATA ENTRY'!S146)</f>
        <v/>
      </c>
      <c r="O145" s="174" t="str">
        <f t="shared" si="4"/>
        <v/>
      </c>
      <c r="P145" s="94" t="str">
        <f>IF('DATA ENTRY'!T146="","",'DATA ENTRY'!T146)</f>
        <v/>
      </c>
      <c r="Q145" s="94" t="str">
        <f>IF('DATA ENTRY'!U146="","",'DATA ENTRY'!U146)</f>
        <v/>
      </c>
      <c r="R145" s="22" t="str">
        <f>IF('DATA ENTRY'!W146="","",'DATA ENTRY'!W146)</f>
        <v/>
      </c>
      <c r="S145" s="22" t="str">
        <f>IF('DATA ENTRY'!X146="","",'DATA ENTRY'!X146)</f>
        <v/>
      </c>
      <c r="T145" s="22" t="str">
        <f>IF('DATA ENTRY'!AA146="","",'DATA ENTRY'!AA146)</f>
        <v/>
      </c>
      <c r="U145" s="22" t="str">
        <f t="shared" si="5"/>
        <v/>
      </c>
    </row>
    <row r="146" spans="1:21" ht="18" customHeight="1">
      <c r="A146" s="22" t="str">
        <f>IF(AND(H146="",D146="",F146="",G146="",I146="",J146=""),"",SUBTOTAL(3,$B$5:B146))</f>
        <v/>
      </c>
      <c r="B146" s="94" t="str">
        <f>IF('DATA ENTRY'!B147="","",'DATA ENTRY'!B147)</f>
        <v/>
      </c>
      <c r="C146" s="94" t="str">
        <f>IF('DATA ENTRY'!C147="","",'DATA ENTRY'!C147)</f>
        <v/>
      </c>
      <c r="D146" s="94" t="str">
        <f>IF('DATA ENTRY'!E147="","",'DATA ENTRY'!E147)</f>
        <v/>
      </c>
      <c r="E146" s="22" t="str">
        <f>IF('DATA ENTRY'!G147="","",'DATA ENTRY'!G147)</f>
        <v/>
      </c>
      <c r="F146" s="22" t="str">
        <f>IF('DATA ENTRY'!F147="","",'DATA ENTRY'!F147)</f>
        <v/>
      </c>
      <c r="G146" s="175" t="str">
        <f>IF('DATA ENTRY'!H147="","",'DATA ENTRY'!H147)</f>
        <v/>
      </c>
      <c r="H146" s="175" t="str">
        <f>IF('DATA ENTRY'!I147="","",'DATA ENTRY'!I147)</f>
        <v/>
      </c>
      <c r="I146" s="22" t="str">
        <f>IF('DATA ENTRY'!N147="","",'DATA ENTRY'!N147)</f>
        <v/>
      </c>
      <c r="J146" s="174" t="str">
        <f>IF('DATA ENTRY'!O147="","",'DATA ENTRY'!O147)</f>
        <v/>
      </c>
      <c r="K146" s="22" t="str">
        <f>IF('DATA ENTRY'!P147="","",'DATA ENTRY'!P147)</f>
        <v/>
      </c>
      <c r="L146" s="174" t="str">
        <f>IF('DATA ENTRY'!Q147="","",'DATA ENTRY'!Q147)</f>
        <v/>
      </c>
      <c r="M146" s="22" t="str">
        <f>IF('DATA ENTRY'!R147="","",'DATA ENTRY'!R147)</f>
        <v/>
      </c>
      <c r="N146" s="174" t="str">
        <f>IF('DATA ENTRY'!S147="","",'DATA ENTRY'!S147)</f>
        <v/>
      </c>
      <c r="O146" s="174" t="str">
        <f t="shared" si="4"/>
        <v/>
      </c>
      <c r="P146" s="94" t="str">
        <f>IF('DATA ENTRY'!T147="","",'DATA ENTRY'!T147)</f>
        <v/>
      </c>
      <c r="Q146" s="94" t="str">
        <f>IF('DATA ENTRY'!U147="","",'DATA ENTRY'!U147)</f>
        <v/>
      </c>
      <c r="R146" s="22" t="str">
        <f>IF('DATA ENTRY'!W147="","",'DATA ENTRY'!W147)</f>
        <v/>
      </c>
      <c r="S146" s="22" t="str">
        <f>IF('DATA ENTRY'!X147="","",'DATA ENTRY'!X147)</f>
        <v/>
      </c>
      <c r="T146" s="22" t="str">
        <f>IF('DATA ENTRY'!AA147="","",'DATA ENTRY'!AA147)</f>
        <v/>
      </c>
      <c r="U146" s="22" t="str">
        <f t="shared" si="5"/>
        <v/>
      </c>
    </row>
    <row r="147" spans="1:21" ht="18" customHeight="1">
      <c r="A147" s="22" t="str">
        <f>IF(AND(H147="",D147="",F147="",G147="",I147="",J147=""),"",SUBTOTAL(3,$B$5:B147))</f>
        <v/>
      </c>
      <c r="B147" s="94" t="str">
        <f>IF('DATA ENTRY'!B148="","",'DATA ENTRY'!B148)</f>
        <v/>
      </c>
      <c r="C147" s="94" t="str">
        <f>IF('DATA ENTRY'!C148="","",'DATA ENTRY'!C148)</f>
        <v/>
      </c>
      <c r="D147" s="94" t="str">
        <f>IF('DATA ENTRY'!E148="","",'DATA ENTRY'!E148)</f>
        <v/>
      </c>
      <c r="E147" s="22" t="str">
        <f>IF('DATA ENTRY'!G148="","",'DATA ENTRY'!G148)</f>
        <v/>
      </c>
      <c r="F147" s="22" t="str">
        <f>IF('DATA ENTRY'!F148="","",'DATA ENTRY'!F148)</f>
        <v/>
      </c>
      <c r="G147" s="175" t="str">
        <f>IF('DATA ENTRY'!H148="","",'DATA ENTRY'!H148)</f>
        <v/>
      </c>
      <c r="H147" s="175" t="str">
        <f>IF('DATA ENTRY'!I148="","",'DATA ENTRY'!I148)</f>
        <v/>
      </c>
      <c r="I147" s="22" t="str">
        <f>IF('DATA ENTRY'!N148="","",'DATA ENTRY'!N148)</f>
        <v/>
      </c>
      <c r="J147" s="174" t="str">
        <f>IF('DATA ENTRY'!O148="","",'DATA ENTRY'!O148)</f>
        <v/>
      </c>
      <c r="K147" s="22" t="str">
        <f>IF('DATA ENTRY'!P148="","",'DATA ENTRY'!P148)</f>
        <v/>
      </c>
      <c r="L147" s="174" t="str">
        <f>IF('DATA ENTRY'!Q148="","",'DATA ENTRY'!Q148)</f>
        <v/>
      </c>
      <c r="M147" s="22" t="str">
        <f>IF('DATA ENTRY'!R148="","",'DATA ENTRY'!R148)</f>
        <v/>
      </c>
      <c r="N147" s="174" t="str">
        <f>IF('DATA ENTRY'!S148="","",'DATA ENTRY'!S148)</f>
        <v/>
      </c>
      <c r="O147" s="174" t="str">
        <f t="shared" si="4"/>
        <v/>
      </c>
      <c r="P147" s="94" t="str">
        <f>IF('DATA ENTRY'!T148="","",'DATA ENTRY'!T148)</f>
        <v/>
      </c>
      <c r="Q147" s="94" t="str">
        <f>IF('DATA ENTRY'!U148="","",'DATA ENTRY'!U148)</f>
        <v/>
      </c>
      <c r="R147" s="22" t="str">
        <f>IF('DATA ENTRY'!W148="","",'DATA ENTRY'!W148)</f>
        <v/>
      </c>
      <c r="S147" s="22" t="str">
        <f>IF('DATA ENTRY'!X148="","",'DATA ENTRY'!X148)</f>
        <v/>
      </c>
      <c r="T147" s="22" t="str">
        <f>IF('DATA ENTRY'!AA148="","",'DATA ENTRY'!AA148)</f>
        <v/>
      </c>
      <c r="U147" s="22" t="str">
        <f t="shared" si="5"/>
        <v/>
      </c>
    </row>
    <row r="148" spans="1:21" ht="18" customHeight="1">
      <c r="A148" s="22" t="str">
        <f>IF(AND(H148="",D148="",F148="",G148="",I148="",J148=""),"",SUBTOTAL(3,$B$5:B148))</f>
        <v/>
      </c>
      <c r="B148" s="94" t="str">
        <f>IF('DATA ENTRY'!B149="","",'DATA ENTRY'!B149)</f>
        <v/>
      </c>
      <c r="C148" s="94" t="str">
        <f>IF('DATA ENTRY'!C149="","",'DATA ENTRY'!C149)</f>
        <v/>
      </c>
      <c r="D148" s="94" t="str">
        <f>IF('DATA ENTRY'!E149="","",'DATA ENTRY'!E149)</f>
        <v/>
      </c>
      <c r="E148" s="22" t="str">
        <f>IF('DATA ENTRY'!G149="","",'DATA ENTRY'!G149)</f>
        <v/>
      </c>
      <c r="F148" s="22" t="str">
        <f>IF('DATA ENTRY'!F149="","",'DATA ENTRY'!F149)</f>
        <v/>
      </c>
      <c r="G148" s="175" t="str">
        <f>IF('DATA ENTRY'!H149="","",'DATA ENTRY'!H149)</f>
        <v/>
      </c>
      <c r="H148" s="175" t="str">
        <f>IF('DATA ENTRY'!I149="","",'DATA ENTRY'!I149)</f>
        <v/>
      </c>
      <c r="I148" s="22" t="str">
        <f>IF('DATA ENTRY'!N149="","",'DATA ENTRY'!N149)</f>
        <v/>
      </c>
      <c r="J148" s="174" t="str">
        <f>IF('DATA ENTRY'!O149="","",'DATA ENTRY'!O149)</f>
        <v/>
      </c>
      <c r="K148" s="22" t="str">
        <f>IF('DATA ENTRY'!P149="","",'DATA ENTRY'!P149)</f>
        <v/>
      </c>
      <c r="L148" s="174" t="str">
        <f>IF('DATA ENTRY'!Q149="","",'DATA ENTRY'!Q149)</f>
        <v/>
      </c>
      <c r="M148" s="22" t="str">
        <f>IF('DATA ENTRY'!R149="","",'DATA ENTRY'!R149)</f>
        <v/>
      </c>
      <c r="N148" s="174" t="str">
        <f>IF('DATA ENTRY'!S149="","",'DATA ENTRY'!S149)</f>
        <v/>
      </c>
      <c r="O148" s="174" t="str">
        <f t="shared" si="4"/>
        <v/>
      </c>
      <c r="P148" s="94" t="str">
        <f>IF('DATA ENTRY'!T149="","",'DATA ENTRY'!T149)</f>
        <v/>
      </c>
      <c r="Q148" s="94" t="str">
        <f>IF('DATA ENTRY'!U149="","",'DATA ENTRY'!U149)</f>
        <v/>
      </c>
      <c r="R148" s="22" t="str">
        <f>IF('DATA ENTRY'!W149="","",'DATA ENTRY'!W149)</f>
        <v/>
      </c>
      <c r="S148" s="22" t="str">
        <f>IF('DATA ENTRY'!X149="","",'DATA ENTRY'!X149)</f>
        <v/>
      </c>
      <c r="T148" s="22" t="str">
        <f>IF('DATA ENTRY'!AA149="","",'DATA ENTRY'!AA149)</f>
        <v/>
      </c>
      <c r="U148" s="22" t="str">
        <f t="shared" si="5"/>
        <v/>
      </c>
    </row>
    <row r="149" spans="1:21" ht="18" customHeight="1">
      <c r="A149" s="22" t="str">
        <f>IF(AND(H149="",D149="",F149="",G149="",I149="",J149=""),"",SUBTOTAL(3,$B$5:B149))</f>
        <v/>
      </c>
      <c r="B149" s="94" t="str">
        <f>IF('DATA ENTRY'!B150="","",'DATA ENTRY'!B150)</f>
        <v/>
      </c>
      <c r="C149" s="94" t="str">
        <f>IF('DATA ENTRY'!C150="","",'DATA ENTRY'!C150)</f>
        <v/>
      </c>
      <c r="D149" s="94" t="str">
        <f>IF('DATA ENTRY'!E150="","",'DATA ENTRY'!E150)</f>
        <v/>
      </c>
      <c r="E149" s="22" t="str">
        <f>IF('DATA ENTRY'!G150="","",'DATA ENTRY'!G150)</f>
        <v/>
      </c>
      <c r="F149" s="22" t="str">
        <f>IF('DATA ENTRY'!F150="","",'DATA ENTRY'!F150)</f>
        <v/>
      </c>
      <c r="G149" s="175" t="str">
        <f>IF('DATA ENTRY'!H150="","",'DATA ENTRY'!H150)</f>
        <v/>
      </c>
      <c r="H149" s="175" t="str">
        <f>IF('DATA ENTRY'!I150="","",'DATA ENTRY'!I150)</f>
        <v/>
      </c>
      <c r="I149" s="22" t="str">
        <f>IF('DATA ENTRY'!N150="","",'DATA ENTRY'!N150)</f>
        <v/>
      </c>
      <c r="J149" s="174" t="str">
        <f>IF('DATA ENTRY'!O150="","",'DATA ENTRY'!O150)</f>
        <v/>
      </c>
      <c r="K149" s="22" t="str">
        <f>IF('DATA ENTRY'!P150="","",'DATA ENTRY'!P150)</f>
        <v/>
      </c>
      <c r="L149" s="174" t="str">
        <f>IF('DATA ENTRY'!Q150="","",'DATA ENTRY'!Q150)</f>
        <v/>
      </c>
      <c r="M149" s="22" t="str">
        <f>IF('DATA ENTRY'!R150="","",'DATA ENTRY'!R150)</f>
        <v/>
      </c>
      <c r="N149" s="174" t="str">
        <f>IF('DATA ENTRY'!S150="","",'DATA ENTRY'!S150)</f>
        <v/>
      </c>
      <c r="O149" s="174" t="str">
        <f t="shared" si="4"/>
        <v/>
      </c>
      <c r="P149" s="94" t="str">
        <f>IF('DATA ENTRY'!T150="","",'DATA ENTRY'!T150)</f>
        <v/>
      </c>
      <c r="Q149" s="94" t="str">
        <f>IF('DATA ENTRY'!U150="","",'DATA ENTRY'!U150)</f>
        <v/>
      </c>
      <c r="R149" s="22" t="str">
        <f>IF('DATA ENTRY'!W150="","",'DATA ENTRY'!W150)</f>
        <v/>
      </c>
      <c r="S149" s="22" t="str">
        <f>IF('DATA ENTRY'!X150="","",'DATA ENTRY'!X150)</f>
        <v/>
      </c>
      <c r="T149" s="22" t="str">
        <f>IF('DATA ENTRY'!AA150="","",'DATA ENTRY'!AA150)</f>
        <v/>
      </c>
      <c r="U149" s="22" t="str">
        <f t="shared" si="5"/>
        <v/>
      </c>
    </row>
    <row r="150" spans="1:21" ht="18" customHeight="1">
      <c r="A150" s="22" t="str">
        <f>IF(AND(H150="",D150="",F150="",G150="",I150="",J150=""),"",SUBTOTAL(3,$B$5:B150))</f>
        <v/>
      </c>
      <c r="B150" s="94" t="str">
        <f>IF('DATA ENTRY'!B151="","",'DATA ENTRY'!B151)</f>
        <v/>
      </c>
      <c r="C150" s="94" t="str">
        <f>IF('DATA ENTRY'!C151="","",'DATA ENTRY'!C151)</f>
        <v/>
      </c>
      <c r="D150" s="94" t="str">
        <f>IF('DATA ENTRY'!E151="","",'DATA ENTRY'!E151)</f>
        <v/>
      </c>
      <c r="E150" s="22" t="str">
        <f>IF('DATA ENTRY'!G151="","",'DATA ENTRY'!G151)</f>
        <v/>
      </c>
      <c r="F150" s="22" t="str">
        <f>IF('DATA ENTRY'!F151="","",'DATA ENTRY'!F151)</f>
        <v/>
      </c>
      <c r="G150" s="175" t="str">
        <f>IF('DATA ENTRY'!H151="","",'DATA ENTRY'!H151)</f>
        <v/>
      </c>
      <c r="H150" s="175" t="str">
        <f>IF('DATA ENTRY'!I151="","",'DATA ENTRY'!I151)</f>
        <v/>
      </c>
      <c r="I150" s="22" t="str">
        <f>IF('DATA ENTRY'!N151="","",'DATA ENTRY'!N151)</f>
        <v/>
      </c>
      <c r="J150" s="174" t="str">
        <f>IF('DATA ENTRY'!O151="","",'DATA ENTRY'!O151)</f>
        <v/>
      </c>
      <c r="K150" s="22" t="str">
        <f>IF('DATA ENTRY'!P151="","",'DATA ENTRY'!P151)</f>
        <v/>
      </c>
      <c r="L150" s="174" t="str">
        <f>IF('DATA ENTRY'!Q151="","",'DATA ENTRY'!Q151)</f>
        <v/>
      </c>
      <c r="M150" s="22" t="str">
        <f>IF('DATA ENTRY'!R151="","",'DATA ENTRY'!R151)</f>
        <v/>
      </c>
      <c r="N150" s="174" t="str">
        <f>IF('DATA ENTRY'!S151="","",'DATA ENTRY'!S151)</f>
        <v/>
      </c>
      <c r="O150" s="174" t="str">
        <f t="shared" si="4"/>
        <v/>
      </c>
      <c r="P150" s="94" t="str">
        <f>IF('DATA ENTRY'!T151="","",'DATA ENTRY'!T151)</f>
        <v/>
      </c>
      <c r="Q150" s="94" t="str">
        <f>IF('DATA ENTRY'!U151="","",'DATA ENTRY'!U151)</f>
        <v/>
      </c>
      <c r="R150" s="22" t="str">
        <f>IF('DATA ENTRY'!W151="","",'DATA ENTRY'!W151)</f>
        <v/>
      </c>
      <c r="S150" s="22" t="str">
        <f>IF('DATA ENTRY'!X151="","",'DATA ENTRY'!X151)</f>
        <v/>
      </c>
      <c r="T150" s="22" t="str">
        <f>IF('DATA ENTRY'!AA151="","",'DATA ENTRY'!AA151)</f>
        <v/>
      </c>
      <c r="U150" s="22" t="str">
        <f t="shared" si="5"/>
        <v/>
      </c>
    </row>
    <row r="151" spans="1:21" ht="18" customHeight="1">
      <c r="A151" s="22" t="str">
        <f>IF(AND(H151="",D151="",F151="",G151="",I151="",J151=""),"",SUBTOTAL(3,$B$5:B151))</f>
        <v/>
      </c>
      <c r="B151" s="94" t="str">
        <f>IF('DATA ENTRY'!B152="","",'DATA ENTRY'!B152)</f>
        <v/>
      </c>
      <c r="C151" s="94" t="str">
        <f>IF('DATA ENTRY'!C152="","",'DATA ENTRY'!C152)</f>
        <v/>
      </c>
      <c r="D151" s="94" t="str">
        <f>IF('DATA ENTRY'!E152="","",'DATA ENTRY'!E152)</f>
        <v/>
      </c>
      <c r="E151" s="22" t="str">
        <f>IF('DATA ENTRY'!G152="","",'DATA ENTRY'!G152)</f>
        <v/>
      </c>
      <c r="F151" s="22" t="str">
        <f>IF('DATA ENTRY'!F152="","",'DATA ENTRY'!F152)</f>
        <v/>
      </c>
      <c r="G151" s="175" t="str">
        <f>IF('DATA ENTRY'!H152="","",'DATA ENTRY'!H152)</f>
        <v/>
      </c>
      <c r="H151" s="175" t="str">
        <f>IF('DATA ENTRY'!I152="","",'DATA ENTRY'!I152)</f>
        <v/>
      </c>
      <c r="I151" s="22" t="str">
        <f>IF('DATA ENTRY'!N152="","",'DATA ENTRY'!N152)</f>
        <v/>
      </c>
      <c r="J151" s="174" t="str">
        <f>IF('DATA ENTRY'!O152="","",'DATA ENTRY'!O152)</f>
        <v/>
      </c>
      <c r="K151" s="22" t="str">
        <f>IF('DATA ENTRY'!P152="","",'DATA ENTRY'!P152)</f>
        <v/>
      </c>
      <c r="L151" s="174" t="str">
        <f>IF('DATA ENTRY'!Q152="","",'DATA ENTRY'!Q152)</f>
        <v/>
      </c>
      <c r="M151" s="22" t="str">
        <f>IF('DATA ENTRY'!R152="","",'DATA ENTRY'!R152)</f>
        <v/>
      </c>
      <c r="N151" s="174" t="str">
        <f>IF('DATA ENTRY'!S152="","",'DATA ENTRY'!S152)</f>
        <v/>
      </c>
      <c r="O151" s="174" t="str">
        <f t="shared" si="4"/>
        <v/>
      </c>
      <c r="P151" s="94" t="str">
        <f>IF('DATA ENTRY'!T152="","",'DATA ENTRY'!T152)</f>
        <v/>
      </c>
      <c r="Q151" s="94" t="str">
        <f>IF('DATA ENTRY'!U152="","",'DATA ENTRY'!U152)</f>
        <v/>
      </c>
      <c r="R151" s="22" t="str">
        <f>IF('DATA ENTRY'!W152="","",'DATA ENTRY'!W152)</f>
        <v/>
      </c>
      <c r="S151" s="22" t="str">
        <f>IF('DATA ENTRY'!X152="","",'DATA ENTRY'!X152)</f>
        <v/>
      </c>
      <c r="T151" s="22" t="str">
        <f>IF('DATA ENTRY'!AA152="","",'DATA ENTRY'!AA152)</f>
        <v/>
      </c>
      <c r="U151" s="22" t="str">
        <f t="shared" si="5"/>
        <v/>
      </c>
    </row>
    <row r="152" spans="1:21" ht="18" customHeight="1">
      <c r="A152" s="22" t="str">
        <f>IF(AND(H152="",D152="",F152="",G152="",I152="",J152=""),"",SUBTOTAL(3,$B$5:B152))</f>
        <v/>
      </c>
      <c r="B152" s="94" t="str">
        <f>IF('DATA ENTRY'!B153="","",'DATA ENTRY'!B153)</f>
        <v/>
      </c>
      <c r="C152" s="94" t="str">
        <f>IF('DATA ENTRY'!C153="","",'DATA ENTRY'!C153)</f>
        <v/>
      </c>
      <c r="D152" s="94" t="str">
        <f>IF('DATA ENTRY'!E153="","",'DATA ENTRY'!E153)</f>
        <v/>
      </c>
      <c r="E152" s="22" t="str">
        <f>IF('DATA ENTRY'!G153="","",'DATA ENTRY'!G153)</f>
        <v/>
      </c>
      <c r="F152" s="22" t="str">
        <f>IF('DATA ENTRY'!F153="","",'DATA ENTRY'!F153)</f>
        <v/>
      </c>
      <c r="G152" s="175" t="str">
        <f>IF('DATA ENTRY'!H153="","",'DATA ENTRY'!H153)</f>
        <v/>
      </c>
      <c r="H152" s="175" t="str">
        <f>IF('DATA ENTRY'!I153="","",'DATA ENTRY'!I153)</f>
        <v/>
      </c>
      <c r="I152" s="22" t="str">
        <f>IF('DATA ENTRY'!N153="","",'DATA ENTRY'!N153)</f>
        <v/>
      </c>
      <c r="J152" s="174" t="str">
        <f>IF('DATA ENTRY'!O153="","",'DATA ENTRY'!O153)</f>
        <v/>
      </c>
      <c r="K152" s="22" t="str">
        <f>IF('DATA ENTRY'!P153="","",'DATA ENTRY'!P153)</f>
        <v/>
      </c>
      <c r="L152" s="174" t="str">
        <f>IF('DATA ENTRY'!Q153="","",'DATA ENTRY'!Q153)</f>
        <v/>
      </c>
      <c r="M152" s="22" t="str">
        <f>IF('DATA ENTRY'!R153="","",'DATA ENTRY'!R153)</f>
        <v/>
      </c>
      <c r="N152" s="174" t="str">
        <f>IF('DATA ENTRY'!S153="","",'DATA ENTRY'!S153)</f>
        <v/>
      </c>
      <c r="O152" s="174" t="str">
        <f t="shared" si="4"/>
        <v/>
      </c>
      <c r="P152" s="94" t="str">
        <f>IF('DATA ENTRY'!T153="","",'DATA ENTRY'!T153)</f>
        <v/>
      </c>
      <c r="Q152" s="94" t="str">
        <f>IF('DATA ENTRY'!U153="","",'DATA ENTRY'!U153)</f>
        <v/>
      </c>
      <c r="R152" s="22" t="str">
        <f>IF('DATA ENTRY'!W153="","",'DATA ENTRY'!W153)</f>
        <v/>
      </c>
      <c r="S152" s="22" t="str">
        <f>IF('DATA ENTRY'!X153="","",'DATA ENTRY'!X153)</f>
        <v/>
      </c>
      <c r="T152" s="22" t="str">
        <f>IF('DATA ENTRY'!AA153="","",'DATA ENTRY'!AA153)</f>
        <v/>
      </c>
      <c r="U152" s="22" t="str">
        <f t="shared" si="5"/>
        <v/>
      </c>
    </row>
    <row r="153" spans="1:21" ht="18" customHeight="1">
      <c r="A153" s="22" t="str">
        <f>IF(AND(H153="",D153="",F153="",G153="",I153="",J153=""),"",SUBTOTAL(3,$B$5:B153))</f>
        <v/>
      </c>
      <c r="B153" s="94" t="str">
        <f>IF('DATA ENTRY'!B154="","",'DATA ENTRY'!B154)</f>
        <v/>
      </c>
      <c r="C153" s="94" t="str">
        <f>IF('DATA ENTRY'!C154="","",'DATA ENTRY'!C154)</f>
        <v/>
      </c>
      <c r="D153" s="94" t="str">
        <f>IF('DATA ENTRY'!E154="","",'DATA ENTRY'!E154)</f>
        <v/>
      </c>
      <c r="E153" s="22" t="str">
        <f>IF('DATA ENTRY'!G154="","",'DATA ENTRY'!G154)</f>
        <v/>
      </c>
      <c r="F153" s="22" t="str">
        <f>IF('DATA ENTRY'!F154="","",'DATA ENTRY'!F154)</f>
        <v/>
      </c>
      <c r="G153" s="175" t="str">
        <f>IF('DATA ENTRY'!H154="","",'DATA ENTRY'!H154)</f>
        <v/>
      </c>
      <c r="H153" s="175" t="str">
        <f>IF('DATA ENTRY'!I154="","",'DATA ENTRY'!I154)</f>
        <v/>
      </c>
      <c r="I153" s="22" t="str">
        <f>IF('DATA ENTRY'!N154="","",'DATA ENTRY'!N154)</f>
        <v/>
      </c>
      <c r="J153" s="174" t="str">
        <f>IF('DATA ENTRY'!O154="","",'DATA ENTRY'!O154)</f>
        <v/>
      </c>
      <c r="K153" s="22" t="str">
        <f>IF('DATA ENTRY'!P154="","",'DATA ENTRY'!P154)</f>
        <v/>
      </c>
      <c r="L153" s="174" t="str">
        <f>IF('DATA ENTRY'!Q154="","",'DATA ENTRY'!Q154)</f>
        <v/>
      </c>
      <c r="M153" s="22" t="str">
        <f>IF('DATA ENTRY'!R154="","",'DATA ENTRY'!R154)</f>
        <v/>
      </c>
      <c r="N153" s="174" t="str">
        <f>IF('DATA ENTRY'!S154="","",'DATA ENTRY'!S154)</f>
        <v/>
      </c>
      <c r="O153" s="174" t="str">
        <f t="shared" si="4"/>
        <v/>
      </c>
      <c r="P153" s="94" t="str">
        <f>IF('DATA ENTRY'!T154="","",'DATA ENTRY'!T154)</f>
        <v/>
      </c>
      <c r="Q153" s="94" t="str">
        <f>IF('DATA ENTRY'!U154="","",'DATA ENTRY'!U154)</f>
        <v/>
      </c>
      <c r="R153" s="22" t="str">
        <f>IF('DATA ENTRY'!W154="","",'DATA ENTRY'!W154)</f>
        <v/>
      </c>
      <c r="S153" s="22" t="str">
        <f>IF('DATA ENTRY'!X154="","",'DATA ENTRY'!X154)</f>
        <v/>
      </c>
      <c r="T153" s="22" t="str">
        <f>IF('DATA ENTRY'!AA154="","",'DATA ENTRY'!AA154)</f>
        <v/>
      </c>
      <c r="U153" s="22" t="str">
        <f t="shared" si="5"/>
        <v/>
      </c>
    </row>
    <row r="154" spans="1:21" ht="18" customHeight="1">
      <c r="A154" s="22" t="str">
        <f>IF(AND(H154="",D154="",F154="",G154="",I154="",J154=""),"",SUBTOTAL(3,$B$5:B154))</f>
        <v/>
      </c>
      <c r="B154" s="94" t="str">
        <f>IF('DATA ENTRY'!B155="","",'DATA ENTRY'!B155)</f>
        <v/>
      </c>
      <c r="C154" s="94" t="str">
        <f>IF('DATA ENTRY'!C155="","",'DATA ENTRY'!C155)</f>
        <v/>
      </c>
      <c r="D154" s="94" t="str">
        <f>IF('DATA ENTRY'!E155="","",'DATA ENTRY'!E155)</f>
        <v/>
      </c>
      <c r="E154" s="22" t="str">
        <f>IF('DATA ENTRY'!G155="","",'DATA ENTRY'!G155)</f>
        <v/>
      </c>
      <c r="F154" s="22" t="str">
        <f>IF('DATA ENTRY'!F155="","",'DATA ENTRY'!F155)</f>
        <v/>
      </c>
      <c r="G154" s="175" t="str">
        <f>IF('DATA ENTRY'!H155="","",'DATA ENTRY'!H155)</f>
        <v/>
      </c>
      <c r="H154" s="175" t="str">
        <f>IF('DATA ENTRY'!I155="","",'DATA ENTRY'!I155)</f>
        <v/>
      </c>
      <c r="I154" s="22" t="str">
        <f>IF('DATA ENTRY'!N155="","",'DATA ENTRY'!N155)</f>
        <v/>
      </c>
      <c r="J154" s="174" t="str">
        <f>IF('DATA ENTRY'!O155="","",'DATA ENTRY'!O155)</f>
        <v/>
      </c>
      <c r="K154" s="22" t="str">
        <f>IF('DATA ENTRY'!P155="","",'DATA ENTRY'!P155)</f>
        <v/>
      </c>
      <c r="L154" s="174" t="str">
        <f>IF('DATA ENTRY'!Q155="","",'DATA ENTRY'!Q155)</f>
        <v/>
      </c>
      <c r="M154" s="22" t="str">
        <f>IF('DATA ENTRY'!R155="","",'DATA ENTRY'!R155)</f>
        <v/>
      </c>
      <c r="N154" s="174" t="str">
        <f>IF('DATA ENTRY'!S155="","",'DATA ENTRY'!S155)</f>
        <v/>
      </c>
      <c r="O154" s="174" t="str">
        <f t="shared" si="4"/>
        <v/>
      </c>
      <c r="P154" s="94" t="str">
        <f>IF('DATA ENTRY'!T155="","",'DATA ENTRY'!T155)</f>
        <v/>
      </c>
      <c r="Q154" s="94" t="str">
        <f>IF('DATA ENTRY'!U155="","",'DATA ENTRY'!U155)</f>
        <v/>
      </c>
      <c r="R154" s="22" t="str">
        <f>IF('DATA ENTRY'!W155="","",'DATA ENTRY'!W155)</f>
        <v/>
      </c>
      <c r="S154" s="22" t="str">
        <f>IF('DATA ENTRY'!X155="","",'DATA ENTRY'!X155)</f>
        <v/>
      </c>
      <c r="T154" s="22" t="str">
        <f>IF('DATA ENTRY'!AA155="","",'DATA ENTRY'!AA155)</f>
        <v/>
      </c>
      <c r="U154" s="22" t="str">
        <f t="shared" si="5"/>
        <v/>
      </c>
    </row>
    <row r="155" spans="1:21" ht="18" customHeight="1">
      <c r="A155" s="22" t="str">
        <f>IF(AND(H155="",D155="",F155="",G155="",I155="",J155=""),"",SUBTOTAL(3,$B$5:B155))</f>
        <v/>
      </c>
      <c r="B155" s="94" t="str">
        <f>IF('DATA ENTRY'!B156="","",'DATA ENTRY'!B156)</f>
        <v/>
      </c>
      <c r="C155" s="94" t="str">
        <f>IF('DATA ENTRY'!C156="","",'DATA ENTRY'!C156)</f>
        <v/>
      </c>
      <c r="D155" s="94" t="str">
        <f>IF('DATA ENTRY'!E156="","",'DATA ENTRY'!E156)</f>
        <v/>
      </c>
      <c r="E155" s="22" t="str">
        <f>IF('DATA ENTRY'!G156="","",'DATA ENTRY'!G156)</f>
        <v/>
      </c>
      <c r="F155" s="22" t="str">
        <f>IF('DATA ENTRY'!F156="","",'DATA ENTRY'!F156)</f>
        <v/>
      </c>
      <c r="G155" s="175" t="str">
        <f>IF('DATA ENTRY'!H156="","",'DATA ENTRY'!H156)</f>
        <v/>
      </c>
      <c r="H155" s="175" t="str">
        <f>IF('DATA ENTRY'!I156="","",'DATA ENTRY'!I156)</f>
        <v/>
      </c>
      <c r="I155" s="22" t="str">
        <f>IF('DATA ENTRY'!N156="","",'DATA ENTRY'!N156)</f>
        <v/>
      </c>
      <c r="J155" s="174" t="str">
        <f>IF('DATA ENTRY'!O156="","",'DATA ENTRY'!O156)</f>
        <v/>
      </c>
      <c r="K155" s="22" t="str">
        <f>IF('DATA ENTRY'!P156="","",'DATA ENTRY'!P156)</f>
        <v/>
      </c>
      <c r="L155" s="174" t="str">
        <f>IF('DATA ENTRY'!Q156="","",'DATA ENTRY'!Q156)</f>
        <v/>
      </c>
      <c r="M155" s="22" t="str">
        <f>IF('DATA ENTRY'!R156="","",'DATA ENTRY'!R156)</f>
        <v/>
      </c>
      <c r="N155" s="174" t="str">
        <f>IF('DATA ENTRY'!S156="","",'DATA ENTRY'!S156)</f>
        <v/>
      </c>
      <c r="O155" s="174" t="str">
        <f t="shared" si="4"/>
        <v/>
      </c>
      <c r="P155" s="94" t="str">
        <f>IF('DATA ENTRY'!T156="","",'DATA ENTRY'!T156)</f>
        <v/>
      </c>
      <c r="Q155" s="94" t="str">
        <f>IF('DATA ENTRY'!U156="","",'DATA ENTRY'!U156)</f>
        <v/>
      </c>
      <c r="R155" s="22" t="str">
        <f>IF('DATA ENTRY'!W156="","",'DATA ENTRY'!W156)</f>
        <v/>
      </c>
      <c r="S155" s="22" t="str">
        <f>IF('DATA ENTRY'!X156="","",'DATA ENTRY'!X156)</f>
        <v/>
      </c>
      <c r="T155" s="22" t="str">
        <f>IF('DATA ENTRY'!AA156="","",'DATA ENTRY'!AA156)</f>
        <v/>
      </c>
      <c r="U155" s="22" t="str">
        <f t="shared" si="5"/>
        <v/>
      </c>
    </row>
    <row r="156" spans="1:21" ht="18" customHeight="1">
      <c r="A156" s="22" t="str">
        <f>IF(AND(H156="",D156="",F156="",G156="",I156="",J156=""),"",SUBTOTAL(3,$B$5:B156))</f>
        <v/>
      </c>
      <c r="B156" s="94" t="str">
        <f>IF('DATA ENTRY'!B157="","",'DATA ENTRY'!B157)</f>
        <v/>
      </c>
      <c r="C156" s="94" t="str">
        <f>IF('DATA ENTRY'!C157="","",'DATA ENTRY'!C157)</f>
        <v/>
      </c>
      <c r="D156" s="94" t="str">
        <f>IF('DATA ENTRY'!E157="","",'DATA ENTRY'!E157)</f>
        <v/>
      </c>
      <c r="E156" s="22" t="str">
        <f>IF('DATA ENTRY'!G157="","",'DATA ENTRY'!G157)</f>
        <v/>
      </c>
      <c r="F156" s="22" t="str">
        <f>IF('DATA ENTRY'!F157="","",'DATA ENTRY'!F157)</f>
        <v/>
      </c>
      <c r="G156" s="175" t="str">
        <f>IF('DATA ENTRY'!H157="","",'DATA ENTRY'!H157)</f>
        <v/>
      </c>
      <c r="H156" s="175" t="str">
        <f>IF('DATA ENTRY'!I157="","",'DATA ENTRY'!I157)</f>
        <v/>
      </c>
      <c r="I156" s="22" t="str">
        <f>IF('DATA ENTRY'!N157="","",'DATA ENTRY'!N157)</f>
        <v/>
      </c>
      <c r="J156" s="174" t="str">
        <f>IF('DATA ENTRY'!O157="","",'DATA ENTRY'!O157)</f>
        <v/>
      </c>
      <c r="K156" s="22" t="str">
        <f>IF('DATA ENTRY'!P157="","",'DATA ENTRY'!P157)</f>
        <v/>
      </c>
      <c r="L156" s="174" t="str">
        <f>IF('DATA ENTRY'!Q157="","",'DATA ENTRY'!Q157)</f>
        <v/>
      </c>
      <c r="M156" s="22" t="str">
        <f>IF('DATA ENTRY'!R157="","",'DATA ENTRY'!R157)</f>
        <v/>
      </c>
      <c r="N156" s="174" t="str">
        <f>IF('DATA ENTRY'!S157="","",'DATA ENTRY'!S157)</f>
        <v/>
      </c>
      <c r="O156" s="174" t="str">
        <f t="shared" si="4"/>
        <v/>
      </c>
      <c r="P156" s="94" t="str">
        <f>IF('DATA ENTRY'!T157="","",'DATA ENTRY'!T157)</f>
        <v/>
      </c>
      <c r="Q156" s="94" t="str">
        <f>IF('DATA ENTRY'!U157="","",'DATA ENTRY'!U157)</f>
        <v/>
      </c>
      <c r="R156" s="22" t="str">
        <f>IF('DATA ENTRY'!W157="","",'DATA ENTRY'!W157)</f>
        <v/>
      </c>
      <c r="S156" s="22" t="str">
        <f>IF('DATA ENTRY'!X157="","",'DATA ENTRY'!X157)</f>
        <v/>
      </c>
      <c r="T156" s="22" t="str">
        <f>IF('DATA ENTRY'!AA157="","",'DATA ENTRY'!AA157)</f>
        <v/>
      </c>
      <c r="U156" s="22" t="str">
        <f t="shared" si="5"/>
        <v/>
      </c>
    </row>
    <row r="157" spans="1:21" ht="18" customHeight="1">
      <c r="A157" s="22" t="str">
        <f>IF(AND(H157="",D157="",F157="",G157="",I157="",J157=""),"",SUBTOTAL(3,$B$5:B157))</f>
        <v/>
      </c>
      <c r="B157" s="94" t="str">
        <f>IF('DATA ENTRY'!B158="","",'DATA ENTRY'!B158)</f>
        <v/>
      </c>
      <c r="C157" s="94" t="str">
        <f>IF('DATA ENTRY'!C158="","",'DATA ENTRY'!C158)</f>
        <v/>
      </c>
      <c r="D157" s="94" t="str">
        <f>IF('DATA ENTRY'!E158="","",'DATA ENTRY'!E158)</f>
        <v/>
      </c>
      <c r="E157" s="22" t="str">
        <f>IF('DATA ENTRY'!G158="","",'DATA ENTRY'!G158)</f>
        <v/>
      </c>
      <c r="F157" s="22" t="str">
        <f>IF('DATA ENTRY'!F158="","",'DATA ENTRY'!F158)</f>
        <v/>
      </c>
      <c r="G157" s="175" t="str">
        <f>IF('DATA ENTRY'!H158="","",'DATA ENTRY'!H158)</f>
        <v/>
      </c>
      <c r="H157" s="175" t="str">
        <f>IF('DATA ENTRY'!I158="","",'DATA ENTRY'!I158)</f>
        <v/>
      </c>
      <c r="I157" s="22" t="str">
        <f>IF('DATA ENTRY'!N158="","",'DATA ENTRY'!N158)</f>
        <v/>
      </c>
      <c r="J157" s="174" t="str">
        <f>IF('DATA ENTRY'!O158="","",'DATA ENTRY'!O158)</f>
        <v/>
      </c>
      <c r="K157" s="22" t="str">
        <f>IF('DATA ENTRY'!P158="","",'DATA ENTRY'!P158)</f>
        <v/>
      </c>
      <c r="L157" s="174" t="str">
        <f>IF('DATA ENTRY'!Q158="","",'DATA ENTRY'!Q158)</f>
        <v/>
      </c>
      <c r="M157" s="22" t="str">
        <f>IF('DATA ENTRY'!R158="","",'DATA ENTRY'!R158)</f>
        <v/>
      </c>
      <c r="N157" s="174" t="str">
        <f>IF('DATA ENTRY'!S158="","",'DATA ENTRY'!S158)</f>
        <v/>
      </c>
      <c r="O157" s="174" t="str">
        <f t="shared" si="4"/>
        <v/>
      </c>
      <c r="P157" s="94" t="str">
        <f>IF('DATA ENTRY'!T158="","",'DATA ENTRY'!T158)</f>
        <v/>
      </c>
      <c r="Q157" s="94" t="str">
        <f>IF('DATA ENTRY'!U158="","",'DATA ENTRY'!U158)</f>
        <v/>
      </c>
      <c r="R157" s="22" t="str">
        <f>IF('DATA ENTRY'!W158="","",'DATA ENTRY'!W158)</f>
        <v/>
      </c>
      <c r="S157" s="22" t="str">
        <f>IF('DATA ENTRY'!X158="","",'DATA ENTRY'!X158)</f>
        <v/>
      </c>
      <c r="T157" s="22" t="str">
        <f>IF('DATA ENTRY'!AA158="","",'DATA ENTRY'!AA158)</f>
        <v/>
      </c>
      <c r="U157" s="22" t="str">
        <f t="shared" si="5"/>
        <v/>
      </c>
    </row>
    <row r="158" spans="1:21" ht="18" customHeight="1">
      <c r="A158" s="22" t="str">
        <f>IF(AND(H158="",D158="",F158="",G158="",I158="",J158=""),"",SUBTOTAL(3,$B$5:B158))</f>
        <v/>
      </c>
      <c r="B158" s="94" t="str">
        <f>IF('DATA ENTRY'!B159="","",'DATA ENTRY'!B159)</f>
        <v/>
      </c>
      <c r="C158" s="94" t="str">
        <f>IF('DATA ENTRY'!C159="","",'DATA ENTRY'!C159)</f>
        <v/>
      </c>
      <c r="D158" s="94" t="str">
        <f>IF('DATA ENTRY'!E159="","",'DATA ENTRY'!E159)</f>
        <v/>
      </c>
      <c r="E158" s="22" t="str">
        <f>IF('DATA ENTRY'!G159="","",'DATA ENTRY'!G159)</f>
        <v/>
      </c>
      <c r="F158" s="22" t="str">
        <f>IF('DATA ENTRY'!F159="","",'DATA ENTRY'!F159)</f>
        <v/>
      </c>
      <c r="G158" s="175" t="str">
        <f>IF('DATA ENTRY'!H159="","",'DATA ENTRY'!H159)</f>
        <v/>
      </c>
      <c r="H158" s="175" t="str">
        <f>IF('DATA ENTRY'!I159="","",'DATA ENTRY'!I159)</f>
        <v/>
      </c>
      <c r="I158" s="22" t="str">
        <f>IF('DATA ENTRY'!N159="","",'DATA ENTRY'!N159)</f>
        <v/>
      </c>
      <c r="J158" s="174" t="str">
        <f>IF('DATA ENTRY'!O159="","",'DATA ENTRY'!O159)</f>
        <v/>
      </c>
      <c r="K158" s="22" t="str">
        <f>IF('DATA ENTRY'!P159="","",'DATA ENTRY'!P159)</f>
        <v/>
      </c>
      <c r="L158" s="174" t="str">
        <f>IF('DATA ENTRY'!Q159="","",'DATA ENTRY'!Q159)</f>
        <v/>
      </c>
      <c r="M158" s="22" t="str">
        <f>IF('DATA ENTRY'!R159="","",'DATA ENTRY'!R159)</f>
        <v/>
      </c>
      <c r="N158" s="174" t="str">
        <f>IF('DATA ENTRY'!S159="","",'DATA ENTRY'!S159)</f>
        <v/>
      </c>
      <c r="O158" s="174" t="str">
        <f t="shared" si="4"/>
        <v/>
      </c>
      <c r="P158" s="94" t="str">
        <f>IF('DATA ENTRY'!T159="","",'DATA ENTRY'!T159)</f>
        <v/>
      </c>
      <c r="Q158" s="94" t="str">
        <f>IF('DATA ENTRY'!U159="","",'DATA ENTRY'!U159)</f>
        <v/>
      </c>
      <c r="R158" s="22" t="str">
        <f>IF('DATA ENTRY'!W159="","",'DATA ENTRY'!W159)</f>
        <v/>
      </c>
      <c r="S158" s="22" t="str">
        <f>IF('DATA ENTRY'!X159="","",'DATA ENTRY'!X159)</f>
        <v/>
      </c>
      <c r="T158" s="22" t="str">
        <f>IF('DATA ENTRY'!AA159="","",'DATA ENTRY'!AA159)</f>
        <v/>
      </c>
      <c r="U158" s="22" t="str">
        <f t="shared" si="5"/>
        <v/>
      </c>
    </row>
    <row r="159" spans="1:21" ht="18" customHeight="1">
      <c r="A159" s="22" t="str">
        <f>IF(AND(H159="",D159="",F159="",G159="",I159="",J159=""),"",SUBTOTAL(3,$B$5:B159))</f>
        <v/>
      </c>
      <c r="B159" s="94" t="str">
        <f>IF('DATA ENTRY'!B160="","",'DATA ENTRY'!B160)</f>
        <v/>
      </c>
      <c r="C159" s="94" t="str">
        <f>IF('DATA ENTRY'!C160="","",'DATA ENTRY'!C160)</f>
        <v/>
      </c>
      <c r="D159" s="94" t="str">
        <f>IF('DATA ENTRY'!E160="","",'DATA ENTRY'!E160)</f>
        <v/>
      </c>
      <c r="E159" s="22" t="str">
        <f>IF('DATA ENTRY'!G160="","",'DATA ENTRY'!G160)</f>
        <v/>
      </c>
      <c r="F159" s="22" t="str">
        <f>IF('DATA ENTRY'!F160="","",'DATA ENTRY'!F160)</f>
        <v/>
      </c>
      <c r="G159" s="175" t="str">
        <f>IF('DATA ENTRY'!H160="","",'DATA ENTRY'!H160)</f>
        <v/>
      </c>
      <c r="H159" s="175" t="str">
        <f>IF('DATA ENTRY'!I160="","",'DATA ENTRY'!I160)</f>
        <v/>
      </c>
      <c r="I159" s="22" t="str">
        <f>IF('DATA ENTRY'!N160="","",'DATA ENTRY'!N160)</f>
        <v/>
      </c>
      <c r="J159" s="174" t="str">
        <f>IF('DATA ENTRY'!O160="","",'DATA ENTRY'!O160)</f>
        <v/>
      </c>
      <c r="K159" s="22" t="str">
        <f>IF('DATA ENTRY'!P160="","",'DATA ENTRY'!P160)</f>
        <v/>
      </c>
      <c r="L159" s="174" t="str">
        <f>IF('DATA ENTRY'!Q160="","",'DATA ENTRY'!Q160)</f>
        <v/>
      </c>
      <c r="M159" s="22" t="str">
        <f>IF('DATA ENTRY'!R160="","",'DATA ENTRY'!R160)</f>
        <v/>
      </c>
      <c r="N159" s="174" t="str">
        <f>IF('DATA ENTRY'!S160="","",'DATA ENTRY'!S160)</f>
        <v/>
      </c>
      <c r="O159" s="174" t="str">
        <f t="shared" si="4"/>
        <v/>
      </c>
      <c r="P159" s="94" t="str">
        <f>IF('DATA ENTRY'!T160="","",'DATA ENTRY'!T160)</f>
        <v/>
      </c>
      <c r="Q159" s="94" t="str">
        <f>IF('DATA ENTRY'!U160="","",'DATA ENTRY'!U160)</f>
        <v/>
      </c>
      <c r="R159" s="22" t="str">
        <f>IF('DATA ENTRY'!W160="","",'DATA ENTRY'!W160)</f>
        <v/>
      </c>
      <c r="S159" s="22" t="str">
        <f>IF('DATA ENTRY'!X160="","",'DATA ENTRY'!X160)</f>
        <v/>
      </c>
      <c r="T159" s="22" t="str">
        <f>IF('DATA ENTRY'!AA160="","",'DATA ENTRY'!AA160)</f>
        <v/>
      </c>
      <c r="U159" s="22" t="str">
        <f t="shared" si="5"/>
        <v/>
      </c>
    </row>
    <row r="160" spans="1:21" ht="18" customHeight="1">
      <c r="A160" s="22" t="str">
        <f>IF(AND(H160="",D160="",F160="",G160="",I160="",J160=""),"",SUBTOTAL(3,$B$5:B160))</f>
        <v/>
      </c>
      <c r="B160" s="94" t="str">
        <f>IF('DATA ENTRY'!B161="","",'DATA ENTRY'!B161)</f>
        <v/>
      </c>
      <c r="C160" s="94" t="str">
        <f>IF('DATA ENTRY'!C161="","",'DATA ENTRY'!C161)</f>
        <v/>
      </c>
      <c r="D160" s="94" t="str">
        <f>IF('DATA ENTRY'!E161="","",'DATA ENTRY'!E161)</f>
        <v/>
      </c>
      <c r="E160" s="22" t="str">
        <f>IF('DATA ENTRY'!G161="","",'DATA ENTRY'!G161)</f>
        <v/>
      </c>
      <c r="F160" s="22" t="str">
        <f>IF('DATA ENTRY'!F161="","",'DATA ENTRY'!F161)</f>
        <v/>
      </c>
      <c r="G160" s="175" t="str">
        <f>IF('DATA ENTRY'!H161="","",'DATA ENTRY'!H161)</f>
        <v/>
      </c>
      <c r="H160" s="175" t="str">
        <f>IF('DATA ENTRY'!I161="","",'DATA ENTRY'!I161)</f>
        <v/>
      </c>
      <c r="I160" s="22" t="str">
        <f>IF('DATA ENTRY'!N161="","",'DATA ENTRY'!N161)</f>
        <v/>
      </c>
      <c r="J160" s="174" t="str">
        <f>IF('DATA ENTRY'!O161="","",'DATA ENTRY'!O161)</f>
        <v/>
      </c>
      <c r="K160" s="22" t="str">
        <f>IF('DATA ENTRY'!P161="","",'DATA ENTRY'!P161)</f>
        <v/>
      </c>
      <c r="L160" s="174" t="str">
        <f>IF('DATA ENTRY'!Q161="","",'DATA ENTRY'!Q161)</f>
        <v/>
      </c>
      <c r="M160" s="22" t="str">
        <f>IF('DATA ENTRY'!R161="","",'DATA ENTRY'!R161)</f>
        <v/>
      </c>
      <c r="N160" s="174" t="str">
        <f>IF('DATA ENTRY'!S161="","",'DATA ENTRY'!S161)</f>
        <v/>
      </c>
      <c r="O160" s="174" t="str">
        <f t="shared" si="4"/>
        <v/>
      </c>
      <c r="P160" s="94" t="str">
        <f>IF('DATA ENTRY'!T161="","",'DATA ENTRY'!T161)</f>
        <v/>
      </c>
      <c r="Q160" s="94" t="str">
        <f>IF('DATA ENTRY'!U161="","",'DATA ENTRY'!U161)</f>
        <v/>
      </c>
      <c r="R160" s="22" t="str">
        <f>IF('DATA ENTRY'!W161="","",'DATA ENTRY'!W161)</f>
        <v/>
      </c>
      <c r="S160" s="22" t="str">
        <f>IF('DATA ENTRY'!X161="","",'DATA ENTRY'!X161)</f>
        <v/>
      </c>
      <c r="T160" s="22" t="str">
        <f>IF('DATA ENTRY'!AA161="","",'DATA ENTRY'!AA161)</f>
        <v/>
      </c>
      <c r="U160" s="22" t="str">
        <f t="shared" si="5"/>
        <v/>
      </c>
    </row>
    <row r="161" spans="1:21" ht="18" customHeight="1">
      <c r="A161" s="22" t="str">
        <f>IF(AND(H161="",D161="",F161="",G161="",I161="",J161=""),"",SUBTOTAL(3,$B$5:B161))</f>
        <v/>
      </c>
      <c r="B161" s="94" t="str">
        <f>IF('DATA ENTRY'!B162="","",'DATA ENTRY'!B162)</f>
        <v/>
      </c>
      <c r="C161" s="94" t="str">
        <f>IF('DATA ENTRY'!C162="","",'DATA ENTRY'!C162)</f>
        <v/>
      </c>
      <c r="D161" s="94" t="str">
        <f>IF('DATA ENTRY'!E162="","",'DATA ENTRY'!E162)</f>
        <v/>
      </c>
      <c r="E161" s="22" t="str">
        <f>IF('DATA ENTRY'!G162="","",'DATA ENTRY'!G162)</f>
        <v/>
      </c>
      <c r="F161" s="22" t="str">
        <f>IF('DATA ENTRY'!F162="","",'DATA ENTRY'!F162)</f>
        <v/>
      </c>
      <c r="G161" s="175" t="str">
        <f>IF('DATA ENTRY'!H162="","",'DATA ENTRY'!H162)</f>
        <v/>
      </c>
      <c r="H161" s="175" t="str">
        <f>IF('DATA ENTRY'!I162="","",'DATA ENTRY'!I162)</f>
        <v/>
      </c>
      <c r="I161" s="22" t="str">
        <f>IF('DATA ENTRY'!N162="","",'DATA ENTRY'!N162)</f>
        <v/>
      </c>
      <c r="J161" s="174" t="str">
        <f>IF('DATA ENTRY'!O162="","",'DATA ENTRY'!O162)</f>
        <v/>
      </c>
      <c r="K161" s="22" t="str">
        <f>IF('DATA ENTRY'!P162="","",'DATA ENTRY'!P162)</f>
        <v/>
      </c>
      <c r="L161" s="174" t="str">
        <f>IF('DATA ENTRY'!Q162="","",'DATA ENTRY'!Q162)</f>
        <v/>
      </c>
      <c r="M161" s="22" t="str">
        <f>IF('DATA ENTRY'!R162="","",'DATA ENTRY'!R162)</f>
        <v/>
      </c>
      <c r="N161" s="174" t="str">
        <f>IF('DATA ENTRY'!S162="","",'DATA ENTRY'!S162)</f>
        <v/>
      </c>
      <c r="O161" s="174" t="str">
        <f t="shared" si="4"/>
        <v/>
      </c>
      <c r="P161" s="94" t="str">
        <f>IF('DATA ENTRY'!T162="","",'DATA ENTRY'!T162)</f>
        <v/>
      </c>
      <c r="Q161" s="94" t="str">
        <f>IF('DATA ENTRY'!U162="","",'DATA ENTRY'!U162)</f>
        <v/>
      </c>
      <c r="R161" s="22" t="str">
        <f>IF('DATA ENTRY'!W162="","",'DATA ENTRY'!W162)</f>
        <v/>
      </c>
      <c r="S161" s="22" t="str">
        <f>IF('DATA ENTRY'!X162="","",'DATA ENTRY'!X162)</f>
        <v/>
      </c>
      <c r="T161" s="22" t="str">
        <f>IF('DATA ENTRY'!AA162="","",'DATA ENTRY'!AA162)</f>
        <v/>
      </c>
      <c r="U161" s="22" t="str">
        <f t="shared" si="5"/>
        <v/>
      </c>
    </row>
    <row r="162" spans="1:21" ht="18" customHeight="1">
      <c r="A162" s="22" t="str">
        <f>IF(AND(H162="",D162="",F162="",G162="",I162="",J162=""),"",SUBTOTAL(3,$B$5:B162))</f>
        <v/>
      </c>
      <c r="B162" s="94" t="str">
        <f>IF('DATA ENTRY'!B163="","",'DATA ENTRY'!B163)</f>
        <v/>
      </c>
      <c r="C162" s="94" t="str">
        <f>IF('DATA ENTRY'!C163="","",'DATA ENTRY'!C163)</f>
        <v/>
      </c>
      <c r="D162" s="94" t="str">
        <f>IF('DATA ENTRY'!E163="","",'DATA ENTRY'!E163)</f>
        <v/>
      </c>
      <c r="E162" s="22" t="str">
        <f>IF('DATA ENTRY'!G163="","",'DATA ENTRY'!G163)</f>
        <v/>
      </c>
      <c r="F162" s="22" t="str">
        <f>IF('DATA ENTRY'!F163="","",'DATA ENTRY'!F163)</f>
        <v/>
      </c>
      <c r="G162" s="175" t="str">
        <f>IF('DATA ENTRY'!H163="","",'DATA ENTRY'!H163)</f>
        <v/>
      </c>
      <c r="H162" s="175" t="str">
        <f>IF('DATA ENTRY'!I163="","",'DATA ENTRY'!I163)</f>
        <v/>
      </c>
      <c r="I162" s="22" t="str">
        <f>IF('DATA ENTRY'!N163="","",'DATA ENTRY'!N163)</f>
        <v/>
      </c>
      <c r="J162" s="174" t="str">
        <f>IF('DATA ENTRY'!O163="","",'DATA ENTRY'!O163)</f>
        <v/>
      </c>
      <c r="K162" s="22" t="str">
        <f>IF('DATA ENTRY'!P163="","",'DATA ENTRY'!P163)</f>
        <v/>
      </c>
      <c r="L162" s="174" t="str">
        <f>IF('DATA ENTRY'!Q163="","",'DATA ENTRY'!Q163)</f>
        <v/>
      </c>
      <c r="M162" s="22" t="str">
        <f>IF('DATA ENTRY'!R163="","",'DATA ENTRY'!R163)</f>
        <v/>
      </c>
      <c r="N162" s="174" t="str">
        <f>IF('DATA ENTRY'!S163="","",'DATA ENTRY'!S163)</f>
        <v/>
      </c>
      <c r="O162" s="174" t="str">
        <f t="shared" si="4"/>
        <v/>
      </c>
      <c r="P162" s="94" t="str">
        <f>IF('DATA ENTRY'!T163="","",'DATA ENTRY'!T163)</f>
        <v/>
      </c>
      <c r="Q162" s="94" t="str">
        <f>IF('DATA ENTRY'!U163="","",'DATA ENTRY'!U163)</f>
        <v/>
      </c>
      <c r="R162" s="22" t="str">
        <f>IF('DATA ENTRY'!W163="","",'DATA ENTRY'!W163)</f>
        <v/>
      </c>
      <c r="S162" s="22" t="str">
        <f>IF('DATA ENTRY'!X163="","",'DATA ENTRY'!X163)</f>
        <v/>
      </c>
      <c r="T162" s="22" t="str">
        <f>IF('DATA ENTRY'!AA163="","",'DATA ENTRY'!AA163)</f>
        <v/>
      </c>
      <c r="U162" s="22" t="str">
        <f t="shared" si="5"/>
        <v/>
      </c>
    </row>
    <row r="163" spans="1:21" ht="18" customHeight="1">
      <c r="A163" s="22" t="str">
        <f>IF(AND(H163="",D163="",F163="",G163="",I163="",J163=""),"",SUBTOTAL(3,$B$5:B163))</f>
        <v/>
      </c>
      <c r="B163" s="94" t="str">
        <f>IF('DATA ENTRY'!B164="","",'DATA ENTRY'!B164)</f>
        <v/>
      </c>
      <c r="C163" s="94" t="str">
        <f>IF('DATA ENTRY'!C164="","",'DATA ENTRY'!C164)</f>
        <v/>
      </c>
      <c r="D163" s="94" t="str">
        <f>IF('DATA ENTRY'!E164="","",'DATA ENTRY'!E164)</f>
        <v/>
      </c>
      <c r="E163" s="22" t="str">
        <f>IF('DATA ENTRY'!G164="","",'DATA ENTRY'!G164)</f>
        <v/>
      </c>
      <c r="F163" s="22" t="str">
        <f>IF('DATA ENTRY'!F164="","",'DATA ENTRY'!F164)</f>
        <v/>
      </c>
      <c r="G163" s="175" t="str">
        <f>IF('DATA ENTRY'!H164="","",'DATA ENTRY'!H164)</f>
        <v/>
      </c>
      <c r="H163" s="175" t="str">
        <f>IF('DATA ENTRY'!I164="","",'DATA ENTRY'!I164)</f>
        <v/>
      </c>
      <c r="I163" s="22" t="str">
        <f>IF('DATA ENTRY'!N164="","",'DATA ENTRY'!N164)</f>
        <v/>
      </c>
      <c r="J163" s="174" t="str">
        <f>IF('DATA ENTRY'!O164="","",'DATA ENTRY'!O164)</f>
        <v/>
      </c>
      <c r="K163" s="22" t="str">
        <f>IF('DATA ENTRY'!P164="","",'DATA ENTRY'!P164)</f>
        <v/>
      </c>
      <c r="L163" s="174" t="str">
        <f>IF('DATA ENTRY'!Q164="","",'DATA ENTRY'!Q164)</f>
        <v/>
      </c>
      <c r="M163" s="22" t="str">
        <f>IF('DATA ENTRY'!R164="","",'DATA ENTRY'!R164)</f>
        <v/>
      </c>
      <c r="N163" s="174" t="str">
        <f>IF('DATA ENTRY'!S164="","",'DATA ENTRY'!S164)</f>
        <v/>
      </c>
      <c r="O163" s="174" t="str">
        <f t="shared" si="4"/>
        <v/>
      </c>
      <c r="P163" s="94" t="str">
        <f>IF('DATA ENTRY'!T164="","",'DATA ENTRY'!T164)</f>
        <v/>
      </c>
      <c r="Q163" s="94" t="str">
        <f>IF('DATA ENTRY'!U164="","",'DATA ENTRY'!U164)</f>
        <v/>
      </c>
      <c r="R163" s="22" t="str">
        <f>IF('DATA ENTRY'!W164="","",'DATA ENTRY'!W164)</f>
        <v/>
      </c>
      <c r="S163" s="22" t="str">
        <f>IF('DATA ENTRY'!X164="","",'DATA ENTRY'!X164)</f>
        <v/>
      </c>
      <c r="T163" s="22" t="str">
        <f>IF('DATA ENTRY'!AA164="","",'DATA ENTRY'!AA164)</f>
        <v/>
      </c>
      <c r="U163" s="22" t="str">
        <f t="shared" si="5"/>
        <v/>
      </c>
    </row>
    <row r="164" spans="1:21" ht="18" customHeight="1">
      <c r="A164" s="22" t="str">
        <f>IF(AND(H164="",D164="",F164="",G164="",I164="",J164=""),"",SUBTOTAL(3,$B$5:B164))</f>
        <v/>
      </c>
      <c r="B164" s="94" t="str">
        <f>IF('DATA ENTRY'!B165="","",'DATA ENTRY'!B165)</f>
        <v/>
      </c>
      <c r="C164" s="94" t="str">
        <f>IF('DATA ENTRY'!C165="","",'DATA ENTRY'!C165)</f>
        <v/>
      </c>
      <c r="D164" s="94" t="str">
        <f>IF('DATA ENTRY'!E165="","",'DATA ENTRY'!E165)</f>
        <v/>
      </c>
      <c r="E164" s="22" t="str">
        <f>IF('DATA ENTRY'!G165="","",'DATA ENTRY'!G165)</f>
        <v/>
      </c>
      <c r="F164" s="22" t="str">
        <f>IF('DATA ENTRY'!F165="","",'DATA ENTRY'!F165)</f>
        <v/>
      </c>
      <c r="G164" s="175" t="str">
        <f>IF('DATA ENTRY'!H165="","",'DATA ENTRY'!H165)</f>
        <v/>
      </c>
      <c r="H164" s="175" t="str">
        <f>IF('DATA ENTRY'!I165="","",'DATA ENTRY'!I165)</f>
        <v/>
      </c>
      <c r="I164" s="22" t="str">
        <f>IF('DATA ENTRY'!N165="","",'DATA ENTRY'!N165)</f>
        <v/>
      </c>
      <c r="J164" s="174" t="str">
        <f>IF('DATA ENTRY'!O165="","",'DATA ENTRY'!O165)</f>
        <v/>
      </c>
      <c r="K164" s="22" t="str">
        <f>IF('DATA ENTRY'!P165="","",'DATA ENTRY'!P165)</f>
        <v/>
      </c>
      <c r="L164" s="174" t="str">
        <f>IF('DATA ENTRY'!Q165="","",'DATA ENTRY'!Q165)</f>
        <v/>
      </c>
      <c r="M164" s="22" t="str">
        <f>IF('DATA ENTRY'!R165="","",'DATA ENTRY'!R165)</f>
        <v/>
      </c>
      <c r="N164" s="174" t="str">
        <f>IF('DATA ENTRY'!S165="","",'DATA ENTRY'!S165)</f>
        <v/>
      </c>
      <c r="O164" s="174" t="str">
        <f t="shared" si="4"/>
        <v/>
      </c>
      <c r="P164" s="94" t="str">
        <f>IF('DATA ENTRY'!T165="","",'DATA ENTRY'!T165)</f>
        <v/>
      </c>
      <c r="Q164" s="94" t="str">
        <f>IF('DATA ENTRY'!U165="","",'DATA ENTRY'!U165)</f>
        <v/>
      </c>
      <c r="R164" s="22" t="str">
        <f>IF('DATA ENTRY'!W165="","",'DATA ENTRY'!W165)</f>
        <v/>
      </c>
      <c r="S164" s="22" t="str">
        <f>IF('DATA ENTRY'!X165="","",'DATA ENTRY'!X165)</f>
        <v/>
      </c>
      <c r="T164" s="22" t="str">
        <f>IF('DATA ENTRY'!AA165="","",'DATA ENTRY'!AA165)</f>
        <v/>
      </c>
      <c r="U164" s="22" t="str">
        <f t="shared" si="5"/>
        <v/>
      </c>
    </row>
    <row r="165" spans="1:21" ht="18" customHeight="1">
      <c r="A165" s="22" t="str">
        <f>IF(AND(H165="",D165="",F165="",G165="",I165="",J165=""),"",SUBTOTAL(3,$B$5:B165))</f>
        <v/>
      </c>
      <c r="B165" s="94" t="str">
        <f>IF('DATA ENTRY'!B166="","",'DATA ENTRY'!B166)</f>
        <v/>
      </c>
      <c r="C165" s="94" t="str">
        <f>IF('DATA ENTRY'!C166="","",'DATA ENTRY'!C166)</f>
        <v/>
      </c>
      <c r="D165" s="94" t="str">
        <f>IF('DATA ENTRY'!E166="","",'DATA ENTRY'!E166)</f>
        <v/>
      </c>
      <c r="E165" s="22" t="str">
        <f>IF('DATA ENTRY'!G166="","",'DATA ENTRY'!G166)</f>
        <v/>
      </c>
      <c r="F165" s="22" t="str">
        <f>IF('DATA ENTRY'!F166="","",'DATA ENTRY'!F166)</f>
        <v/>
      </c>
      <c r="G165" s="175" t="str">
        <f>IF('DATA ENTRY'!H166="","",'DATA ENTRY'!H166)</f>
        <v/>
      </c>
      <c r="H165" s="175" t="str">
        <f>IF('DATA ENTRY'!I166="","",'DATA ENTRY'!I166)</f>
        <v/>
      </c>
      <c r="I165" s="22" t="str">
        <f>IF('DATA ENTRY'!N166="","",'DATA ENTRY'!N166)</f>
        <v/>
      </c>
      <c r="J165" s="174" t="str">
        <f>IF('DATA ENTRY'!O166="","",'DATA ENTRY'!O166)</f>
        <v/>
      </c>
      <c r="K165" s="22" t="str">
        <f>IF('DATA ENTRY'!P166="","",'DATA ENTRY'!P166)</f>
        <v/>
      </c>
      <c r="L165" s="174" t="str">
        <f>IF('DATA ENTRY'!Q166="","",'DATA ENTRY'!Q166)</f>
        <v/>
      </c>
      <c r="M165" s="22" t="str">
        <f>IF('DATA ENTRY'!R166="","",'DATA ENTRY'!R166)</f>
        <v/>
      </c>
      <c r="N165" s="174" t="str">
        <f>IF('DATA ENTRY'!S166="","",'DATA ENTRY'!S166)</f>
        <v/>
      </c>
      <c r="O165" s="174" t="str">
        <f t="shared" si="4"/>
        <v/>
      </c>
      <c r="P165" s="94" t="str">
        <f>IF('DATA ENTRY'!T166="","",'DATA ENTRY'!T166)</f>
        <v/>
      </c>
      <c r="Q165" s="94" t="str">
        <f>IF('DATA ENTRY'!U166="","",'DATA ENTRY'!U166)</f>
        <v/>
      </c>
      <c r="R165" s="22" t="str">
        <f>IF('DATA ENTRY'!W166="","",'DATA ENTRY'!W166)</f>
        <v/>
      </c>
      <c r="S165" s="22" t="str">
        <f>IF('DATA ENTRY'!X166="","",'DATA ENTRY'!X166)</f>
        <v/>
      </c>
      <c r="T165" s="22" t="str">
        <f>IF('DATA ENTRY'!AA166="","",'DATA ENTRY'!AA166)</f>
        <v/>
      </c>
      <c r="U165" s="22" t="str">
        <f t="shared" si="5"/>
        <v/>
      </c>
    </row>
    <row r="166" spans="1:21" ht="18" customHeight="1">
      <c r="A166" s="22" t="str">
        <f>IF(AND(H166="",D166="",F166="",G166="",I166="",J166=""),"",SUBTOTAL(3,$B$5:B166))</f>
        <v/>
      </c>
      <c r="B166" s="94" t="str">
        <f>IF('DATA ENTRY'!B167="","",'DATA ENTRY'!B167)</f>
        <v/>
      </c>
      <c r="C166" s="94" t="str">
        <f>IF('DATA ENTRY'!C167="","",'DATA ENTRY'!C167)</f>
        <v/>
      </c>
      <c r="D166" s="94" t="str">
        <f>IF('DATA ENTRY'!E167="","",'DATA ENTRY'!E167)</f>
        <v/>
      </c>
      <c r="E166" s="22" t="str">
        <f>IF('DATA ENTRY'!G167="","",'DATA ENTRY'!G167)</f>
        <v/>
      </c>
      <c r="F166" s="22" t="str">
        <f>IF('DATA ENTRY'!F167="","",'DATA ENTRY'!F167)</f>
        <v/>
      </c>
      <c r="G166" s="175" t="str">
        <f>IF('DATA ENTRY'!H167="","",'DATA ENTRY'!H167)</f>
        <v/>
      </c>
      <c r="H166" s="175" t="str">
        <f>IF('DATA ENTRY'!I167="","",'DATA ENTRY'!I167)</f>
        <v/>
      </c>
      <c r="I166" s="22" t="str">
        <f>IF('DATA ENTRY'!N167="","",'DATA ENTRY'!N167)</f>
        <v/>
      </c>
      <c r="J166" s="174" t="str">
        <f>IF('DATA ENTRY'!O167="","",'DATA ENTRY'!O167)</f>
        <v/>
      </c>
      <c r="K166" s="22" t="str">
        <f>IF('DATA ENTRY'!P167="","",'DATA ENTRY'!P167)</f>
        <v/>
      </c>
      <c r="L166" s="174" t="str">
        <f>IF('DATA ENTRY'!Q167="","",'DATA ENTRY'!Q167)</f>
        <v/>
      </c>
      <c r="M166" s="22" t="str">
        <f>IF('DATA ENTRY'!R167="","",'DATA ENTRY'!R167)</f>
        <v/>
      </c>
      <c r="N166" s="174" t="str">
        <f>IF('DATA ENTRY'!S167="","",'DATA ENTRY'!S167)</f>
        <v/>
      </c>
      <c r="O166" s="174" t="str">
        <f t="shared" si="4"/>
        <v/>
      </c>
      <c r="P166" s="94" t="str">
        <f>IF('DATA ENTRY'!T167="","",'DATA ENTRY'!T167)</f>
        <v/>
      </c>
      <c r="Q166" s="94" t="str">
        <f>IF('DATA ENTRY'!U167="","",'DATA ENTRY'!U167)</f>
        <v/>
      </c>
      <c r="R166" s="22" t="str">
        <f>IF('DATA ENTRY'!W167="","",'DATA ENTRY'!W167)</f>
        <v/>
      </c>
      <c r="S166" s="22" t="str">
        <f>IF('DATA ENTRY'!X167="","",'DATA ENTRY'!X167)</f>
        <v/>
      </c>
      <c r="T166" s="22" t="str">
        <f>IF('DATA ENTRY'!AA167="","",'DATA ENTRY'!AA167)</f>
        <v/>
      </c>
      <c r="U166" s="22" t="str">
        <f t="shared" si="5"/>
        <v/>
      </c>
    </row>
    <row r="167" spans="1:21" ht="18" customHeight="1">
      <c r="A167" s="22" t="str">
        <f>IF(AND(H167="",D167="",F167="",G167="",I167="",J167=""),"",SUBTOTAL(3,$B$5:B167))</f>
        <v/>
      </c>
      <c r="B167" s="94" t="str">
        <f>IF('DATA ENTRY'!B168="","",'DATA ENTRY'!B168)</f>
        <v/>
      </c>
      <c r="C167" s="94" t="str">
        <f>IF('DATA ENTRY'!C168="","",'DATA ENTRY'!C168)</f>
        <v/>
      </c>
      <c r="D167" s="94" t="str">
        <f>IF('DATA ENTRY'!E168="","",'DATA ENTRY'!E168)</f>
        <v/>
      </c>
      <c r="E167" s="22" t="str">
        <f>IF('DATA ENTRY'!G168="","",'DATA ENTRY'!G168)</f>
        <v/>
      </c>
      <c r="F167" s="22" t="str">
        <f>IF('DATA ENTRY'!F168="","",'DATA ENTRY'!F168)</f>
        <v/>
      </c>
      <c r="G167" s="175" t="str">
        <f>IF('DATA ENTRY'!H168="","",'DATA ENTRY'!H168)</f>
        <v/>
      </c>
      <c r="H167" s="175" t="str">
        <f>IF('DATA ENTRY'!I168="","",'DATA ENTRY'!I168)</f>
        <v/>
      </c>
      <c r="I167" s="22" t="str">
        <f>IF('DATA ENTRY'!N168="","",'DATA ENTRY'!N168)</f>
        <v/>
      </c>
      <c r="J167" s="174" t="str">
        <f>IF('DATA ENTRY'!O168="","",'DATA ENTRY'!O168)</f>
        <v/>
      </c>
      <c r="K167" s="22" t="str">
        <f>IF('DATA ENTRY'!P168="","",'DATA ENTRY'!P168)</f>
        <v/>
      </c>
      <c r="L167" s="174" t="str">
        <f>IF('DATA ENTRY'!Q168="","",'DATA ENTRY'!Q168)</f>
        <v/>
      </c>
      <c r="M167" s="22" t="str">
        <f>IF('DATA ENTRY'!R168="","",'DATA ENTRY'!R168)</f>
        <v/>
      </c>
      <c r="N167" s="174" t="str">
        <f>IF('DATA ENTRY'!S168="","",'DATA ENTRY'!S168)</f>
        <v/>
      </c>
      <c r="O167" s="174" t="str">
        <f t="shared" si="4"/>
        <v/>
      </c>
      <c r="P167" s="94" t="str">
        <f>IF('DATA ENTRY'!T168="","",'DATA ENTRY'!T168)</f>
        <v/>
      </c>
      <c r="Q167" s="94" t="str">
        <f>IF('DATA ENTRY'!U168="","",'DATA ENTRY'!U168)</f>
        <v/>
      </c>
      <c r="R167" s="22" t="str">
        <f>IF('DATA ENTRY'!W168="","",'DATA ENTRY'!W168)</f>
        <v/>
      </c>
      <c r="S167" s="22" t="str">
        <f>IF('DATA ENTRY'!X168="","",'DATA ENTRY'!X168)</f>
        <v/>
      </c>
      <c r="T167" s="22" t="str">
        <f>IF('DATA ENTRY'!AA168="","",'DATA ENTRY'!AA168)</f>
        <v/>
      </c>
      <c r="U167" s="22" t="str">
        <f t="shared" si="5"/>
        <v/>
      </c>
    </row>
    <row r="168" spans="1:21" ht="18" customHeight="1">
      <c r="A168" s="22" t="str">
        <f>IF(AND(H168="",D168="",F168="",G168="",I168="",J168=""),"",SUBTOTAL(3,$B$5:B168))</f>
        <v/>
      </c>
      <c r="B168" s="94" t="str">
        <f>IF('DATA ENTRY'!B169="","",'DATA ENTRY'!B169)</f>
        <v/>
      </c>
      <c r="C168" s="94" t="str">
        <f>IF('DATA ENTRY'!C169="","",'DATA ENTRY'!C169)</f>
        <v/>
      </c>
      <c r="D168" s="94" t="str">
        <f>IF('DATA ENTRY'!E169="","",'DATA ENTRY'!E169)</f>
        <v/>
      </c>
      <c r="E168" s="22" t="str">
        <f>IF('DATA ENTRY'!G169="","",'DATA ENTRY'!G169)</f>
        <v/>
      </c>
      <c r="F168" s="22" t="str">
        <f>IF('DATA ENTRY'!F169="","",'DATA ENTRY'!F169)</f>
        <v/>
      </c>
      <c r="G168" s="175" t="str">
        <f>IF('DATA ENTRY'!H169="","",'DATA ENTRY'!H169)</f>
        <v/>
      </c>
      <c r="H168" s="175" t="str">
        <f>IF('DATA ENTRY'!I169="","",'DATA ENTRY'!I169)</f>
        <v/>
      </c>
      <c r="I168" s="22" t="str">
        <f>IF('DATA ENTRY'!N169="","",'DATA ENTRY'!N169)</f>
        <v/>
      </c>
      <c r="J168" s="174" t="str">
        <f>IF('DATA ENTRY'!O169="","",'DATA ENTRY'!O169)</f>
        <v/>
      </c>
      <c r="K168" s="22" t="str">
        <f>IF('DATA ENTRY'!P169="","",'DATA ENTRY'!P169)</f>
        <v/>
      </c>
      <c r="L168" s="174" t="str">
        <f>IF('DATA ENTRY'!Q169="","",'DATA ENTRY'!Q169)</f>
        <v/>
      </c>
      <c r="M168" s="22" t="str">
        <f>IF('DATA ENTRY'!R169="","",'DATA ENTRY'!R169)</f>
        <v/>
      </c>
      <c r="N168" s="174" t="str">
        <f>IF('DATA ENTRY'!S169="","",'DATA ENTRY'!S169)</f>
        <v/>
      </c>
      <c r="O168" s="174" t="str">
        <f t="shared" si="4"/>
        <v/>
      </c>
      <c r="P168" s="94" t="str">
        <f>IF('DATA ENTRY'!T169="","",'DATA ENTRY'!T169)</f>
        <v/>
      </c>
      <c r="Q168" s="94" t="str">
        <f>IF('DATA ENTRY'!U169="","",'DATA ENTRY'!U169)</f>
        <v/>
      </c>
      <c r="R168" s="22" t="str">
        <f>IF('DATA ENTRY'!W169="","",'DATA ENTRY'!W169)</f>
        <v/>
      </c>
      <c r="S168" s="22" t="str">
        <f>IF('DATA ENTRY'!X169="","",'DATA ENTRY'!X169)</f>
        <v/>
      </c>
      <c r="T168" s="22" t="str">
        <f>IF('DATA ENTRY'!AA169="","",'DATA ENTRY'!AA169)</f>
        <v/>
      </c>
      <c r="U168" s="22" t="str">
        <f t="shared" si="5"/>
        <v/>
      </c>
    </row>
    <row r="169" spans="1:21" ht="18" customHeight="1">
      <c r="A169" s="22" t="str">
        <f>IF(AND(H169="",D169="",F169="",G169="",I169="",J169=""),"",SUBTOTAL(3,$B$5:B169))</f>
        <v/>
      </c>
      <c r="B169" s="94" t="str">
        <f>IF('DATA ENTRY'!B170="","",'DATA ENTRY'!B170)</f>
        <v/>
      </c>
      <c r="C169" s="94" t="str">
        <f>IF('DATA ENTRY'!C170="","",'DATA ENTRY'!C170)</f>
        <v/>
      </c>
      <c r="D169" s="94" t="str">
        <f>IF('DATA ENTRY'!E170="","",'DATA ENTRY'!E170)</f>
        <v/>
      </c>
      <c r="E169" s="22" t="str">
        <f>IF('DATA ENTRY'!G170="","",'DATA ENTRY'!G170)</f>
        <v/>
      </c>
      <c r="F169" s="22" t="str">
        <f>IF('DATA ENTRY'!F170="","",'DATA ENTRY'!F170)</f>
        <v/>
      </c>
      <c r="G169" s="175" t="str">
        <f>IF('DATA ENTRY'!H170="","",'DATA ENTRY'!H170)</f>
        <v/>
      </c>
      <c r="H169" s="175" t="str">
        <f>IF('DATA ENTRY'!I170="","",'DATA ENTRY'!I170)</f>
        <v/>
      </c>
      <c r="I169" s="22" t="str">
        <f>IF('DATA ENTRY'!N170="","",'DATA ENTRY'!N170)</f>
        <v/>
      </c>
      <c r="J169" s="174" t="str">
        <f>IF('DATA ENTRY'!O170="","",'DATA ENTRY'!O170)</f>
        <v/>
      </c>
      <c r="K169" s="22" t="str">
        <f>IF('DATA ENTRY'!P170="","",'DATA ENTRY'!P170)</f>
        <v/>
      </c>
      <c r="L169" s="174" t="str">
        <f>IF('DATA ENTRY'!Q170="","",'DATA ENTRY'!Q170)</f>
        <v/>
      </c>
      <c r="M169" s="22" t="str">
        <f>IF('DATA ENTRY'!R170="","",'DATA ENTRY'!R170)</f>
        <v/>
      </c>
      <c r="N169" s="174" t="str">
        <f>IF('DATA ENTRY'!S170="","",'DATA ENTRY'!S170)</f>
        <v/>
      </c>
      <c r="O169" s="174" t="str">
        <f t="shared" si="4"/>
        <v/>
      </c>
      <c r="P169" s="94" t="str">
        <f>IF('DATA ENTRY'!T170="","",'DATA ENTRY'!T170)</f>
        <v/>
      </c>
      <c r="Q169" s="94" t="str">
        <f>IF('DATA ENTRY'!U170="","",'DATA ENTRY'!U170)</f>
        <v/>
      </c>
      <c r="R169" s="22" t="str">
        <f>IF('DATA ENTRY'!W170="","",'DATA ENTRY'!W170)</f>
        <v/>
      </c>
      <c r="S169" s="22" t="str">
        <f>IF('DATA ENTRY'!X170="","",'DATA ENTRY'!X170)</f>
        <v/>
      </c>
      <c r="T169" s="22" t="str">
        <f>IF('DATA ENTRY'!AA170="","",'DATA ENTRY'!AA170)</f>
        <v/>
      </c>
      <c r="U169" s="22" t="str">
        <f t="shared" si="5"/>
        <v/>
      </c>
    </row>
    <row r="170" spans="1:21" ht="18" customHeight="1">
      <c r="A170" s="22" t="str">
        <f>IF(AND(H170="",D170="",F170="",G170="",I170="",J170=""),"",SUBTOTAL(3,$B$5:B170))</f>
        <v/>
      </c>
      <c r="B170" s="94" t="str">
        <f>IF('DATA ENTRY'!B171="","",'DATA ENTRY'!B171)</f>
        <v/>
      </c>
      <c r="C170" s="94" t="str">
        <f>IF('DATA ENTRY'!C171="","",'DATA ENTRY'!C171)</f>
        <v/>
      </c>
      <c r="D170" s="94" t="str">
        <f>IF('DATA ENTRY'!E171="","",'DATA ENTRY'!E171)</f>
        <v/>
      </c>
      <c r="E170" s="22" t="str">
        <f>IF('DATA ENTRY'!G171="","",'DATA ENTRY'!G171)</f>
        <v/>
      </c>
      <c r="F170" s="22" t="str">
        <f>IF('DATA ENTRY'!F171="","",'DATA ENTRY'!F171)</f>
        <v/>
      </c>
      <c r="G170" s="175" t="str">
        <f>IF('DATA ENTRY'!H171="","",'DATA ENTRY'!H171)</f>
        <v/>
      </c>
      <c r="H170" s="175" t="str">
        <f>IF('DATA ENTRY'!I171="","",'DATA ENTRY'!I171)</f>
        <v/>
      </c>
      <c r="I170" s="22" t="str">
        <f>IF('DATA ENTRY'!N171="","",'DATA ENTRY'!N171)</f>
        <v/>
      </c>
      <c r="J170" s="174" t="str">
        <f>IF('DATA ENTRY'!O171="","",'DATA ENTRY'!O171)</f>
        <v/>
      </c>
      <c r="K170" s="22" t="str">
        <f>IF('DATA ENTRY'!P171="","",'DATA ENTRY'!P171)</f>
        <v/>
      </c>
      <c r="L170" s="174" t="str">
        <f>IF('DATA ENTRY'!Q171="","",'DATA ENTRY'!Q171)</f>
        <v/>
      </c>
      <c r="M170" s="22" t="str">
        <f>IF('DATA ENTRY'!R171="","",'DATA ENTRY'!R171)</f>
        <v/>
      </c>
      <c r="N170" s="174" t="str">
        <f>IF('DATA ENTRY'!S171="","",'DATA ENTRY'!S171)</f>
        <v/>
      </c>
      <c r="O170" s="174" t="str">
        <f t="shared" si="4"/>
        <v/>
      </c>
      <c r="P170" s="94" t="str">
        <f>IF('DATA ENTRY'!T171="","",'DATA ENTRY'!T171)</f>
        <v/>
      </c>
      <c r="Q170" s="94" t="str">
        <f>IF('DATA ENTRY'!U171="","",'DATA ENTRY'!U171)</f>
        <v/>
      </c>
      <c r="R170" s="22" t="str">
        <f>IF('DATA ENTRY'!W171="","",'DATA ENTRY'!W171)</f>
        <v/>
      </c>
      <c r="S170" s="22" t="str">
        <f>IF('DATA ENTRY'!X171="","",'DATA ENTRY'!X171)</f>
        <v/>
      </c>
      <c r="T170" s="22" t="str">
        <f>IF('DATA ENTRY'!AA171="","",'DATA ENTRY'!AA171)</f>
        <v/>
      </c>
      <c r="U170" s="22" t="str">
        <f t="shared" si="5"/>
        <v/>
      </c>
    </row>
    <row r="171" spans="1:21" ht="18" customHeight="1">
      <c r="A171" s="22" t="str">
        <f>IF(AND(H171="",D171="",F171="",G171="",I171="",J171=""),"",SUBTOTAL(3,$B$5:B171))</f>
        <v/>
      </c>
      <c r="B171" s="94" t="str">
        <f>IF('DATA ENTRY'!B172="","",'DATA ENTRY'!B172)</f>
        <v/>
      </c>
      <c r="C171" s="94" t="str">
        <f>IF('DATA ENTRY'!C172="","",'DATA ENTRY'!C172)</f>
        <v/>
      </c>
      <c r="D171" s="94" t="str">
        <f>IF('DATA ENTRY'!E172="","",'DATA ENTRY'!E172)</f>
        <v/>
      </c>
      <c r="E171" s="22" t="str">
        <f>IF('DATA ENTRY'!G172="","",'DATA ENTRY'!G172)</f>
        <v/>
      </c>
      <c r="F171" s="22" t="str">
        <f>IF('DATA ENTRY'!F172="","",'DATA ENTRY'!F172)</f>
        <v/>
      </c>
      <c r="G171" s="175" t="str">
        <f>IF('DATA ENTRY'!H172="","",'DATA ENTRY'!H172)</f>
        <v/>
      </c>
      <c r="H171" s="175" t="str">
        <f>IF('DATA ENTRY'!I172="","",'DATA ENTRY'!I172)</f>
        <v/>
      </c>
      <c r="I171" s="22" t="str">
        <f>IF('DATA ENTRY'!N172="","",'DATA ENTRY'!N172)</f>
        <v/>
      </c>
      <c r="J171" s="174" t="str">
        <f>IF('DATA ENTRY'!O172="","",'DATA ENTRY'!O172)</f>
        <v/>
      </c>
      <c r="K171" s="22" t="str">
        <f>IF('DATA ENTRY'!P172="","",'DATA ENTRY'!P172)</f>
        <v/>
      </c>
      <c r="L171" s="174" t="str">
        <f>IF('DATA ENTRY'!Q172="","",'DATA ENTRY'!Q172)</f>
        <v/>
      </c>
      <c r="M171" s="22" t="str">
        <f>IF('DATA ENTRY'!R172="","",'DATA ENTRY'!R172)</f>
        <v/>
      </c>
      <c r="N171" s="174" t="str">
        <f>IF('DATA ENTRY'!S172="","",'DATA ENTRY'!S172)</f>
        <v/>
      </c>
      <c r="O171" s="174" t="str">
        <f t="shared" si="4"/>
        <v/>
      </c>
      <c r="P171" s="94" t="str">
        <f>IF('DATA ENTRY'!T172="","",'DATA ENTRY'!T172)</f>
        <v/>
      </c>
      <c r="Q171" s="94" t="str">
        <f>IF('DATA ENTRY'!U172="","",'DATA ENTRY'!U172)</f>
        <v/>
      </c>
      <c r="R171" s="22" t="str">
        <f>IF('DATA ENTRY'!W172="","",'DATA ENTRY'!W172)</f>
        <v/>
      </c>
      <c r="S171" s="22" t="str">
        <f>IF('DATA ENTRY'!X172="","",'DATA ENTRY'!X172)</f>
        <v/>
      </c>
      <c r="T171" s="22" t="str">
        <f>IF('DATA ENTRY'!AA172="","",'DATA ENTRY'!AA172)</f>
        <v/>
      </c>
      <c r="U171" s="22" t="str">
        <f t="shared" si="5"/>
        <v/>
      </c>
    </row>
    <row r="172" spans="1:21" ht="18" customHeight="1">
      <c r="A172" s="22" t="str">
        <f>IF(AND(H172="",D172="",F172="",G172="",I172="",J172=""),"",SUBTOTAL(3,$B$5:B172))</f>
        <v/>
      </c>
      <c r="B172" s="94" t="str">
        <f>IF('DATA ENTRY'!B173="","",'DATA ENTRY'!B173)</f>
        <v/>
      </c>
      <c r="C172" s="94" t="str">
        <f>IF('DATA ENTRY'!C173="","",'DATA ENTRY'!C173)</f>
        <v/>
      </c>
      <c r="D172" s="94" t="str">
        <f>IF('DATA ENTRY'!E173="","",'DATA ENTRY'!E173)</f>
        <v/>
      </c>
      <c r="E172" s="22" t="str">
        <f>IF('DATA ENTRY'!G173="","",'DATA ENTRY'!G173)</f>
        <v/>
      </c>
      <c r="F172" s="22" t="str">
        <f>IF('DATA ENTRY'!F173="","",'DATA ENTRY'!F173)</f>
        <v/>
      </c>
      <c r="G172" s="175" t="str">
        <f>IF('DATA ENTRY'!H173="","",'DATA ENTRY'!H173)</f>
        <v/>
      </c>
      <c r="H172" s="175" t="str">
        <f>IF('DATA ENTRY'!I173="","",'DATA ENTRY'!I173)</f>
        <v/>
      </c>
      <c r="I172" s="22" t="str">
        <f>IF('DATA ENTRY'!N173="","",'DATA ENTRY'!N173)</f>
        <v/>
      </c>
      <c r="J172" s="174" t="str">
        <f>IF('DATA ENTRY'!O173="","",'DATA ENTRY'!O173)</f>
        <v/>
      </c>
      <c r="K172" s="22" t="str">
        <f>IF('DATA ENTRY'!P173="","",'DATA ENTRY'!P173)</f>
        <v/>
      </c>
      <c r="L172" s="174" t="str">
        <f>IF('DATA ENTRY'!Q173="","",'DATA ENTRY'!Q173)</f>
        <v/>
      </c>
      <c r="M172" s="22" t="str">
        <f>IF('DATA ENTRY'!R173="","",'DATA ENTRY'!R173)</f>
        <v/>
      </c>
      <c r="N172" s="174" t="str">
        <f>IF('DATA ENTRY'!S173="","",'DATA ENTRY'!S173)</f>
        <v/>
      </c>
      <c r="O172" s="174" t="str">
        <f t="shared" si="4"/>
        <v/>
      </c>
      <c r="P172" s="94" t="str">
        <f>IF('DATA ENTRY'!T173="","",'DATA ENTRY'!T173)</f>
        <v/>
      </c>
      <c r="Q172" s="94" t="str">
        <f>IF('DATA ENTRY'!U173="","",'DATA ENTRY'!U173)</f>
        <v/>
      </c>
      <c r="R172" s="22" t="str">
        <f>IF('DATA ENTRY'!W173="","",'DATA ENTRY'!W173)</f>
        <v/>
      </c>
      <c r="S172" s="22" t="str">
        <f>IF('DATA ENTRY'!X173="","",'DATA ENTRY'!X173)</f>
        <v/>
      </c>
      <c r="T172" s="22" t="str">
        <f>IF('DATA ENTRY'!AA173="","",'DATA ENTRY'!AA173)</f>
        <v/>
      </c>
      <c r="U172" s="22" t="str">
        <f t="shared" si="5"/>
        <v/>
      </c>
    </row>
    <row r="173" spans="1:21" ht="18" customHeight="1">
      <c r="A173" s="22" t="str">
        <f>IF(AND(H173="",D173="",F173="",G173="",I173="",J173=""),"",SUBTOTAL(3,$B$5:B173))</f>
        <v/>
      </c>
      <c r="B173" s="94" t="str">
        <f>IF('DATA ENTRY'!B174="","",'DATA ENTRY'!B174)</f>
        <v/>
      </c>
      <c r="C173" s="94" t="str">
        <f>IF('DATA ENTRY'!C174="","",'DATA ENTRY'!C174)</f>
        <v/>
      </c>
      <c r="D173" s="94" t="str">
        <f>IF('DATA ENTRY'!E174="","",'DATA ENTRY'!E174)</f>
        <v/>
      </c>
      <c r="E173" s="22" t="str">
        <f>IF('DATA ENTRY'!G174="","",'DATA ENTRY'!G174)</f>
        <v/>
      </c>
      <c r="F173" s="22" t="str">
        <f>IF('DATA ENTRY'!F174="","",'DATA ENTRY'!F174)</f>
        <v/>
      </c>
      <c r="G173" s="175" t="str">
        <f>IF('DATA ENTRY'!H174="","",'DATA ENTRY'!H174)</f>
        <v/>
      </c>
      <c r="H173" s="175" t="str">
        <f>IF('DATA ENTRY'!I174="","",'DATA ENTRY'!I174)</f>
        <v/>
      </c>
      <c r="I173" s="22" t="str">
        <f>IF('DATA ENTRY'!N174="","",'DATA ENTRY'!N174)</f>
        <v/>
      </c>
      <c r="J173" s="174" t="str">
        <f>IF('DATA ENTRY'!O174="","",'DATA ENTRY'!O174)</f>
        <v/>
      </c>
      <c r="K173" s="22" t="str">
        <f>IF('DATA ENTRY'!P174="","",'DATA ENTRY'!P174)</f>
        <v/>
      </c>
      <c r="L173" s="174" t="str">
        <f>IF('DATA ENTRY'!Q174="","",'DATA ENTRY'!Q174)</f>
        <v/>
      </c>
      <c r="M173" s="22" t="str">
        <f>IF('DATA ENTRY'!R174="","",'DATA ENTRY'!R174)</f>
        <v/>
      </c>
      <c r="N173" s="174" t="str">
        <f>IF('DATA ENTRY'!S174="","",'DATA ENTRY'!S174)</f>
        <v/>
      </c>
      <c r="O173" s="174" t="str">
        <f t="shared" si="4"/>
        <v/>
      </c>
      <c r="P173" s="94" t="str">
        <f>IF('DATA ENTRY'!T174="","",'DATA ENTRY'!T174)</f>
        <v/>
      </c>
      <c r="Q173" s="94" t="str">
        <f>IF('DATA ENTRY'!U174="","",'DATA ENTRY'!U174)</f>
        <v/>
      </c>
      <c r="R173" s="22" t="str">
        <f>IF('DATA ENTRY'!W174="","",'DATA ENTRY'!W174)</f>
        <v/>
      </c>
      <c r="S173" s="22" t="str">
        <f>IF('DATA ENTRY'!X174="","",'DATA ENTRY'!X174)</f>
        <v/>
      </c>
      <c r="T173" s="22" t="str">
        <f>IF('DATA ENTRY'!AA174="","",'DATA ENTRY'!AA174)</f>
        <v/>
      </c>
      <c r="U173" s="22" t="str">
        <f t="shared" si="5"/>
        <v/>
      </c>
    </row>
    <row r="174" spans="1:21" ht="18" customHeight="1">
      <c r="A174" s="22" t="str">
        <f>IF(AND(H174="",D174="",F174="",G174="",I174="",J174=""),"",SUBTOTAL(3,$B$5:B174))</f>
        <v/>
      </c>
      <c r="B174" s="94" t="str">
        <f>IF('DATA ENTRY'!B175="","",'DATA ENTRY'!B175)</f>
        <v/>
      </c>
      <c r="C174" s="94" t="str">
        <f>IF('DATA ENTRY'!C175="","",'DATA ENTRY'!C175)</f>
        <v/>
      </c>
      <c r="D174" s="94" t="str">
        <f>IF('DATA ENTRY'!E175="","",'DATA ENTRY'!E175)</f>
        <v/>
      </c>
      <c r="E174" s="22" t="str">
        <f>IF('DATA ENTRY'!G175="","",'DATA ENTRY'!G175)</f>
        <v/>
      </c>
      <c r="F174" s="22" t="str">
        <f>IF('DATA ENTRY'!F175="","",'DATA ENTRY'!F175)</f>
        <v/>
      </c>
      <c r="G174" s="175" t="str">
        <f>IF('DATA ENTRY'!H175="","",'DATA ENTRY'!H175)</f>
        <v/>
      </c>
      <c r="H174" s="175" t="str">
        <f>IF('DATA ENTRY'!I175="","",'DATA ENTRY'!I175)</f>
        <v/>
      </c>
      <c r="I174" s="22" t="str">
        <f>IF('DATA ENTRY'!N175="","",'DATA ENTRY'!N175)</f>
        <v/>
      </c>
      <c r="J174" s="174" t="str">
        <f>IF('DATA ENTRY'!O175="","",'DATA ENTRY'!O175)</f>
        <v/>
      </c>
      <c r="K174" s="22" t="str">
        <f>IF('DATA ENTRY'!P175="","",'DATA ENTRY'!P175)</f>
        <v/>
      </c>
      <c r="L174" s="174" t="str">
        <f>IF('DATA ENTRY'!Q175="","",'DATA ENTRY'!Q175)</f>
        <v/>
      </c>
      <c r="M174" s="22" t="str">
        <f>IF('DATA ENTRY'!R175="","",'DATA ENTRY'!R175)</f>
        <v/>
      </c>
      <c r="N174" s="174" t="str">
        <f>IF('DATA ENTRY'!S175="","",'DATA ENTRY'!S175)</f>
        <v/>
      </c>
      <c r="O174" s="174" t="str">
        <f t="shared" si="4"/>
        <v/>
      </c>
      <c r="P174" s="94" t="str">
        <f>IF('DATA ENTRY'!T175="","",'DATA ENTRY'!T175)</f>
        <v/>
      </c>
      <c r="Q174" s="94" t="str">
        <f>IF('DATA ENTRY'!U175="","",'DATA ENTRY'!U175)</f>
        <v/>
      </c>
      <c r="R174" s="22" t="str">
        <f>IF('DATA ENTRY'!W175="","",'DATA ENTRY'!W175)</f>
        <v/>
      </c>
      <c r="S174" s="22" t="str">
        <f>IF('DATA ENTRY'!X175="","",'DATA ENTRY'!X175)</f>
        <v/>
      </c>
      <c r="T174" s="22" t="str">
        <f>IF('DATA ENTRY'!AA175="","",'DATA ENTRY'!AA175)</f>
        <v/>
      </c>
      <c r="U174" s="22" t="str">
        <f t="shared" si="5"/>
        <v/>
      </c>
    </row>
    <row r="175" spans="1:21" ht="18" customHeight="1">
      <c r="A175" s="22" t="str">
        <f>IF(AND(H175="",D175="",F175="",G175="",I175="",J175=""),"",SUBTOTAL(3,$B$5:B175))</f>
        <v/>
      </c>
      <c r="B175" s="94" t="str">
        <f>IF('DATA ENTRY'!B176="","",'DATA ENTRY'!B176)</f>
        <v/>
      </c>
      <c r="C175" s="94" t="str">
        <f>IF('DATA ENTRY'!C176="","",'DATA ENTRY'!C176)</f>
        <v/>
      </c>
      <c r="D175" s="94" t="str">
        <f>IF('DATA ENTRY'!E176="","",'DATA ENTRY'!E176)</f>
        <v/>
      </c>
      <c r="E175" s="22" t="str">
        <f>IF('DATA ENTRY'!G176="","",'DATA ENTRY'!G176)</f>
        <v/>
      </c>
      <c r="F175" s="22" t="str">
        <f>IF('DATA ENTRY'!F176="","",'DATA ENTRY'!F176)</f>
        <v/>
      </c>
      <c r="G175" s="175" t="str">
        <f>IF('DATA ENTRY'!H176="","",'DATA ENTRY'!H176)</f>
        <v/>
      </c>
      <c r="H175" s="175" t="str">
        <f>IF('DATA ENTRY'!I176="","",'DATA ENTRY'!I176)</f>
        <v/>
      </c>
      <c r="I175" s="22" t="str">
        <f>IF('DATA ENTRY'!N176="","",'DATA ENTRY'!N176)</f>
        <v/>
      </c>
      <c r="J175" s="174" t="str">
        <f>IF('DATA ENTRY'!O176="","",'DATA ENTRY'!O176)</f>
        <v/>
      </c>
      <c r="K175" s="22" t="str">
        <f>IF('DATA ENTRY'!P176="","",'DATA ENTRY'!P176)</f>
        <v/>
      </c>
      <c r="L175" s="174" t="str">
        <f>IF('DATA ENTRY'!Q176="","",'DATA ENTRY'!Q176)</f>
        <v/>
      </c>
      <c r="M175" s="22" t="str">
        <f>IF('DATA ENTRY'!R176="","",'DATA ENTRY'!R176)</f>
        <v/>
      </c>
      <c r="N175" s="174" t="str">
        <f>IF('DATA ENTRY'!S176="","",'DATA ENTRY'!S176)</f>
        <v/>
      </c>
      <c r="O175" s="174" t="str">
        <f t="shared" si="4"/>
        <v/>
      </c>
      <c r="P175" s="94" t="str">
        <f>IF('DATA ENTRY'!T176="","",'DATA ENTRY'!T176)</f>
        <v/>
      </c>
      <c r="Q175" s="94" t="str">
        <f>IF('DATA ENTRY'!U176="","",'DATA ENTRY'!U176)</f>
        <v/>
      </c>
      <c r="R175" s="22" t="str">
        <f>IF('DATA ENTRY'!W176="","",'DATA ENTRY'!W176)</f>
        <v/>
      </c>
      <c r="S175" s="22" t="str">
        <f>IF('DATA ENTRY'!X176="","",'DATA ENTRY'!X176)</f>
        <v/>
      </c>
      <c r="T175" s="22" t="str">
        <f>IF('DATA ENTRY'!AA176="","",'DATA ENTRY'!AA176)</f>
        <v/>
      </c>
      <c r="U175" s="22" t="str">
        <f t="shared" si="5"/>
        <v/>
      </c>
    </row>
    <row r="176" spans="1:21" ht="18" customHeight="1">
      <c r="A176" s="22" t="str">
        <f>IF(AND(H176="",D176="",F176="",G176="",I176="",J176=""),"",SUBTOTAL(3,$B$5:B176))</f>
        <v/>
      </c>
      <c r="B176" s="94" t="str">
        <f>IF('DATA ENTRY'!B177="","",'DATA ENTRY'!B177)</f>
        <v/>
      </c>
      <c r="C176" s="94" t="str">
        <f>IF('DATA ENTRY'!C177="","",'DATA ENTRY'!C177)</f>
        <v/>
      </c>
      <c r="D176" s="94" t="str">
        <f>IF('DATA ENTRY'!E177="","",'DATA ENTRY'!E177)</f>
        <v/>
      </c>
      <c r="E176" s="22" t="str">
        <f>IF('DATA ENTRY'!G177="","",'DATA ENTRY'!G177)</f>
        <v/>
      </c>
      <c r="F176" s="22" t="str">
        <f>IF('DATA ENTRY'!F177="","",'DATA ENTRY'!F177)</f>
        <v/>
      </c>
      <c r="G176" s="175" t="str">
        <f>IF('DATA ENTRY'!H177="","",'DATA ENTRY'!H177)</f>
        <v/>
      </c>
      <c r="H176" s="175" t="str">
        <f>IF('DATA ENTRY'!I177="","",'DATA ENTRY'!I177)</f>
        <v/>
      </c>
      <c r="I176" s="22" t="str">
        <f>IF('DATA ENTRY'!N177="","",'DATA ENTRY'!N177)</f>
        <v/>
      </c>
      <c r="J176" s="174" t="str">
        <f>IF('DATA ENTRY'!O177="","",'DATA ENTRY'!O177)</f>
        <v/>
      </c>
      <c r="K176" s="22" t="str">
        <f>IF('DATA ENTRY'!P177="","",'DATA ENTRY'!P177)</f>
        <v/>
      </c>
      <c r="L176" s="174" t="str">
        <f>IF('DATA ENTRY'!Q177="","",'DATA ENTRY'!Q177)</f>
        <v/>
      </c>
      <c r="M176" s="22" t="str">
        <f>IF('DATA ENTRY'!R177="","",'DATA ENTRY'!R177)</f>
        <v/>
      </c>
      <c r="N176" s="174" t="str">
        <f>IF('DATA ENTRY'!S177="","",'DATA ENTRY'!S177)</f>
        <v/>
      </c>
      <c r="O176" s="174" t="str">
        <f t="shared" si="4"/>
        <v/>
      </c>
      <c r="P176" s="94" t="str">
        <f>IF('DATA ENTRY'!T177="","",'DATA ENTRY'!T177)</f>
        <v/>
      </c>
      <c r="Q176" s="94" t="str">
        <f>IF('DATA ENTRY'!U177="","",'DATA ENTRY'!U177)</f>
        <v/>
      </c>
      <c r="R176" s="22" t="str">
        <f>IF('DATA ENTRY'!W177="","",'DATA ENTRY'!W177)</f>
        <v/>
      </c>
      <c r="S176" s="22" t="str">
        <f>IF('DATA ENTRY'!X177="","",'DATA ENTRY'!X177)</f>
        <v/>
      </c>
      <c r="T176" s="22" t="str">
        <f>IF('DATA ENTRY'!AA177="","",'DATA ENTRY'!AA177)</f>
        <v/>
      </c>
      <c r="U176" s="22" t="str">
        <f t="shared" si="5"/>
        <v/>
      </c>
    </row>
    <row r="177" spans="1:21" ht="18" customHeight="1">
      <c r="A177" s="22" t="str">
        <f>IF(AND(H177="",D177="",F177="",G177="",I177="",J177=""),"",SUBTOTAL(3,$B$5:B177))</f>
        <v/>
      </c>
      <c r="B177" s="94" t="str">
        <f>IF('DATA ENTRY'!B178="","",'DATA ENTRY'!B178)</f>
        <v/>
      </c>
      <c r="C177" s="94" t="str">
        <f>IF('DATA ENTRY'!C178="","",'DATA ENTRY'!C178)</f>
        <v/>
      </c>
      <c r="D177" s="94" t="str">
        <f>IF('DATA ENTRY'!E178="","",'DATA ENTRY'!E178)</f>
        <v/>
      </c>
      <c r="E177" s="22" t="str">
        <f>IF('DATA ENTRY'!G178="","",'DATA ENTRY'!G178)</f>
        <v/>
      </c>
      <c r="F177" s="22" t="str">
        <f>IF('DATA ENTRY'!F178="","",'DATA ENTRY'!F178)</f>
        <v/>
      </c>
      <c r="G177" s="175" t="str">
        <f>IF('DATA ENTRY'!H178="","",'DATA ENTRY'!H178)</f>
        <v/>
      </c>
      <c r="H177" s="175" t="str">
        <f>IF('DATA ENTRY'!I178="","",'DATA ENTRY'!I178)</f>
        <v/>
      </c>
      <c r="I177" s="22" t="str">
        <f>IF('DATA ENTRY'!N178="","",'DATA ENTRY'!N178)</f>
        <v/>
      </c>
      <c r="J177" s="174" t="str">
        <f>IF('DATA ENTRY'!O178="","",'DATA ENTRY'!O178)</f>
        <v/>
      </c>
      <c r="K177" s="22" t="str">
        <f>IF('DATA ENTRY'!P178="","",'DATA ENTRY'!P178)</f>
        <v/>
      </c>
      <c r="L177" s="174" t="str">
        <f>IF('DATA ENTRY'!Q178="","",'DATA ENTRY'!Q178)</f>
        <v/>
      </c>
      <c r="M177" s="22" t="str">
        <f>IF('DATA ENTRY'!R178="","",'DATA ENTRY'!R178)</f>
        <v/>
      </c>
      <c r="N177" s="174" t="str">
        <f>IF('DATA ENTRY'!S178="","",'DATA ENTRY'!S178)</f>
        <v/>
      </c>
      <c r="O177" s="174" t="str">
        <f t="shared" si="4"/>
        <v/>
      </c>
      <c r="P177" s="94" t="str">
        <f>IF('DATA ENTRY'!T178="","",'DATA ENTRY'!T178)</f>
        <v/>
      </c>
      <c r="Q177" s="94" t="str">
        <f>IF('DATA ENTRY'!U178="","",'DATA ENTRY'!U178)</f>
        <v/>
      </c>
      <c r="R177" s="22" t="str">
        <f>IF('DATA ENTRY'!W178="","",'DATA ENTRY'!W178)</f>
        <v/>
      </c>
      <c r="S177" s="22" t="str">
        <f>IF('DATA ENTRY'!X178="","",'DATA ENTRY'!X178)</f>
        <v/>
      </c>
      <c r="T177" s="22" t="str">
        <f>IF('DATA ENTRY'!AA178="","",'DATA ENTRY'!AA178)</f>
        <v/>
      </c>
      <c r="U177" s="22" t="str">
        <f t="shared" si="5"/>
        <v/>
      </c>
    </row>
    <row r="178" spans="1:21" ht="18" customHeight="1">
      <c r="A178" s="22" t="str">
        <f>IF(AND(H178="",D178="",F178="",G178="",I178="",J178=""),"",SUBTOTAL(3,$B$5:B178))</f>
        <v/>
      </c>
      <c r="B178" s="94" t="str">
        <f>IF('DATA ENTRY'!B179="","",'DATA ENTRY'!B179)</f>
        <v/>
      </c>
      <c r="C178" s="94" t="str">
        <f>IF('DATA ENTRY'!C179="","",'DATA ENTRY'!C179)</f>
        <v/>
      </c>
      <c r="D178" s="94" t="str">
        <f>IF('DATA ENTRY'!E179="","",'DATA ENTRY'!E179)</f>
        <v/>
      </c>
      <c r="E178" s="22" t="str">
        <f>IF('DATA ENTRY'!G179="","",'DATA ENTRY'!G179)</f>
        <v/>
      </c>
      <c r="F178" s="22" t="str">
        <f>IF('DATA ENTRY'!F179="","",'DATA ENTRY'!F179)</f>
        <v/>
      </c>
      <c r="G178" s="175" t="str">
        <f>IF('DATA ENTRY'!H179="","",'DATA ENTRY'!H179)</f>
        <v/>
      </c>
      <c r="H178" s="175" t="str">
        <f>IF('DATA ENTRY'!I179="","",'DATA ENTRY'!I179)</f>
        <v/>
      </c>
      <c r="I178" s="22" t="str">
        <f>IF('DATA ENTRY'!N179="","",'DATA ENTRY'!N179)</f>
        <v/>
      </c>
      <c r="J178" s="174" t="str">
        <f>IF('DATA ENTRY'!O179="","",'DATA ENTRY'!O179)</f>
        <v/>
      </c>
      <c r="K178" s="22" t="str">
        <f>IF('DATA ENTRY'!P179="","",'DATA ENTRY'!P179)</f>
        <v/>
      </c>
      <c r="L178" s="174" t="str">
        <f>IF('DATA ENTRY'!Q179="","",'DATA ENTRY'!Q179)</f>
        <v/>
      </c>
      <c r="M178" s="22" t="str">
        <f>IF('DATA ENTRY'!R179="","",'DATA ENTRY'!R179)</f>
        <v/>
      </c>
      <c r="N178" s="174" t="str">
        <f>IF('DATA ENTRY'!S179="","",'DATA ENTRY'!S179)</f>
        <v/>
      </c>
      <c r="O178" s="174" t="str">
        <f t="shared" si="4"/>
        <v/>
      </c>
      <c r="P178" s="94" t="str">
        <f>IF('DATA ENTRY'!T179="","",'DATA ENTRY'!T179)</f>
        <v/>
      </c>
      <c r="Q178" s="94" t="str">
        <f>IF('DATA ENTRY'!U179="","",'DATA ENTRY'!U179)</f>
        <v/>
      </c>
      <c r="R178" s="22" t="str">
        <f>IF('DATA ENTRY'!W179="","",'DATA ENTRY'!W179)</f>
        <v/>
      </c>
      <c r="S178" s="22" t="str">
        <f>IF('DATA ENTRY'!X179="","",'DATA ENTRY'!X179)</f>
        <v/>
      </c>
      <c r="T178" s="22" t="str">
        <f>IF('DATA ENTRY'!AA179="","",'DATA ENTRY'!AA179)</f>
        <v/>
      </c>
      <c r="U178" s="22" t="str">
        <f t="shared" si="5"/>
        <v/>
      </c>
    </row>
    <row r="179" spans="1:21" ht="18" customHeight="1">
      <c r="A179" s="22" t="str">
        <f>IF(AND(H179="",D179="",F179="",G179="",I179="",J179=""),"",SUBTOTAL(3,$B$5:B179))</f>
        <v/>
      </c>
      <c r="B179" s="94" t="str">
        <f>IF('DATA ENTRY'!B180="","",'DATA ENTRY'!B180)</f>
        <v/>
      </c>
      <c r="C179" s="94" t="str">
        <f>IF('DATA ENTRY'!C180="","",'DATA ENTRY'!C180)</f>
        <v/>
      </c>
      <c r="D179" s="94" t="str">
        <f>IF('DATA ENTRY'!E180="","",'DATA ENTRY'!E180)</f>
        <v/>
      </c>
      <c r="E179" s="22" t="str">
        <f>IF('DATA ENTRY'!G180="","",'DATA ENTRY'!G180)</f>
        <v/>
      </c>
      <c r="F179" s="22" t="str">
        <f>IF('DATA ENTRY'!F180="","",'DATA ENTRY'!F180)</f>
        <v/>
      </c>
      <c r="G179" s="175" t="str">
        <f>IF('DATA ENTRY'!H180="","",'DATA ENTRY'!H180)</f>
        <v/>
      </c>
      <c r="H179" s="175" t="str">
        <f>IF('DATA ENTRY'!I180="","",'DATA ENTRY'!I180)</f>
        <v/>
      </c>
      <c r="I179" s="22" t="str">
        <f>IF('DATA ENTRY'!N180="","",'DATA ENTRY'!N180)</f>
        <v/>
      </c>
      <c r="J179" s="174" t="str">
        <f>IF('DATA ENTRY'!O180="","",'DATA ENTRY'!O180)</f>
        <v/>
      </c>
      <c r="K179" s="22" t="str">
        <f>IF('DATA ENTRY'!P180="","",'DATA ENTRY'!P180)</f>
        <v/>
      </c>
      <c r="L179" s="174" t="str">
        <f>IF('DATA ENTRY'!Q180="","",'DATA ENTRY'!Q180)</f>
        <v/>
      </c>
      <c r="M179" s="22" t="str">
        <f>IF('DATA ENTRY'!R180="","",'DATA ENTRY'!R180)</f>
        <v/>
      </c>
      <c r="N179" s="174" t="str">
        <f>IF('DATA ENTRY'!S180="","",'DATA ENTRY'!S180)</f>
        <v/>
      </c>
      <c r="O179" s="174" t="str">
        <f t="shared" si="4"/>
        <v/>
      </c>
      <c r="P179" s="94" t="str">
        <f>IF('DATA ENTRY'!T180="","",'DATA ENTRY'!T180)</f>
        <v/>
      </c>
      <c r="Q179" s="94" t="str">
        <f>IF('DATA ENTRY'!U180="","",'DATA ENTRY'!U180)</f>
        <v/>
      </c>
      <c r="R179" s="22" t="str">
        <f>IF('DATA ENTRY'!W180="","",'DATA ENTRY'!W180)</f>
        <v/>
      </c>
      <c r="S179" s="22" t="str">
        <f>IF('DATA ENTRY'!X180="","",'DATA ENTRY'!X180)</f>
        <v/>
      </c>
      <c r="T179" s="22" t="str">
        <f>IF('DATA ENTRY'!AA180="","",'DATA ENTRY'!AA180)</f>
        <v/>
      </c>
      <c r="U179" s="22" t="str">
        <f t="shared" si="5"/>
        <v/>
      </c>
    </row>
    <row r="180" spans="1:21" ht="18" customHeight="1">
      <c r="A180" s="22" t="str">
        <f>IF(AND(H180="",D180="",F180="",G180="",I180="",J180=""),"",SUBTOTAL(3,$B$5:B180))</f>
        <v/>
      </c>
      <c r="B180" s="94" t="str">
        <f>IF('DATA ENTRY'!B181="","",'DATA ENTRY'!B181)</f>
        <v/>
      </c>
      <c r="C180" s="94" t="str">
        <f>IF('DATA ENTRY'!C181="","",'DATA ENTRY'!C181)</f>
        <v/>
      </c>
      <c r="D180" s="94" t="str">
        <f>IF('DATA ENTRY'!E181="","",'DATA ENTRY'!E181)</f>
        <v/>
      </c>
      <c r="E180" s="22" t="str">
        <f>IF('DATA ENTRY'!G181="","",'DATA ENTRY'!G181)</f>
        <v/>
      </c>
      <c r="F180" s="22" t="str">
        <f>IF('DATA ENTRY'!F181="","",'DATA ENTRY'!F181)</f>
        <v/>
      </c>
      <c r="G180" s="175" t="str">
        <f>IF('DATA ENTRY'!H181="","",'DATA ENTRY'!H181)</f>
        <v/>
      </c>
      <c r="H180" s="175" t="str">
        <f>IF('DATA ENTRY'!I181="","",'DATA ENTRY'!I181)</f>
        <v/>
      </c>
      <c r="I180" s="22" t="str">
        <f>IF('DATA ENTRY'!N181="","",'DATA ENTRY'!N181)</f>
        <v/>
      </c>
      <c r="J180" s="174" t="str">
        <f>IF('DATA ENTRY'!O181="","",'DATA ENTRY'!O181)</f>
        <v/>
      </c>
      <c r="K180" s="22" t="str">
        <f>IF('DATA ENTRY'!P181="","",'DATA ENTRY'!P181)</f>
        <v/>
      </c>
      <c r="L180" s="174" t="str">
        <f>IF('DATA ENTRY'!Q181="","",'DATA ENTRY'!Q181)</f>
        <v/>
      </c>
      <c r="M180" s="22" t="str">
        <f>IF('DATA ENTRY'!R181="","",'DATA ENTRY'!R181)</f>
        <v/>
      </c>
      <c r="N180" s="174" t="str">
        <f>IF('DATA ENTRY'!S181="","",'DATA ENTRY'!S181)</f>
        <v/>
      </c>
      <c r="O180" s="174" t="str">
        <f t="shared" si="4"/>
        <v/>
      </c>
      <c r="P180" s="94" t="str">
        <f>IF('DATA ENTRY'!T181="","",'DATA ENTRY'!T181)</f>
        <v/>
      </c>
      <c r="Q180" s="94" t="str">
        <f>IF('DATA ENTRY'!U181="","",'DATA ENTRY'!U181)</f>
        <v/>
      </c>
      <c r="R180" s="22" t="str">
        <f>IF('DATA ENTRY'!W181="","",'DATA ENTRY'!W181)</f>
        <v/>
      </c>
      <c r="S180" s="22" t="str">
        <f>IF('DATA ENTRY'!X181="","",'DATA ENTRY'!X181)</f>
        <v/>
      </c>
      <c r="T180" s="22" t="str">
        <f>IF('DATA ENTRY'!AA181="","",'DATA ENTRY'!AA181)</f>
        <v/>
      </c>
      <c r="U180" s="22" t="str">
        <f t="shared" si="5"/>
        <v/>
      </c>
    </row>
    <row r="181" spans="1:21" ht="18" customHeight="1">
      <c r="A181" s="22" t="str">
        <f>IF(AND(H181="",D181="",F181="",G181="",I181="",J181=""),"",SUBTOTAL(3,$B$5:B181))</f>
        <v/>
      </c>
      <c r="B181" s="94" t="str">
        <f>IF('DATA ENTRY'!B182="","",'DATA ENTRY'!B182)</f>
        <v/>
      </c>
      <c r="C181" s="94" t="str">
        <f>IF('DATA ENTRY'!C182="","",'DATA ENTRY'!C182)</f>
        <v/>
      </c>
      <c r="D181" s="94" t="str">
        <f>IF('DATA ENTRY'!E182="","",'DATA ENTRY'!E182)</f>
        <v/>
      </c>
      <c r="E181" s="22" t="str">
        <f>IF('DATA ENTRY'!G182="","",'DATA ENTRY'!G182)</f>
        <v/>
      </c>
      <c r="F181" s="22" t="str">
        <f>IF('DATA ENTRY'!F182="","",'DATA ENTRY'!F182)</f>
        <v/>
      </c>
      <c r="G181" s="175" t="str">
        <f>IF('DATA ENTRY'!H182="","",'DATA ENTRY'!H182)</f>
        <v/>
      </c>
      <c r="H181" s="175" t="str">
        <f>IF('DATA ENTRY'!I182="","",'DATA ENTRY'!I182)</f>
        <v/>
      </c>
      <c r="I181" s="22" t="str">
        <f>IF('DATA ENTRY'!N182="","",'DATA ENTRY'!N182)</f>
        <v/>
      </c>
      <c r="J181" s="174" t="str">
        <f>IF('DATA ENTRY'!O182="","",'DATA ENTRY'!O182)</f>
        <v/>
      </c>
      <c r="K181" s="22" t="str">
        <f>IF('DATA ENTRY'!P182="","",'DATA ENTRY'!P182)</f>
        <v/>
      </c>
      <c r="L181" s="174" t="str">
        <f>IF('DATA ENTRY'!Q182="","",'DATA ENTRY'!Q182)</f>
        <v/>
      </c>
      <c r="M181" s="22" t="str">
        <f>IF('DATA ENTRY'!R182="","",'DATA ENTRY'!R182)</f>
        <v/>
      </c>
      <c r="N181" s="174" t="str">
        <f>IF('DATA ENTRY'!S182="","",'DATA ENTRY'!S182)</f>
        <v/>
      </c>
      <c r="O181" s="174" t="str">
        <f t="shared" si="4"/>
        <v/>
      </c>
      <c r="P181" s="94" t="str">
        <f>IF('DATA ENTRY'!T182="","",'DATA ENTRY'!T182)</f>
        <v/>
      </c>
      <c r="Q181" s="94" t="str">
        <f>IF('DATA ENTRY'!U182="","",'DATA ENTRY'!U182)</f>
        <v/>
      </c>
      <c r="R181" s="22" t="str">
        <f>IF('DATA ENTRY'!W182="","",'DATA ENTRY'!W182)</f>
        <v/>
      </c>
      <c r="S181" s="22" t="str">
        <f>IF('DATA ENTRY'!X182="","",'DATA ENTRY'!X182)</f>
        <v/>
      </c>
      <c r="T181" s="22" t="str">
        <f>IF('DATA ENTRY'!AA182="","",'DATA ENTRY'!AA182)</f>
        <v/>
      </c>
      <c r="U181" s="22" t="str">
        <f t="shared" si="5"/>
        <v/>
      </c>
    </row>
    <row r="182" spans="1:21" ht="18" customHeight="1">
      <c r="A182" s="22" t="str">
        <f>IF(AND(H182="",D182="",F182="",G182="",I182="",J182=""),"",SUBTOTAL(3,$B$5:B182))</f>
        <v/>
      </c>
      <c r="B182" s="94" t="str">
        <f>IF('DATA ENTRY'!B183="","",'DATA ENTRY'!B183)</f>
        <v/>
      </c>
      <c r="C182" s="94" t="str">
        <f>IF('DATA ENTRY'!C183="","",'DATA ENTRY'!C183)</f>
        <v/>
      </c>
      <c r="D182" s="94" t="str">
        <f>IF('DATA ENTRY'!E183="","",'DATA ENTRY'!E183)</f>
        <v/>
      </c>
      <c r="E182" s="22" t="str">
        <f>IF('DATA ENTRY'!G183="","",'DATA ENTRY'!G183)</f>
        <v/>
      </c>
      <c r="F182" s="22" t="str">
        <f>IF('DATA ENTRY'!F183="","",'DATA ENTRY'!F183)</f>
        <v/>
      </c>
      <c r="G182" s="175" t="str">
        <f>IF('DATA ENTRY'!H183="","",'DATA ENTRY'!H183)</f>
        <v/>
      </c>
      <c r="H182" s="175" t="str">
        <f>IF('DATA ENTRY'!I183="","",'DATA ENTRY'!I183)</f>
        <v/>
      </c>
      <c r="I182" s="22" t="str">
        <f>IF('DATA ENTRY'!N183="","",'DATA ENTRY'!N183)</f>
        <v/>
      </c>
      <c r="J182" s="174" t="str">
        <f>IF('DATA ENTRY'!O183="","",'DATA ENTRY'!O183)</f>
        <v/>
      </c>
      <c r="K182" s="22" t="str">
        <f>IF('DATA ENTRY'!P183="","",'DATA ENTRY'!P183)</f>
        <v/>
      </c>
      <c r="L182" s="174" t="str">
        <f>IF('DATA ENTRY'!Q183="","",'DATA ENTRY'!Q183)</f>
        <v/>
      </c>
      <c r="M182" s="22" t="str">
        <f>IF('DATA ENTRY'!R183="","",'DATA ENTRY'!R183)</f>
        <v/>
      </c>
      <c r="N182" s="174" t="str">
        <f>IF('DATA ENTRY'!S183="","",'DATA ENTRY'!S183)</f>
        <v/>
      </c>
      <c r="O182" s="174" t="str">
        <f t="shared" si="4"/>
        <v/>
      </c>
      <c r="P182" s="94" t="str">
        <f>IF('DATA ENTRY'!T183="","",'DATA ENTRY'!T183)</f>
        <v/>
      </c>
      <c r="Q182" s="94" t="str">
        <f>IF('DATA ENTRY'!U183="","",'DATA ENTRY'!U183)</f>
        <v/>
      </c>
      <c r="R182" s="22" t="str">
        <f>IF('DATA ENTRY'!W183="","",'DATA ENTRY'!W183)</f>
        <v/>
      </c>
      <c r="S182" s="22" t="str">
        <f>IF('DATA ENTRY'!X183="","",'DATA ENTRY'!X183)</f>
        <v/>
      </c>
      <c r="T182" s="22" t="str">
        <f>IF('DATA ENTRY'!AA183="","",'DATA ENTRY'!AA183)</f>
        <v/>
      </c>
      <c r="U182" s="22" t="str">
        <f t="shared" si="5"/>
        <v/>
      </c>
    </row>
    <row r="183" spans="1:21" ht="18" customHeight="1">
      <c r="A183" s="22" t="str">
        <f>IF(AND(H183="",D183="",F183="",G183="",I183="",J183=""),"",SUBTOTAL(3,$B$5:B183))</f>
        <v/>
      </c>
      <c r="B183" s="94" t="str">
        <f>IF('DATA ENTRY'!B184="","",'DATA ENTRY'!B184)</f>
        <v/>
      </c>
      <c r="C183" s="94" t="str">
        <f>IF('DATA ENTRY'!C184="","",'DATA ENTRY'!C184)</f>
        <v/>
      </c>
      <c r="D183" s="94" t="str">
        <f>IF('DATA ENTRY'!E184="","",'DATA ENTRY'!E184)</f>
        <v/>
      </c>
      <c r="E183" s="22" t="str">
        <f>IF('DATA ENTRY'!G184="","",'DATA ENTRY'!G184)</f>
        <v/>
      </c>
      <c r="F183" s="22" t="str">
        <f>IF('DATA ENTRY'!F184="","",'DATA ENTRY'!F184)</f>
        <v/>
      </c>
      <c r="G183" s="175" t="str">
        <f>IF('DATA ENTRY'!H184="","",'DATA ENTRY'!H184)</f>
        <v/>
      </c>
      <c r="H183" s="175" t="str">
        <f>IF('DATA ENTRY'!I184="","",'DATA ENTRY'!I184)</f>
        <v/>
      </c>
      <c r="I183" s="22" t="str">
        <f>IF('DATA ENTRY'!N184="","",'DATA ENTRY'!N184)</f>
        <v/>
      </c>
      <c r="J183" s="174" t="str">
        <f>IF('DATA ENTRY'!O184="","",'DATA ENTRY'!O184)</f>
        <v/>
      </c>
      <c r="K183" s="22" t="str">
        <f>IF('DATA ENTRY'!P184="","",'DATA ENTRY'!P184)</f>
        <v/>
      </c>
      <c r="L183" s="174" t="str">
        <f>IF('DATA ENTRY'!Q184="","",'DATA ENTRY'!Q184)</f>
        <v/>
      </c>
      <c r="M183" s="22" t="str">
        <f>IF('DATA ENTRY'!R184="","",'DATA ENTRY'!R184)</f>
        <v/>
      </c>
      <c r="N183" s="174" t="str">
        <f>IF('DATA ENTRY'!S184="","",'DATA ENTRY'!S184)</f>
        <v/>
      </c>
      <c r="O183" s="174" t="str">
        <f t="shared" si="4"/>
        <v/>
      </c>
      <c r="P183" s="94" t="str">
        <f>IF('DATA ENTRY'!T184="","",'DATA ENTRY'!T184)</f>
        <v/>
      </c>
      <c r="Q183" s="94" t="str">
        <f>IF('DATA ENTRY'!U184="","",'DATA ENTRY'!U184)</f>
        <v/>
      </c>
      <c r="R183" s="22" t="str">
        <f>IF('DATA ENTRY'!W184="","",'DATA ENTRY'!W184)</f>
        <v/>
      </c>
      <c r="S183" s="22" t="str">
        <f>IF('DATA ENTRY'!X184="","",'DATA ENTRY'!X184)</f>
        <v/>
      </c>
      <c r="T183" s="22" t="str">
        <f>IF('DATA ENTRY'!AA184="","",'DATA ENTRY'!AA184)</f>
        <v/>
      </c>
      <c r="U183" s="22" t="str">
        <f t="shared" si="5"/>
        <v/>
      </c>
    </row>
    <row r="184" spans="1:21" ht="18" customHeight="1">
      <c r="A184" s="22" t="str">
        <f>IF(AND(H184="",D184="",F184="",G184="",I184="",J184=""),"",SUBTOTAL(3,$B$5:B184))</f>
        <v/>
      </c>
      <c r="B184" s="94" t="str">
        <f>IF('DATA ENTRY'!B185="","",'DATA ENTRY'!B185)</f>
        <v/>
      </c>
      <c r="C184" s="94" t="str">
        <f>IF('DATA ENTRY'!C185="","",'DATA ENTRY'!C185)</f>
        <v/>
      </c>
      <c r="D184" s="94" t="str">
        <f>IF('DATA ENTRY'!E185="","",'DATA ENTRY'!E185)</f>
        <v/>
      </c>
      <c r="E184" s="22" t="str">
        <f>IF('DATA ENTRY'!G185="","",'DATA ENTRY'!G185)</f>
        <v/>
      </c>
      <c r="F184" s="22" t="str">
        <f>IF('DATA ENTRY'!F185="","",'DATA ENTRY'!F185)</f>
        <v/>
      </c>
      <c r="G184" s="175" t="str">
        <f>IF('DATA ENTRY'!H185="","",'DATA ENTRY'!H185)</f>
        <v/>
      </c>
      <c r="H184" s="175" t="str">
        <f>IF('DATA ENTRY'!I185="","",'DATA ENTRY'!I185)</f>
        <v/>
      </c>
      <c r="I184" s="22" t="str">
        <f>IF('DATA ENTRY'!N185="","",'DATA ENTRY'!N185)</f>
        <v/>
      </c>
      <c r="J184" s="174" t="str">
        <f>IF('DATA ENTRY'!O185="","",'DATA ENTRY'!O185)</f>
        <v/>
      </c>
      <c r="K184" s="22" t="str">
        <f>IF('DATA ENTRY'!P185="","",'DATA ENTRY'!P185)</f>
        <v/>
      </c>
      <c r="L184" s="174" t="str">
        <f>IF('DATA ENTRY'!Q185="","",'DATA ENTRY'!Q185)</f>
        <v/>
      </c>
      <c r="M184" s="22" t="str">
        <f>IF('DATA ENTRY'!R185="","",'DATA ENTRY'!R185)</f>
        <v/>
      </c>
      <c r="N184" s="174" t="str">
        <f>IF('DATA ENTRY'!S185="","",'DATA ENTRY'!S185)</f>
        <v/>
      </c>
      <c r="O184" s="174" t="str">
        <f t="shared" si="4"/>
        <v/>
      </c>
      <c r="P184" s="94" t="str">
        <f>IF('DATA ENTRY'!T185="","",'DATA ENTRY'!T185)</f>
        <v/>
      </c>
      <c r="Q184" s="94" t="str">
        <f>IF('DATA ENTRY'!U185="","",'DATA ENTRY'!U185)</f>
        <v/>
      </c>
      <c r="R184" s="22" t="str">
        <f>IF('DATA ENTRY'!W185="","",'DATA ENTRY'!W185)</f>
        <v/>
      </c>
      <c r="S184" s="22" t="str">
        <f>IF('DATA ENTRY'!X185="","",'DATA ENTRY'!X185)</f>
        <v/>
      </c>
      <c r="T184" s="22" t="str">
        <f>IF('DATA ENTRY'!AA185="","",'DATA ENTRY'!AA185)</f>
        <v/>
      </c>
      <c r="U184" s="22" t="str">
        <f t="shared" si="5"/>
        <v/>
      </c>
    </row>
    <row r="185" spans="1:21" ht="18" customHeight="1">
      <c r="A185" s="22" t="str">
        <f>IF(AND(H185="",D185="",F185="",G185="",I185="",J185=""),"",SUBTOTAL(3,$B$5:B185))</f>
        <v/>
      </c>
      <c r="B185" s="94" t="str">
        <f>IF('DATA ENTRY'!B186="","",'DATA ENTRY'!B186)</f>
        <v/>
      </c>
      <c r="C185" s="94" t="str">
        <f>IF('DATA ENTRY'!C186="","",'DATA ENTRY'!C186)</f>
        <v/>
      </c>
      <c r="D185" s="94" t="str">
        <f>IF('DATA ENTRY'!E186="","",'DATA ENTRY'!E186)</f>
        <v/>
      </c>
      <c r="E185" s="22" t="str">
        <f>IF('DATA ENTRY'!G186="","",'DATA ENTRY'!G186)</f>
        <v/>
      </c>
      <c r="F185" s="22" t="str">
        <f>IF('DATA ENTRY'!F186="","",'DATA ENTRY'!F186)</f>
        <v/>
      </c>
      <c r="G185" s="175" t="str">
        <f>IF('DATA ENTRY'!H186="","",'DATA ENTRY'!H186)</f>
        <v/>
      </c>
      <c r="H185" s="175" t="str">
        <f>IF('DATA ENTRY'!I186="","",'DATA ENTRY'!I186)</f>
        <v/>
      </c>
      <c r="I185" s="22" t="str">
        <f>IF('DATA ENTRY'!N186="","",'DATA ENTRY'!N186)</f>
        <v/>
      </c>
      <c r="J185" s="174" t="str">
        <f>IF('DATA ENTRY'!O186="","",'DATA ENTRY'!O186)</f>
        <v/>
      </c>
      <c r="K185" s="22" t="str">
        <f>IF('DATA ENTRY'!P186="","",'DATA ENTRY'!P186)</f>
        <v/>
      </c>
      <c r="L185" s="174" t="str">
        <f>IF('DATA ENTRY'!Q186="","",'DATA ENTRY'!Q186)</f>
        <v/>
      </c>
      <c r="M185" s="22" t="str">
        <f>IF('DATA ENTRY'!R186="","",'DATA ENTRY'!R186)</f>
        <v/>
      </c>
      <c r="N185" s="174" t="str">
        <f>IF('DATA ENTRY'!S186="","",'DATA ENTRY'!S186)</f>
        <v/>
      </c>
      <c r="O185" s="174" t="str">
        <f t="shared" si="4"/>
        <v/>
      </c>
      <c r="P185" s="94" t="str">
        <f>IF('DATA ENTRY'!T186="","",'DATA ENTRY'!T186)</f>
        <v/>
      </c>
      <c r="Q185" s="94" t="str">
        <f>IF('DATA ENTRY'!U186="","",'DATA ENTRY'!U186)</f>
        <v/>
      </c>
      <c r="R185" s="22" t="str">
        <f>IF('DATA ENTRY'!W186="","",'DATA ENTRY'!W186)</f>
        <v/>
      </c>
      <c r="S185" s="22" t="str">
        <f>IF('DATA ENTRY'!X186="","",'DATA ENTRY'!X186)</f>
        <v/>
      </c>
      <c r="T185" s="22" t="str">
        <f>IF('DATA ENTRY'!AA186="","",'DATA ENTRY'!AA186)</f>
        <v/>
      </c>
      <c r="U185" s="22" t="str">
        <f t="shared" si="5"/>
        <v/>
      </c>
    </row>
    <row r="186" spans="1:21" ht="18" customHeight="1">
      <c r="A186" s="22" t="str">
        <f>IF(AND(H186="",D186="",F186="",G186="",I186="",J186=""),"",SUBTOTAL(3,$B$5:B186))</f>
        <v/>
      </c>
      <c r="B186" s="94" t="str">
        <f>IF('DATA ENTRY'!B187="","",'DATA ENTRY'!B187)</f>
        <v/>
      </c>
      <c r="C186" s="94" t="str">
        <f>IF('DATA ENTRY'!C187="","",'DATA ENTRY'!C187)</f>
        <v/>
      </c>
      <c r="D186" s="94" t="str">
        <f>IF('DATA ENTRY'!E187="","",'DATA ENTRY'!E187)</f>
        <v/>
      </c>
      <c r="E186" s="22" t="str">
        <f>IF('DATA ENTRY'!G187="","",'DATA ENTRY'!G187)</f>
        <v/>
      </c>
      <c r="F186" s="22" t="str">
        <f>IF('DATA ENTRY'!F187="","",'DATA ENTRY'!F187)</f>
        <v/>
      </c>
      <c r="G186" s="175" t="str">
        <f>IF('DATA ENTRY'!H187="","",'DATA ENTRY'!H187)</f>
        <v/>
      </c>
      <c r="H186" s="175" t="str">
        <f>IF('DATA ENTRY'!I187="","",'DATA ENTRY'!I187)</f>
        <v/>
      </c>
      <c r="I186" s="22" t="str">
        <f>IF('DATA ENTRY'!N187="","",'DATA ENTRY'!N187)</f>
        <v/>
      </c>
      <c r="J186" s="174" t="str">
        <f>IF('DATA ENTRY'!O187="","",'DATA ENTRY'!O187)</f>
        <v/>
      </c>
      <c r="K186" s="22" t="str">
        <f>IF('DATA ENTRY'!P187="","",'DATA ENTRY'!P187)</f>
        <v/>
      </c>
      <c r="L186" s="174" t="str">
        <f>IF('DATA ENTRY'!Q187="","",'DATA ENTRY'!Q187)</f>
        <v/>
      </c>
      <c r="M186" s="22" t="str">
        <f>IF('DATA ENTRY'!R187="","",'DATA ENTRY'!R187)</f>
        <v/>
      </c>
      <c r="N186" s="174" t="str">
        <f>IF('DATA ENTRY'!S187="","",'DATA ENTRY'!S187)</f>
        <v/>
      </c>
      <c r="O186" s="174" t="str">
        <f t="shared" si="4"/>
        <v/>
      </c>
      <c r="P186" s="94" t="str">
        <f>IF('DATA ENTRY'!T187="","",'DATA ENTRY'!T187)</f>
        <v/>
      </c>
      <c r="Q186" s="94" t="str">
        <f>IF('DATA ENTRY'!U187="","",'DATA ENTRY'!U187)</f>
        <v/>
      </c>
      <c r="R186" s="22" t="str">
        <f>IF('DATA ENTRY'!W187="","",'DATA ENTRY'!W187)</f>
        <v/>
      </c>
      <c r="S186" s="22" t="str">
        <f>IF('DATA ENTRY'!X187="","",'DATA ENTRY'!X187)</f>
        <v/>
      </c>
      <c r="T186" s="22" t="str">
        <f>IF('DATA ENTRY'!AA187="","",'DATA ENTRY'!AA187)</f>
        <v/>
      </c>
      <c r="U186" s="22" t="str">
        <f t="shared" si="5"/>
        <v/>
      </c>
    </row>
    <row r="187" spans="1:21" ht="18" customHeight="1">
      <c r="A187" s="22" t="str">
        <f>IF(AND(H187="",D187="",F187="",G187="",I187="",J187=""),"",SUBTOTAL(3,$B$5:B187))</f>
        <v/>
      </c>
      <c r="B187" s="94" t="str">
        <f>IF('DATA ENTRY'!B188="","",'DATA ENTRY'!B188)</f>
        <v/>
      </c>
      <c r="C187" s="94" t="str">
        <f>IF('DATA ENTRY'!C188="","",'DATA ENTRY'!C188)</f>
        <v/>
      </c>
      <c r="D187" s="94" t="str">
        <f>IF('DATA ENTRY'!E188="","",'DATA ENTRY'!E188)</f>
        <v/>
      </c>
      <c r="E187" s="22" t="str">
        <f>IF('DATA ENTRY'!G188="","",'DATA ENTRY'!G188)</f>
        <v/>
      </c>
      <c r="F187" s="22" t="str">
        <f>IF('DATA ENTRY'!F188="","",'DATA ENTRY'!F188)</f>
        <v/>
      </c>
      <c r="G187" s="175" t="str">
        <f>IF('DATA ENTRY'!H188="","",'DATA ENTRY'!H188)</f>
        <v/>
      </c>
      <c r="H187" s="175" t="str">
        <f>IF('DATA ENTRY'!I188="","",'DATA ENTRY'!I188)</f>
        <v/>
      </c>
      <c r="I187" s="22" t="str">
        <f>IF('DATA ENTRY'!N188="","",'DATA ENTRY'!N188)</f>
        <v/>
      </c>
      <c r="J187" s="174" t="str">
        <f>IF('DATA ENTRY'!O188="","",'DATA ENTRY'!O188)</f>
        <v/>
      </c>
      <c r="K187" s="22" t="str">
        <f>IF('DATA ENTRY'!P188="","",'DATA ENTRY'!P188)</f>
        <v/>
      </c>
      <c r="L187" s="174" t="str">
        <f>IF('DATA ENTRY'!Q188="","",'DATA ENTRY'!Q188)</f>
        <v/>
      </c>
      <c r="M187" s="22" t="str">
        <f>IF('DATA ENTRY'!R188="","",'DATA ENTRY'!R188)</f>
        <v/>
      </c>
      <c r="N187" s="174" t="str">
        <f>IF('DATA ENTRY'!S188="","",'DATA ENTRY'!S188)</f>
        <v/>
      </c>
      <c r="O187" s="174" t="str">
        <f t="shared" si="4"/>
        <v/>
      </c>
      <c r="P187" s="94" t="str">
        <f>IF('DATA ENTRY'!T188="","",'DATA ENTRY'!T188)</f>
        <v/>
      </c>
      <c r="Q187" s="94" t="str">
        <f>IF('DATA ENTRY'!U188="","",'DATA ENTRY'!U188)</f>
        <v/>
      </c>
      <c r="R187" s="22" t="str">
        <f>IF('DATA ENTRY'!W188="","",'DATA ENTRY'!W188)</f>
        <v/>
      </c>
      <c r="S187" s="22" t="str">
        <f>IF('DATA ENTRY'!X188="","",'DATA ENTRY'!X188)</f>
        <v/>
      </c>
      <c r="T187" s="22" t="str">
        <f>IF('DATA ENTRY'!AA188="","",'DATA ENTRY'!AA188)</f>
        <v/>
      </c>
      <c r="U187" s="22" t="str">
        <f t="shared" si="5"/>
        <v/>
      </c>
    </row>
    <row r="188" spans="1:21" ht="18" customHeight="1">
      <c r="A188" s="22" t="str">
        <f>IF(AND(H188="",D188="",F188="",G188="",I188="",J188=""),"",SUBTOTAL(3,$B$5:B188))</f>
        <v/>
      </c>
      <c r="B188" s="94" t="str">
        <f>IF('DATA ENTRY'!B189="","",'DATA ENTRY'!B189)</f>
        <v/>
      </c>
      <c r="C188" s="94" t="str">
        <f>IF('DATA ENTRY'!C189="","",'DATA ENTRY'!C189)</f>
        <v/>
      </c>
      <c r="D188" s="94" t="str">
        <f>IF('DATA ENTRY'!E189="","",'DATA ENTRY'!E189)</f>
        <v/>
      </c>
      <c r="E188" s="22" t="str">
        <f>IF('DATA ENTRY'!G189="","",'DATA ENTRY'!G189)</f>
        <v/>
      </c>
      <c r="F188" s="22" t="str">
        <f>IF('DATA ENTRY'!F189="","",'DATA ENTRY'!F189)</f>
        <v/>
      </c>
      <c r="G188" s="175" t="str">
        <f>IF('DATA ENTRY'!H189="","",'DATA ENTRY'!H189)</f>
        <v/>
      </c>
      <c r="H188" s="175" t="str">
        <f>IF('DATA ENTRY'!I189="","",'DATA ENTRY'!I189)</f>
        <v/>
      </c>
      <c r="I188" s="22" t="str">
        <f>IF('DATA ENTRY'!N189="","",'DATA ENTRY'!N189)</f>
        <v/>
      </c>
      <c r="J188" s="174" t="str">
        <f>IF('DATA ENTRY'!O189="","",'DATA ENTRY'!O189)</f>
        <v/>
      </c>
      <c r="K188" s="22" t="str">
        <f>IF('DATA ENTRY'!P189="","",'DATA ENTRY'!P189)</f>
        <v/>
      </c>
      <c r="L188" s="174" t="str">
        <f>IF('DATA ENTRY'!Q189="","",'DATA ENTRY'!Q189)</f>
        <v/>
      </c>
      <c r="M188" s="22" t="str">
        <f>IF('DATA ENTRY'!R189="","",'DATA ENTRY'!R189)</f>
        <v/>
      </c>
      <c r="N188" s="174" t="str">
        <f>IF('DATA ENTRY'!S189="","",'DATA ENTRY'!S189)</f>
        <v/>
      </c>
      <c r="O188" s="174" t="str">
        <f t="shared" si="4"/>
        <v/>
      </c>
      <c r="P188" s="94" t="str">
        <f>IF('DATA ENTRY'!T189="","",'DATA ENTRY'!T189)</f>
        <v/>
      </c>
      <c r="Q188" s="94" t="str">
        <f>IF('DATA ENTRY'!U189="","",'DATA ENTRY'!U189)</f>
        <v/>
      </c>
      <c r="R188" s="22" t="str">
        <f>IF('DATA ENTRY'!W189="","",'DATA ENTRY'!W189)</f>
        <v/>
      </c>
      <c r="S188" s="22" t="str">
        <f>IF('DATA ENTRY'!X189="","",'DATA ENTRY'!X189)</f>
        <v/>
      </c>
      <c r="T188" s="22" t="str">
        <f>IF('DATA ENTRY'!AA189="","",'DATA ENTRY'!AA189)</f>
        <v/>
      </c>
      <c r="U188" s="22" t="str">
        <f t="shared" si="5"/>
        <v/>
      </c>
    </row>
    <row r="189" spans="1:21" ht="18" customHeight="1">
      <c r="A189" s="22" t="str">
        <f>IF(AND(H189="",D189="",F189="",G189="",I189="",J189=""),"",SUBTOTAL(3,$B$5:B189))</f>
        <v/>
      </c>
      <c r="B189" s="94" t="str">
        <f>IF('DATA ENTRY'!B190="","",'DATA ENTRY'!B190)</f>
        <v/>
      </c>
      <c r="C189" s="94" t="str">
        <f>IF('DATA ENTRY'!C190="","",'DATA ENTRY'!C190)</f>
        <v/>
      </c>
      <c r="D189" s="94" t="str">
        <f>IF('DATA ENTRY'!E190="","",'DATA ENTRY'!E190)</f>
        <v/>
      </c>
      <c r="E189" s="22" t="str">
        <f>IF('DATA ENTRY'!G190="","",'DATA ENTRY'!G190)</f>
        <v/>
      </c>
      <c r="F189" s="22" t="str">
        <f>IF('DATA ENTRY'!F190="","",'DATA ENTRY'!F190)</f>
        <v/>
      </c>
      <c r="G189" s="175" t="str">
        <f>IF('DATA ENTRY'!H190="","",'DATA ENTRY'!H190)</f>
        <v/>
      </c>
      <c r="H189" s="175" t="str">
        <f>IF('DATA ENTRY'!I190="","",'DATA ENTRY'!I190)</f>
        <v/>
      </c>
      <c r="I189" s="22" t="str">
        <f>IF('DATA ENTRY'!N190="","",'DATA ENTRY'!N190)</f>
        <v/>
      </c>
      <c r="J189" s="174" t="str">
        <f>IF('DATA ENTRY'!O190="","",'DATA ENTRY'!O190)</f>
        <v/>
      </c>
      <c r="K189" s="22" t="str">
        <f>IF('DATA ENTRY'!P190="","",'DATA ENTRY'!P190)</f>
        <v/>
      </c>
      <c r="L189" s="174" t="str">
        <f>IF('DATA ENTRY'!Q190="","",'DATA ENTRY'!Q190)</f>
        <v/>
      </c>
      <c r="M189" s="22" t="str">
        <f>IF('DATA ENTRY'!R190="","",'DATA ENTRY'!R190)</f>
        <v/>
      </c>
      <c r="N189" s="174" t="str">
        <f>IF('DATA ENTRY'!S190="","",'DATA ENTRY'!S190)</f>
        <v/>
      </c>
      <c r="O189" s="174" t="str">
        <f t="shared" si="4"/>
        <v/>
      </c>
      <c r="P189" s="94" t="str">
        <f>IF('DATA ENTRY'!T190="","",'DATA ENTRY'!T190)</f>
        <v/>
      </c>
      <c r="Q189" s="94" t="str">
        <f>IF('DATA ENTRY'!U190="","",'DATA ENTRY'!U190)</f>
        <v/>
      </c>
      <c r="R189" s="22" t="str">
        <f>IF('DATA ENTRY'!W190="","",'DATA ENTRY'!W190)</f>
        <v/>
      </c>
      <c r="S189" s="22" t="str">
        <f>IF('DATA ENTRY'!X190="","",'DATA ENTRY'!X190)</f>
        <v/>
      </c>
      <c r="T189" s="22" t="str">
        <f>IF('DATA ENTRY'!AA190="","",'DATA ENTRY'!AA190)</f>
        <v/>
      </c>
      <c r="U189" s="22" t="str">
        <f t="shared" si="5"/>
        <v/>
      </c>
    </row>
    <row r="190" spans="1:21" ht="18" customHeight="1">
      <c r="A190" s="22" t="str">
        <f>IF(AND(H190="",D190="",F190="",G190="",I190="",J190=""),"",SUBTOTAL(3,$B$5:B190))</f>
        <v/>
      </c>
      <c r="B190" s="94" t="str">
        <f>IF('DATA ENTRY'!B191="","",'DATA ENTRY'!B191)</f>
        <v/>
      </c>
      <c r="C190" s="94" t="str">
        <f>IF('DATA ENTRY'!C191="","",'DATA ENTRY'!C191)</f>
        <v/>
      </c>
      <c r="D190" s="94" t="str">
        <f>IF('DATA ENTRY'!E191="","",'DATA ENTRY'!E191)</f>
        <v/>
      </c>
      <c r="E190" s="22" t="str">
        <f>IF('DATA ENTRY'!G191="","",'DATA ENTRY'!G191)</f>
        <v/>
      </c>
      <c r="F190" s="22" t="str">
        <f>IF('DATA ENTRY'!F191="","",'DATA ENTRY'!F191)</f>
        <v/>
      </c>
      <c r="G190" s="175" t="str">
        <f>IF('DATA ENTRY'!H191="","",'DATA ENTRY'!H191)</f>
        <v/>
      </c>
      <c r="H190" s="175" t="str">
        <f>IF('DATA ENTRY'!I191="","",'DATA ENTRY'!I191)</f>
        <v/>
      </c>
      <c r="I190" s="22" t="str">
        <f>IF('DATA ENTRY'!N191="","",'DATA ENTRY'!N191)</f>
        <v/>
      </c>
      <c r="J190" s="174" t="str">
        <f>IF('DATA ENTRY'!O191="","",'DATA ENTRY'!O191)</f>
        <v/>
      </c>
      <c r="K190" s="22" t="str">
        <f>IF('DATA ENTRY'!P191="","",'DATA ENTRY'!P191)</f>
        <v/>
      </c>
      <c r="L190" s="174" t="str">
        <f>IF('DATA ENTRY'!Q191="","",'DATA ENTRY'!Q191)</f>
        <v/>
      </c>
      <c r="M190" s="22" t="str">
        <f>IF('DATA ENTRY'!R191="","",'DATA ENTRY'!R191)</f>
        <v/>
      </c>
      <c r="N190" s="174" t="str">
        <f>IF('DATA ENTRY'!S191="","",'DATA ENTRY'!S191)</f>
        <v/>
      </c>
      <c r="O190" s="174" t="str">
        <f t="shared" si="4"/>
        <v/>
      </c>
      <c r="P190" s="94" t="str">
        <f>IF('DATA ENTRY'!T191="","",'DATA ENTRY'!T191)</f>
        <v/>
      </c>
      <c r="Q190" s="94" t="str">
        <f>IF('DATA ENTRY'!U191="","",'DATA ENTRY'!U191)</f>
        <v/>
      </c>
      <c r="R190" s="22" t="str">
        <f>IF('DATA ENTRY'!W191="","",'DATA ENTRY'!W191)</f>
        <v/>
      </c>
      <c r="S190" s="22" t="str">
        <f>IF('DATA ENTRY'!X191="","",'DATA ENTRY'!X191)</f>
        <v/>
      </c>
      <c r="T190" s="22" t="str">
        <f>IF('DATA ENTRY'!AA191="","",'DATA ENTRY'!AA191)</f>
        <v/>
      </c>
      <c r="U190" s="22" t="str">
        <f t="shared" si="5"/>
        <v/>
      </c>
    </row>
    <row r="191" spans="1:21" ht="18" customHeight="1">
      <c r="A191" s="22" t="str">
        <f>IF(AND(H191="",D191="",F191="",G191="",I191="",J191=""),"",SUBTOTAL(3,$B$5:B191))</f>
        <v/>
      </c>
      <c r="B191" s="94" t="str">
        <f>IF('DATA ENTRY'!B192="","",'DATA ENTRY'!B192)</f>
        <v/>
      </c>
      <c r="C191" s="94" t="str">
        <f>IF('DATA ENTRY'!C192="","",'DATA ENTRY'!C192)</f>
        <v/>
      </c>
      <c r="D191" s="94" t="str">
        <f>IF('DATA ENTRY'!E192="","",'DATA ENTRY'!E192)</f>
        <v/>
      </c>
      <c r="E191" s="22" t="str">
        <f>IF('DATA ENTRY'!G192="","",'DATA ENTRY'!G192)</f>
        <v/>
      </c>
      <c r="F191" s="22" t="str">
        <f>IF('DATA ENTRY'!F192="","",'DATA ENTRY'!F192)</f>
        <v/>
      </c>
      <c r="G191" s="175" t="str">
        <f>IF('DATA ENTRY'!H192="","",'DATA ENTRY'!H192)</f>
        <v/>
      </c>
      <c r="H191" s="175" t="str">
        <f>IF('DATA ENTRY'!I192="","",'DATA ENTRY'!I192)</f>
        <v/>
      </c>
      <c r="I191" s="22" t="str">
        <f>IF('DATA ENTRY'!N192="","",'DATA ENTRY'!N192)</f>
        <v/>
      </c>
      <c r="J191" s="174" t="str">
        <f>IF('DATA ENTRY'!O192="","",'DATA ENTRY'!O192)</f>
        <v/>
      </c>
      <c r="K191" s="22" t="str">
        <f>IF('DATA ENTRY'!P192="","",'DATA ENTRY'!P192)</f>
        <v/>
      </c>
      <c r="L191" s="174" t="str">
        <f>IF('DATA ENTRY'!Q192="","",'DATA ENTRY'!Q192)</f>
        <v/>
      </c>
      <c r="M191" s="22" t="str">
        <f>IF('DATA ENTRY'!R192="","",'DATA ENTRY'!R192)</f>
        <v/>
      </c>
      <c r="N191" s="174" t="str">
        <f>IF('DATA ENTRY'!S192="","",'DATA ENTRY'!S192)</f>
        <v/>
      </c>
      <c r="O191" s="174" t="str">
        <f t="shared" si="4"/>
        <v/>
      </c>
      <c r="P191" s="94" t="str">
        <f>IF('DATA ENTRY'!T192="","",'DATA ENTRY'!T192)</f>
        <v/>
      </c>
      <c r="Q191" s="94" t="str">
        <f>IF('DATA ENTRY'!U192="","",'DATA ENTRY'!U192)</f>
        <v/>
      </c>
      <c r="R191" s="22" t="str">
        <f>IF('DATA ENTRY'!W192="","",'DATA ENTRY'!W192)</f>
        <v/>
      </c>
      <c r="S191" s="22" t="str">
        <f>IF('DATA ENTRY'!X192="","",'DATA ENTRY'!X192)</f>
        <v/>
      </c>
      <c r="T191" s="22" t="str">
        <f>IF('DATA ENTRY'!AA192="","",'DATA ENTRY'!AA192)</f>
        <v/>
      </c>
      <c r="U191" s="22" t="str">
        <f t="shared" si="5"/>
        <v/>
      </c>
    </row>
    <row r="192" spans="1:21" ht="18" customHeight="1">
      <c r="A192" s="22" t="str">
        <f>IF(AND(H192="",D192="",F192="",G192="",I192="",J192=""),"",SUBTOTAL(3,$B$5:B192))</f>
        <v/>
      </c>
      <c r="B192" s="94" t="str">
        <f>IF('DATA ENTRY'!B193="","",'DATA ENTRY'!B193)</f>
        <v/>
      </c>
      <c r="C192" s="94" t="str">
        <f>IF('DATA ENTRY'!C193="","",'DATA ENTRY'!C193)</f>
        <v/>
      </c>
      <c r="D192" s="94" t="str">
        <f>IF('DATA ENTRY'!E193="","",'DATA ENTRY'!E193)</f>
        <v/>
      </c>
      <c r="E192" s="22" t="str">
        <f>IF('DATA ENTRY'!G193="","",'DATA ENTRY'!G193)</f>
        <v/>
      </c>
      <c r="F192" s="22" t="str">
        <f>IF('DATA ENTRY'!F193="","",'DATA ENTRY'!F193)</f>
        <v/>
      </c>
      <c r="G192" s="175" t="str">
        <f>IF('DATA ENTRY'!H193="","",'DATA ENTRY'!H193)</f>
        <v/>
      </c>
      <c r="H192" s="175" t="str">
        <f>IF('DATA ENTRY'!I193="","",'DATA ENTRY'!I193)</f>
        <v/>
      </c>
      <c r="I192" s="22" t="str">
        <f>IF('DATA ENTRY'!N193="","",'DATA ENTRY'!N193)</f>
        <v/>
      </c>
      <c r="J192" s="174" t="str">
        <f>IF('DATA ENTRY'!O193="","",'DATA ENTRY'!O193)</f>
        <v/>
      </c>
      <c r="K192" s="22" t="str">
        <f>IF('DATA ENTRY'!P193="","",'DATA ENTRY'!P193)</f>
        <v/>
      </c>
      <c r="L192" s="174" t="str">
        <f>IF('DATA ENTRY'!Q193="","",'DATA ENTRY'!Q193)</f>
        <v/>
      </c>
      <c r="M192" s="22" t="str">
        <f>IF('DATA ENTRY'!R193="","",'DATA ENTRY'!R193)</f>
        <v/>
      </c>
      <c r="N192" s="174" t="str">
        <f>IF('DATA ENTRY'!S193="","",'DATA ENTRY'!S193)</f>
        <v/>
      </c>
      <c r="O192" s="174" t="str">
        <f t="shared" si="4"/>
        <v/>
      </c>
      <c r="P192" s="94" t="str">
        <f>IF('DATA ENTRY'!T193="","",'DATA ENTRY'!T193)</f>
        <v/>
      </c>
      <c r="Q192" s="94" t="str">
        <f>IF('DATA ENTRY'!U193="","",'DATA ENTRY'!U193)</f>
        <v/>
      </c>
      <c r="R192" s="22" t="str">
        <f>IF('DATA ENTRY'!W193="","",'DATA ENTRY'!W193)</f>
        <v/>
      </c>
      <c r="S192" s="22" t="str">
        <f>IF('DATA ENTRY'!X193="","",'DATA ENTRY'!X193)</f>
        <v/>
      </c>
      <c r="T192" s="22" t="str">
        <f>IF('DATA ENTRY'!AA193="","",'DATA ENTRY'!AA193)</f>
        <v/>
      </c>
      <c r="U192" s="22" t="str">
        <f t="shared" si="5"/>
        <v/>
      </c>
    </row>
    <row r="193" spans="1:21" ht="18" customHeight="1">
      <c r="A193" s="22" t="str">
        <f>IF(AND(H193="",D193="",F193="",G193="",I193="",J193=""),"",SUBTOTAL(3,$B$5:B193))</f>
        <v/>
      </c>
      <c r="B193" s="94" t="str">
        <f>IF('DATA ENTRY'!B194="","",'DATA ENTRY'!B194)</f>
        <v/>
      </c>
      <c r="C193" s="94" t="str">
        <f>IF('DATA ENTRY'!C194="","",'DATA ENTRY'!C194)</f>
        <v/>
      </c>
      <c r="D193" s="94" t="str">
        <f>IF('DATA ENTRY'!E194="","",'DATA ENTRY'!E194)</f>
        <v/>
      </c>
      <c r="E193" s="22" t="str">
        <f>IF('DATA ENTRY'!G194="","",'DATA ENTRY'!G194)</f>
        <v/>
      </c>
      <c r="F193" s="22" t="str">
        <f>IF('DATA ENTRY'!F194="","",'DATA ENTRY'!F194)</f>
        <v/>
      </c>
      <c r="G193" s="175" t="str">
        <f>IF('DATA ENTRY'!H194="","",'DATA ENTRY'!H194)</f>
        <v/>
      </c>
      <c r="H193" s="175" t="str">
        <f>IF('DATA ENTRY'!I194="","",'DATA ENTRY'!I194)</f>
        <v/>
      </c>
      <c r="I193" s="22" t="str">
        <f>IF('DATA ENTRY'!N194="","",'DATA ENTRY'!N194)</f>
        <v/>
      </c>
      <c r="J193" s="174" t="str">
        <f>IF('DATA ENTRY'!O194="","",'DATA ENTRY'!O194)</f>
        <v/>
      </c>
      <c r="K193" s="22" t="str">
        <f>IF('DATA ENTRY'!P194="","",'DATA ENTRY'!P194)</f>
        <v/>
      </c>
      <c r="L193" s="174" t="str">
        <f>IF('DATA ENTRY'!Q194="","",'DATA ENTRY'!Q194)</f>
        <v/>
      </c>
      <c r="M193" s="22" t="str">
        <f>IF('DATA ENTRY'!R194="","",'DATA ENTRY'!R194)</f>
        <v/>
      </c>
      <c r="N193" s="174" t="str">
        <f>IF('DATA ENTRY'!S194="","",'DATA ENTRY'!S194)</f>
        <v/>
      </c>
      <c r="O193" s="174" t="str">
        <f t="shared" si="4"/>
        <v/>
      </c>
      <c r="P193" s="94" t="str">
        <f>IF('DATA ENTRY'!T194="","",'DATA ENTRY'!T194)</f>
        <v/>
      </c>
      <c r="Q193" s="94" t="str">
        <f>IF('DATA ENTRY'!U194="","",'DATA ENTRY'!U194)</f>
        <v/>
      </c>
      <c r="R193" s="22" t="str">
        <f>IF('DATA ENTRY'!W194="","",'DATA ENTRY'!W194)</f>
        <v/>
      </c>
      <c r="S193" s="22" t="str">
        <f>IF('DATA ENTRY'!X194="","",'DATA ENTRY'!X194)</f>
        <v/>
      </c>
      <c r="T193" s="22" t="str">
        <f>IF('DATA ENTRY'!AA194="","",'DATA ENTRY'!AA194)</f>
        <v/>
      </c>
      <c r="U193" s="22" t="str">
        <f t="shared" si="5"/>
        <v/>
      </c>
    </row>
    <row r="194" spans="1:21" ht="18" customHeight="1">
      <c r="A194" s="22" t="str">
        <f>IF(AND(H194="",D194="",F194="",G194="",I194="",J194=""),"",SUBTOTAL(3,$B$5:B194))</f>
        <v/>
      </c>
      <c r="B194" s="94" t="str">
        <f>IF('DATA ENTRY'!B195="","",'DATA ENTRY'!B195)</f>
        <v/>
      </c>
      <c r="C194" s="94" t="str">
        <f>IF('DATA ENTRY'!C195="","",'DATA ENTRY'!C195)</f>
        <v/>
      </c>
      <c r="D194" s="94" t="str">
        <f>IF('DATA ENTRY'!E195="","",'DATA ENTRY'!E195)</f>
        <v/>
      </c>
      <c r="E194" s="22" t="str">
        <f>IF('DATA ENTRY'!G195="","",'DATA ENTRY'!G195)</f>
        <v/>
      </c>
      <c r="F194" s="22" t="str">
        <f>IF('DATA ENTRY'!F195="","",'DATA ENTRY'!F195)</f>
        <v/>
      </c>
      <c r="G194" s="175" t="str">
        <f>IF('DATA ENTRY'!H195="","",'DATA ENTRY'!H195)</f>
        <v/>
      </c>
      <c r="H194" s="175" t="str">
        <f>IF('DATA ENTRY'!I195="","",'DATA ENTRY'!I195)</f>
        <v/>
      </c>
      <c r="I194" s="22" t="str">
        <f>IF('DATA ENTRY'!N195="","",'DATA ENTRY'!N195)</f>
        <v/>
      </c>
      <c r="J194" s="174" t="str">
        <f>IF('DATA ENTRY'!O195="","",'DATA ENTRY'!O195)</f>
        <v/>
      </c>
      <c r="K194" s="22" t="str">
        <f>IF('DATA ENTRY'!P195="","",'DATA ENTRY'!P195)</f>
        <v/>
      </c>
      <c r="L194" s="174" t="str">
        <f>IF('DATA ENTRY'!Q195="","",'DATA ENTRY'!Q195)</f>
        <v/>
      </c>
      <c r="M194" s="22" t="str">
        <f>IF('DATA ENTRY'!R195="","",'DATA ENTRY'!R195)</f>
        <v/>
      </c>
      <c r="N194" s="174" t="str">
        <f>IF('DATA ENTRY'!S195="","",'DATA ENTRY'!S195)</f>
        <v/>
      </c>
      <c r="O194" s="174" t="str">
        <f t="shared" si="4"/>
        <v/>
      </c>
      <c r="P194" s="94" t="str">
        <f>IF('DATA ENTRY'!T195="","",'DATA ENTRY'!T195)</f>
        <v/>
      </c>
      <c r="Q194" s="94" t="str">
        <f>IF('DATA ENTRY'!U195="","",'DATA ENTRY'!U195)</f>
        <v/>
      </c>
      <c r="R194" s="22" t="str">
        <f>IF('DATA ENTRY'!W195="","",'DATA ENTRY'!W195)</f>
        <v/>
      </c>
      <c r="S194" s="22" t="str">
        <f>IF('DATA ENTRY'!X195="","",'DATA ENTRY'!X195)</f>
        <v/>
      </c>
      <c r="T194" s="22" t="str">
        <f>IF('DATA ENTRY'!AA195="","",'DATA ENTRY'!AA195)</f>
        <v/>
      </c>
      <c r="U194" s="22" t="str">
        <f t="shared" si="5"/>
        <v/>
      </c>
    </row>
    <row r="195" spans="1:21" ht="18" customHeight="1">
      <c r="A195" s="22" t="str">
        <f>IF(AND(H195="",D195="",F195="",G195="",I195="",J195=""),"",SUBTOTAL(3,$B$5:B195))</f>
        <v/>
      </c>
      <c r="B195" s="94" t="str">
        <f>IF('DATA ENTRY'!B196="","",'DATA ENTRY'!B196)</f>
        <v/>
      </c>
      <c r="C195" s="94" t="str">
        <f>IF('DATA ENTRY'!C196="","",'DATA ENTRY'!C196)</f>
        <v/>
      </c>
      <c r="D195" s="94" t="str">
        <f>IF('DATA ENTRY'!E196="","",'DATA ENTRY'!E196)</f>
        <v/>
      </c>
      <c r="E195" s="22" t="str">
        <f>IF('DATA ENTRY'!G196="","",'DATA ENTRY'!G196)</f>
        <v/>
      </c>
      <c r="F195" s="22" t="str">
        <f>IF('DATA ENTRY'!F196="","",'DATA ENTRY'!F196)</f>
        <v/>
      </c>
      <c r="G195" s="175" t="str">
        <f>IF('DATA ENTRY'!H196="","",'DATA ENTRY'!H196)</f>
        <v/>
      </c>
      <c r="H195" s="175" t="str">
        <f>IF('DATA ENTRY'!I196="","",'DATA ENTRY'!I196)</f>
        <v/>
      </c>
      <c r="I195" s="22" t="str">
        <f>IF('DATA ENTRY'!N196="","",'DATA ENTRY'!N196)</f>
        <v/>
      </c>
      <c r="J195" s="174" t="str">
        <f>IF('DATA ENTRY'!O196="","",'DATA ENTRY'!O196)</f>
        <v/>
      </c>
      <c r="K195" s="22" t="str">
        <f>IF('DATA ENTRY'!P196="","",'DATA ENTRY'!P196)</f>
        <v/>
      </c>
      <c r="L195" s="174" t="str">
        <f>IF('DATA ENTRY'!Q196="","",'DATA ENTRY'!Q196)</f>
        <v/>
      </c>
      <c r="M195" s="22" t="str">
        <f>IF('DATA ENTRY'!R196="","",'DATA ENTRY'!R196)</f>
        <v/>
      </c>
      <c r="N195" s="174" t="str">
        <f>IF('DATA ENTRY'!S196="","",'DATA ENTRY'!S196)</f>
        <v/>
      </c>
      <c r="O195" s="174" t="str">
        <f t="shared" si="4"/>
        <v/>
      </c>
      <c r="P195" s="94" t="str">
        <f>IF('DATA ENTRY'!T196="","",'DATA ENTRY'!T196)</f>
        <v/>
      </c>
      <c r="Q195" s="94" t="str">
        <f>IF('DATA ENTRY'!U196="","",'DATA ENTRY'!U196)</f>
        <v/>
      </c>
      <c r="R195" s="22" t="str">
        <f>IF('DATA ENTRY'!W196="","",'DATA ENTRY'!W196)</f>
        <v/>
      </c>
      <c r="S195" s="22" t="str">
        <f>IF('DATA ENTRY'!X196="","",'DATA ENTRY'!X196)</f>
        <v/>
      </c>
      <c r="T195" s="22" t="str">
        <f>IF('DATA ENTRY'!AA196="","",'DATA ENTRY'!AA196)</f>
        <v/>
      </c>
      <c r="U195" s="22" t="str">
        <f t="shared" si="5"/>
        <v/>
      </c>
    </row>
    <row r="196" spans="1:21" ht="18" customHeight="1">
      <c r="A196" s="22" t="str">
        <f>IF(AND(H196="",D196="",F196="",G196="",I196="",J196=""),"",SUBTOTAL(3,$B$5:B196))</f>
        <v/>
      </c>
      <c r="B196" s="94" t="str">
        <f>IF('DATA ENTRY'!B197="","",'DATA ENTRY'!B197)</f>
        <v/>
      </c>
      <c r="C196" s="94" t="str">
        <f>IF('DATA ENTRY'!C197="","",'DATA ENTRY'!C197)</f>
        <v/>
      </c>
      <c r="D196" s="94" t="str">
        <f>IF('DATA ENTRY'!E197="","",'DATA ENTRY'!E197)</f>
        <v/>
      </c>
      <c r="E196" s="22" t="str">
        <f>IF('DATA ENTRY'!G197="","",'DATA ENTRY'!G197)</f>
        <v/>
      </c>
      <c r="F196" s="22" t="str">
        <f>IF('DATA ENTRY'!F197="","",'DATA ENTRY'!F197)</f>
        <v/>
      </c>
      <c r="G196" s="175" t="str">
        <f>IF('DATA ENTRY'!H197="","",'DATA ENTRY'!H197)</f>
        <v/>
      </c>
      <c r="H196" s="175" t="str">
        <f>IF('DATA ENTRY'!I197="","",'DATA ENTRY'!I197)</f>
        <v/>
      </c>
      <c r="I196" s="22" t="str">
        <f>IF('DATA ENTRY'!N197="","",'DATA ENTRY'!N197)</f>
        <v/>
      </c>
      <c r="J196" s="174" t="str">
        <f>IF('DATA ENTRY'!O197="","",'DATA ENTRY'!O197)</f>
        <v/>
      </c>
      <c r="K196" s="22" t="str">
        <f>IF('DATA ENTRY'!P197="","",'DATA ENTRY'!P197)</f>
        <v/>
      </c>
      <c r="L196" s="174" t="str">
        <f>IF('DATA ENTRY'!Q197="","",'DATA ENTRY'!Q197)</f>
        <v/>
      </c>
      <c r="M196" s="22" t="str">
        <f>IF('DATA ENTRY'!R197="","",'DATA ENTRY'!R197)</f>
        <v/>
      </c>
      <c r="N196" s="174" t="str">
        <f>IF('DATA ENTRY'!S197="","",'DATA ENTRY'!S197)</f>
        <v/>
      </c>
      <c r="O196" s="174" t="str">
        <f t="shared" si="4"/>
        <v/>
      </c>
      <c r="P196" s="94" t="str">
        <f>IF('DATA ENTRY'!T197="","",'DATA ENTRY'!T197)</f>
        <v/>
      </c>
      <c r="Q196" s="94" t="str">
        <f>IF('DATA ENTRY'!U197="","",'DATA ENTRY'!U197)</f>
        <v/>
      </c>
      <c r="R196" s="22" t="str">
        <f>IF('DATA ENTRY'!W197="","",'DATA ENTRY'!W197)</f>
        <v/>
      </c>
      <c r="S196" s="22" t="str">
        <f>IF('DATA ENTRY'!X197="","",'DATA ENTRY'!X197)</f>
        <v/>
      </c>
      <c r="T196" s="22" t="str">
        <f>IF('DATA ENTRY'!AA197="","",'DATA ENTRY'!AA197)</f>
        <v/>
      </c>
      <c r="U196" s="22" t="str">
        <f t="shared" si="5"/>
        <v/>
      </c>
    </row>
    <row r="197" spans="1:21" ht="18" customHeight="1">
      <c r="A197" s="22" t="str">
        <f>IF(AND(H197="",D197="",F197="",G197="",I197="",J197=""),"",SUBTOTAL(3,$B$5:B197))</f>
        <v/>
      </c>
      <c r="B197" s="94" t="str">
        <f>IF('DATA ENTRY'!B198="","",'DATA ENTRY'!B198)</f>
        <v/>
      </c>
      <c r="C197" s="94" t="str">
        <f>IF('DATA ENTRY'!C198="","",'DATA ENTRY'!C198)</f>
        <v/>
      </c>
      <c r="D197" s="94" t="str">
        <f>IF('DATA ENTRY'!E198="","",'DATA ENTRY'!E198)</f>
        <v/>
      </c>
      <c r="E197" s="22" t="str">
        <f>IF('DATA ENTRY'!G198="","",'DATA ENTRY'!G198)</f>
        <v/>
      </c>
      <c r="F197" s="22" t="str">
        <f>IF('DATA ENTRY'!F198="","",'DATA ENTRY'!F198)</f>
        <v/>
      </c>
      <c r="G197" s="175" t="str">
        <f>IF('DATA ENTRY'!H198="","",'DATA ENTRY'!H198)</f>
        <v/>
      </c>
      <c r="H197" s="175" t="str">
        <f>IF('DATA ENTRY'!I198="","",'DATA ENTRY'!I198)</f>
        <v/>
      </c>
      <c r="I197" s="22" t="str">
        <f>IF('DATA ENTRY'!N198="","",'DATA ENTRY'!N198)</f>
        <v/>
      </c>
      <c r="J197" s="174" t="str">
        <f>IF('DATA ENTRY'!O198="","",'DATA ENTRY'!O198)</f>
        <v/>
      </c>
      <c r="K197" s="22" t="str">
        <f>IF('DATA ENTRY'!P198="","",'DATA ENTRY'!P198)</f>
        <v/>
      </c>
      <c r="L197" s="174" t="str">
        <f>IF('DATA ENTRY'!Q198="","",'DATA ENTRY'!Q198)</f>
        <v/>
      </c>
      <c r="M197" s="22" t="str">
        <f>IF('DATA ENTRY'!R198="","",'DATA ENTRY'!R198)</f>
        <v/>
      </c>
      <c r="N197" s="174" t="str">
        <f>IF('DATA ENTRY'!S198="","",'DATA ENTRY'!S198)</f>
        <v/>
      </c>
      <c r="O197" s="174" t="str">
        <f t="shared" si="4"/>
        <v/>
      </c>
      <c r="P197" s="94" t="str">
        <f>IF('DATA ENTRY'!T198="","",'DATA ENTRY'!T198)</f>
        <v/>
      </c>
      <c r="Q197" s="94" t="str">
        <f>IF('DATA ENTRY'!U198="","",'DATA ENTRY'!U198)</f>
        <v/>
      </c>
      <c r="R197" s="22" t="str">
        <f>IF('DATA ENTRY'!W198="","",'DATA ENTRY'!W198)</f>
        <v/>
      </c>
      <c r="S197" s="22" t="str">
        <f>IF('DATA ENTRY'!X198="","",'DATA ENTRY'!X198)</f>
        <v/>
      </c>
      <c r="T197" s="22" t="str">
        <f>IF('DATA ENTRY'!AA198="","",'DATA ENTRY'!AA198)</f>
        <v/>
      </c>
      <c r="U197" s="22" t="str">
        <f t="shared" si="5"/>
        <v/>
      </c>
    </row>
    <row r="198" spans="1:21" ht="18" customHeight="1">
      <c r="A198" s="22" t="str">
        <f>IF(AND(H198="",D198="",F198="",G198="",I198="",J198=""),"",SUBTOTAL(3,$B$5:B198))</f>
        <v/>
      </c>
      <c r="B198" s="94" t="str">
        <f>IF('DATA ENTRY'!B199="","",'DATA ENTRY'!B199)</f>
        <v/>
      </c>
      <c r="C198" s="94" t="str">
        <f>IF('DATA ENTRY'!C199="","",'DATA ENTRY'!C199)</f>
        <v/>
      </c>
      <c r="D198" s="94" t="str">
        <f>IF('DATA ENTRY'!E199="","",'DATA ENTRY'!E199)</f>
        <v/>
      </c>
      <c r="E198" s="22" t="str">
        <f>IF('DATA ENTRY'!G199="","",'DATA ENTRY'!G199)</f>
        <v/>
      </c>
      <c r="F198" s="22" t="str">
        <f>IF('DATA ENTRY'!F199="","",'DATA ENTRY'!F199)</f>
        <v/>
      </c>
      <c r="G198" s="175" t="str">
        <f>IF('DATA ENTRY'!H199="","",'DATA ENTRY'!H199)</f>
        <v/>
      </c>
      <c r="H198" s="175" t="str">
        <f>IF('DATA ENTRY'!I199="","",'DATA ENTRY'!I199)</f>
        <v/>
      </c>
      <c r="I198" s="22" t="str">
        <f>IF('DATA ENTRY'!N199="","",'DATA ENTRY'!N199)</f>
        <v/>
      </c>
      <c r="J198" s="174" t="str">
        <f>IF('DATA ENTRY'!O199="","",'DATA ENTRY'!O199)</f>
        <v/>
      </c>
      <c r="K198" s="22" t="str">
        <f>IF('DATA ENTRY'!P199="","",'DATA ENTRY'!P199)</f>
        <v/>
      </c>
      <c r="L198" s="174" t="str">
        <f>IF('DATA ENTRY'!Q199="","",'DATA ENTRY'!Q199)</f>
        <v/>
      </c>
      <c r="M198" s="22" t="str">
        <f>IF('DATA ENTRY'!R199="","",'DATA ENTRY'!R199)</f>
        <v/>
      </c>
      <c r="N198" s="174" t="str">
        <f>IF('DATA ENTRY'!S199="","",'DATA ENTRY'!S199)</f>
        <v/>
      </c>
      <c r="O198" s="174" t="str">
        <f t="shared" ref="O198:O261" si="6">IFERROR(IF(J198="","",SUM(J198*75%+L198*25%)),"")</f>
        <v/>
      </c>
      <c r="P198" s="94" t="str">
        <f>IF('DATA ENTRY'!T199="","",'DATA ENTRY'!T199)</f>
        <v/>
      </c>
      <c r="Q198" s="94" t="str">
        <f>IF('DATA ENTRY'!U199="","",'DATA ENTRY'!U199)</f>
        <v/>
      </c>
      <c r="R198" s="22" t="str">
        <f>IF('DATA ENTRY'!W199="","",'DATA ENTRY'!W199)</f>
        <v/>
      </c>
      <c r="S198" s="22" t="str">
        <f>IF('DATA ENTRY'!X199="","",'DATA ENTRY'!X199)</f>
        <v/>
      </c>
      <c r="T198" s="22" t="str">
        <f>IF('DATA ENTRY'!AA199="","",'DATA ENTRY'!AA199)</f>
        <v/>
      </c>
      <c r="U198" s="22" t="str">
        <f t="shared" ref="U198:U261" si="7">IF(O198="","",SUMPRODUCT(--(F198=$F$5:$F$211),--(O198&lt;$O$5:$O$211))+1)</f>
        <v/>
      </c>
    </row>
    <row r="199" spans="1:21" ht="18" customHeight="1">
      <c r="A199" s="22" t="str">
        <f>IF(AND(H199="",D199="",F199="",G199="",I199="",J199=""),"",SUBTOTAL(3,$B$5:B199))</f>
        <v/>
      </c>
      <c r="B199" s="94" t="str">
        <f>IF('DATA ENTRY'!B200="","",'DATA ENTRY'!B200)</f>
        <v/>
      </c>
      <c r="C199" s="94" t="str">
        <f>IF('DATA ENTRY'!C200="","",'DATA ENTRY'!C200)</f>
        <v/>
      </c>
      <c r="D199" s="94" t="str">
        <f>IF('DATA ENTRY'!E200="","",'DATA ENTRY'!E200)</f>
        <v/>
      </c>
      <c r="E199" s="22" t="str">
        <f>IF('DATA ENTRY'!G200="","",'DATA ENTRY'!G200)</f>
        <v/>
      </c>
      <c r="F199" s="22" t="str">
        <f>IF('DATA ENTRY'!F200="","",'DATA ENTRY'!F200)</f>
        <v/>
      </c>
      <c r="G199" s="175" t="str">
        <f>IF('DATA ENTRY'!H200="","",'DATA ENTRY'!H200)</f>
        <v/>
      </c>
      <c r="H199" s="175" t="str">
        <f>IF('DATA ENTRY'!I200="","",'DATA ENTRY'!I200)</f>
        <v/>
      </c>
      <c r="I199" s="22" t="str">
        <f>IF('DATA ENTRY'!N200="","",'DATA ENTRY'!N200)</f>
        <v/>
      </c>
      <c r="J199" s="174" t="str">
        <f>IF('DATA ENTRY'!O200="","",'DATA ENTRY'!O200)</f>
        <v/>
      </c>
      <c r="K199" s="22" t="str">
        <f>IF('DATA ENTRY'!P200="","",'DATA ENTRY'!P200)</f>
        <v/>
      </c>
      <c r="L199" s="174" t="str">
        <f>IF('DATA ENTRY'!Q200="","",'DATA ENTRY'!Q200)</f>
        <v/>
      </c>
      <c r="M199" s="22" t="str">
        <f>IF('DATA ENTRY'!R200="","",'DATA ENTRY'!R200)</f>
        <v/>
      </c>
      <c r="N199" s="174" t="str">
        <f>IF('DATA ENTRY'!S200="","",'DATA ENTRY'!S200)</f>
        <v/>
      </c>
      <c r="O199" s="174" t="str">
        <f t="shared" si="6"/>
        <v/>
      </c>
      <c r="P199" s="94" t="str">
        <f>IF('DATA ENTRY'!T200="","",'DATA ENTRY'!T200)</f>
        <v/>
      </c>
      <c r="Q199" s="94" t="str">
        <f>IF('DATA ENTRY'!U200="","",'DATA ENTRY'!U200)</f>
        <v/>
      </c>
      <c r="R199" s="22" t="str">
        <f>IF('DATA ENTRY'!W200="","",'DATA ENTRY'!W200)</f>
        <v/>
      </c>
      <c r="S199" s="22" t="str">
        <f>IF('DATA ENTRY'!X200="","",'DATA ENTRY'!X200)</f>
        <v/>
      </c>
      <c r="T199" s="22" t="str">
        <f>IF('DATA ENTRY'!AA200="","",'DATA ENTRY'!AA200)</f>
        <v/>
      </c>
      <c r="U199" s="22" t="str">
        <f t="shared" si="7"/>
        <v/>
      </c>
    </row>
    <row r="200" spans="1:21" ht="18" customHeight="1">
      <c r="A200" s="22" t="str">
        <f>IF(AND(H200="",D200="",F200="",G200="",I200="",J200=""),"",SUBTOTAL(3,$B$5:B200))</f>
        <v/>
      </c>
      <c r="B200" s="94" t="str">
        <f>IF('DATA ENTRY'!B201="","",'DATA ENTRY'!B201)</f>
        <v/>
      </c>
      <c r="C200" s="94" t="str">
        <f>IF('DATA ENTRY'!C201="","",'DATA ENTRY'!C201)</f>
        <v/>
      </c>
      <c r="D200" s="94" t="str">
        <f>IF('DATA ENTRY'!E201="","",'DATA ENTRY'!E201)</f>
        <v/>
      </c>
      <c r="E200" s="22" t="str">
        <f>IF('DATA ENTRY'!G201="","",'DATA ENTRY'!G201)</f>
        <v/>
      </c>
      <c r="F200" s="22" t="str">
        <f>IF('DATA ENTRY'!F201="","",'DATA ENTRY'!F201)</f>
        <v/>
      </c>
      <c r="G200" s="175" t="str">
        <f>IF('DATA ENTRY'!H201="","",'DATA ENTRY'!H201)</f>
        <v/>
      </c>
      <c r="H200" s="175" t="str">
        <f>IF('DATA ENTRY'!I201="","",'DATA ENTRY'!I201)</f>
        <v/>
      </c>
      <c r="I200" s="22" t="str">
        <f>IF('DATA ENTRY'!N201="","",'DATA ENTRY'!N201)</f>
        <v/>
      </c>
      <c r="J200" s="174" t="str">
        <f>IF('DATA ENTRY'!O201="","",'DATA ENTRY'!O201)</f>
        <v/>
      </c>
      <c r="K200" s="22" t="str">
        <f>IF('DATA ENTRY'!P201="","",'DATA ENTRY'!P201)</f>
        <v/>
      </c>
      <c r="L200" s="174" t="str">
        <f>IF('DATA ENTRY'!Q201="","",'DATA ENTRY'!Q201)</f>
        <v/>
      </c>
      <c r="M200" s="22" t="str">
        <f>IF('DATA ENTRY'!R201="","",'DATA ENTRY'!R201)</f>
        <v/>
      </c>
      <c r="N200" s="174" t="str">
        <f>IF('DATA ENTRY'!S201="","",'DATA ENTRY'!S201)</f>
        <v/>
      </c>
      <c r="O200" s="174" t="str">
        <f t="shared" si="6"/>
        <v/>
      </c>
      <c r="P200" s="94" t="str">
        <f>IF('DATA ENTRY'!T201="","",'DATA ENTRY'!T201)</f>
        <v/>
      </c>
      <c r="Q200" s="94" t="str">
        <f>IF('DATA ENTRY'!U201="","",'DATA ENTRY'!U201)</f>
        <v/>
      </c>
      <c r="R200" s="22" t="str">
        <f>IF('DATA ENTRY'!W201="","",'DATA ENTRY'!W201)</f>
        <v/>
      </c>
      <c r="S200" s="22" t="str">
        <f>IF('DATA ENTRY'!X201="","",'DATA ENTRY'!X201)</f>
        <v/>
      </c>
      <c r="T200" s="22" t="str">
        <f>IF('DATA ENTRY'!AA201="","",'DATA ENTRY'!AA201)</f>
        <v/>
      </c>
      <c r="U200" s="22" t="str">
        <f t="shared" si="7"/>
        <v/>
      </c>
    </row>
    <row r="201" spans="1:21" ht="18" customHeight="1">
      <c r="A201" s="22" t="str">
        <f>IF(AND(H201="",D201="",F201="",G201="",I201="",J201=""),"",SUBTOTAL(3,$B$5:B201))</f>
        <v/>
      </c>
      <c r="B201" s="94" t="str">
        <f>IF('DATA ENTRY'!B202="","",'DATA ENTRY'!B202)</f>
        <v/>
      </c>
      <c r="C201" s="94" t="str">
        <f>IF('DATA ENTRY'!C202="","",'DATA ENTRY'!C202)</f>
        <v/>
      </c>
      <c r="D201" s="94" t="str">
        <f>IF('DATA ENTRY'!E202="","",'DATA ENTRY'!E202)</f>
        <v/>
      </c>
      <c r="E201" s="22" t="str">
        <f>IF('DATA ENTRY'!G202="","",'DATA ENTRY'!G202)</f>
        <v/>
      </c>
      <c r="F201" s="22" t="str">
        <f>IF('DATA ENTRY'!F202="","",'DATA ENTRY'!F202)</f>
        <v/>
      </c>
      <c r="G201" s="175" t="str">
        <f>IF('DATA ENTRY'!H202="","",'DATA ENTRY'!H202)</f>
        <v/>
      </c>
      <c r="H201" s="175" t="str">
        <f>IF('DATA ENTRY'!I202="","",'DATA ENTRY'!I202)</f>
        <v/>
      </c>
      <c r="I201" s="22" t="str">
        <f>IF('DATA ENTRY'!N202="","",'DATA ENTRY'!N202)</f>
        <v/>
      </c>
      <c r="J201" s="174" t="str">
        <f>IF('DATA ENTRY'!O202="","",'DATA ENTRY'!O202)</f>
        <v/>
      </c>
      <c r="K201" s="22" t="str">
        <f>IF('DATA ENTRY'!P202="","",'DATA ENTRY'!P202)</f>
        <v/>
      </c>
      <c r="L201" s="174" t="str">
        <f>IF('DATA ENTRY'!Q202="","",'DATA ENTRY'!Q202)</f>
        <v/>
      </c>
      <c r="M201" s="22" t="str">
        <f>IF('DATA ENTRY'!R202="","",'DATA ENTRY'!R202)</f>
        <v/>
      </c>
      <c r="N201" s="174" t="str">
        <f>IF('DATA ENTRY'!S202="","",'DATA ENTRY'!S202)</f>
        <v/>
      </c>
      <c r="O201" s="174" t="str">
        <f t="shared" si="6"/>
        <v/>
      </c>
      <c r="P201" s="94" t="str">
        <f>IF('DATA ENTRY'!T202="","",'DATA ENTRY'!T202)</f>
        <v/>
      </c>
      <c r="Q201" s="94" t="str">
        <f>IF('DATA ENTRY'!U202="","",'DATA ENTRY'!U202)</f>
        <v/>
      </c>
      <c r="R201" s="22" t="str">
        <f>IF('DATA ENTRY'!W202="","",'DATA ENTRY'!W202)</f>
        <v/>
      </c>
      <c r="S201" s="22" t="str">
        <f>IF('DATA ENTRY'!X202="","",'DATA ENTRY'!X202)</f>
        <v/>
      </c>
      <c r="T201" s="22" t="str">
        <f>IF('DATA ENTRY'!AA202="","",'DATA ENTRY'!AA202)</f>
        <v/>
      </c>
      <c r="U201" s="22" t="str">
        <f t="shared" si="7"/>
        <v/>
      </c>
    </row>
    <row r="202" spans="1:21" ht="18" customHeight="1">
      <c r="A202" s="22" t="str">
        <f>IF(AND(H202="",D202="",F202="",G202="",I202="",J202=""),"",SUBTOTAL(3,$B$5:B202))</f>
        <v/>
      </c>
      <c r="B202" s="94" t="str">
        <f>IF('DATA ENTRY'!B203="","",'DATA ENTRY'!B203)</f>
        <v/>
      </c>
      <c r="C202" s="94" t="str">
        <f>IF('DATA ENTRY'!C203="","",'DATA ENTRY'!C203)</f>
        <v/>
      </c>
      <c r="D202" s="94" t="str">
        <f>IF('DATA ENTRY'!E203="","",'DATA ENTRY'!E203)</f>
        <v/>
      </c>
      <c r="E202" s="22" t="str">
        <f>IF('DATA ENTRY'!G203="","",'DATA ENTRY'!G203)</f>
        <v/>
      </c>
      <c r="F202" s="22" t="str">
        <f>IF('DATA ENTRY'!F203="","",'DATA ENTRY'!F203)</f>
        <v/>
      </c>
      <c r="G202" s="175" t="str">
        <f>IF('DATA ENTRY'!H203="","",'DATA ENTRY'!H203)</f>
        <v/>
      </c>
      <c r="H202" s="175" t="str">
        <f>IF('DATA ENTRY'!I203="","",'DATA ENTRY'!I203)</f>
        <v/>
      </c>
      <c r="I202" s="22" t="str">
        <f>IF('DATA ENTRY'!N203="","",'DATA ENTRY'!N203)</f>
        <v/>
      </c>
      <c r="J202" s="174" t="str">
        <f>IF('DATA ENTRY'!O203="","",'DATA ENTRY'!O203)</f>
        <v/>
      </c>
      <c r="K202" s="22" t="str">
        <f>IF('DATA ENTRY'!P203="","",'DATA ENTRY'!P203)</f>
        <v/>
      </c>
      <c r="L202" s="174" t="str">
        <f>IF('DATA ENTRY'!Q203="","",'DATA ENTRY'!Q203)</f>
        <v/>
      </c>
      <c r="M202" s="22" t="str">
        <f>IF('DATA ENTRY'!R203="","",'DATA ENTRY'!R203)</f>
        <v/>
      </c>
      <c r="N202" s="174" t="str">
        <f>IF('DATA ENTRY'!S203="","",'DATA ENTRY'!S203)</f>
        <v/>
      </c>
      <c r="O202" s="174" t="str">
        <f t="shared" si="6"/>
        <v/>
      </c>
      <c r="P202" s="94" t="str">
        <f>IF('DATA ENTRY'!T203="","",'DATA ENTRY'!T203)</f>
        <v/>
      </c>
      <c r="Q202" s="94" t="str">
        <f>IF('DATA ENTRY'!U203="","",'DATA ENTRY'!U203)</f>
        <v/>
      </c>
      <c r="R202" s="22" t="str">
        <f>IF('DATA ENTRY'!W203="","",'DATA ENTRY'!W203)</f>
        <v/>
      </c>
      <c r="S202" s="22" t="str">
        <f>IF('DATA ENTRY'!X203="","",'DATA ENTRY'!X203)</f>
        <v/>
      </c>
      <c r="T202" s="22" t="str">
        <f>IF('DATA ENTRY'!AA203="","",'DATA ENTRY'!AA203)</f>
        <v/>
      </c>
      <c r="U202" s="22" t="str">
        <f t="shared" si="7"/>
        <v/>
      </c>
    </row>
    <row r="203" spans="1:21" ht="18" customHeight="1">
      <c r="A203" s="22" t="str">
        <f>IF(AND(H203="",D203="",F203="",G203="",I203="",J203=""),"",SUBTOTAL(3,$B$5:B203))</f>
        <v/>
      </c>
      <c r="B203" s="94" t="str">
        <f>IF('DATA ENTRY'!B204="","",'DATA ENTRY'!B204)</f>
        <v/>
      </c>
      <c r="C203" s="94" t="str">
        <f>IF('DATA ENTRY'!C204="","",'DATA ENTRY'!C204)</f>
        <v/>
      </c>
      <c r="D203" s="94" t="str">
        <f>IF('DATA ENTRY'!E204="","",'DATA ENTRY'!E204)</f>
        <v/>
      </c>
      <c r="E203" s="22" t="str">
        <f>IF('DATA ENTRY'!G204="","",'DATA ENTRY'!G204)</f>
        <v/>
      </c>
      <c r="F203" s="22" t="str">
        <f>IF('DATA ENTRY'!F204="","",'DATA ENTRY'!F204)</f>
        <v/>
      </c>
      <c r="G203" s="175" t="str">
        <f>IF('DATA ENTRY'!H204="","",'DATA ENTRY'!H204)</f>
        <v/>
      </c>
      <c r="H203" s="175" t="str">
        <f>IF('DATA ENTRY'!I204="","",'DATA ENTRY'!I204)</f>
        <v/>
      </c>
      <c r="I203" s="22" t="str">
        <f>IF('DATA ENTRY'!N204="","",'DATA ENTRY'!N204)</f>
        <v/>
      </c>
      <c r="J203" s="174" t="str">
        <f>IF('DATA ENTRY'!O204="","",'DATA ENTRY'!O204)</f>
        <v/>
      </c>
      <c r="K203" s="22" t="str">
        <f>IF('DATA ENTRY'!P204="","",'DATA ENTRY'!P204)</f>
        <v/>
      </c>
      <c r="L203" s="174" t="str">
        <f>IF('DATA ENTRY'!Q204="","",'DATA ENTRY'!Q204)</f>
        <v/>
      </c>
      <c r="M203" s="22" t="str">
        <f>IF('DATA ENTRY'!R204="","",'DATA ENTRY'!R204)</f>
        <v/>
      </c>
      <c r="N203" s="174" t="str">
        <f>IF('DATA ENTRY'!S204="","",'DATA ENTRY'!S204)</f>
        <v/>
      </c>
      <c r="O203" s="174" t="str">
        <f t="shared" si="6"/>
        <v/>
      </c>
      <c r="P203" s="94" t="str">
        <f>IF('DATA ENTRY'!T204="","",'DATA ENTRY'!T204)</f>
        <v/>
      </c>
      <c r="Q203" s="94" t="str">
        <f>IF('DATA ENTRY'!U204="","",'DATA ENTRY'!U204)</f>
        <v/>
      </c>
      <c r="R203" s="22" t="str">
        <f>IF('DATA ENTRY'!W204="","",'DATA ENTRY'!W204)</f>
        <v/>
      </c>
      <c r="S203" s="22" t="str">
        <f>IF('DATA ENTRY'!X204="","",'DATA ENTRY'!X204)</f>
        <v/>
      </c>
      <c r="T203" s="22" t="str">
        <f>IF('DATA ENTRY'!AA204="","",'DATA ENTRY'!AA204)</f>
        <v/>
      </c>
      <c r="U203" s="22" t="str">
        <f t="shared" si="7"/>
        <v/>
      </c>
    </row>
    <row r="204" spans="1:21" ht="18" customHeight="1">
      <c r="A204" s="22" t="str">
        <f>IF(AND(H204="",D204="",F204="",G204="",I204="",J204=""),"",SUBTOTAL(3,$B$5:B204))</f>
        <v/>
      </c>
      <c r="B204" s="94" t="str">
        <f>IF('DATA ENTRY'!B205="","",'DATA ENTRY'!B205)</f>
        <v/>
      </c>
      <c r="C204" s="94" t="str">
        <f>IF('DATA ENTRY'!C205="","",'DATA ENTRY'!C205)</f>
        <v/>
      </c>
      <c r="D204" s="94" t="str">
        <f>IF('DATA ENTRY'!E205="","",'DATA ENTRY'!E205)</f>
        <v/>
      </c>
      <c r="E204" s="22" t="str">
        <f>IF('DATA ENTRY'!G205="","",'DATA ENTRY'!G205)</f>
        <v/>
      </c>
      <c r="F204" s="22" t="str">
        <f>IF('DATA ENTRY'!F205="","",'DATA ENTRY'!F205)</f>
        <v/>
      </c>
      <c r="G204" s="175" t="str">
        <f>IF('DATA ENTRY'!H205="","",'DATA ENTRY'!H205)</f>
        <v/>
      </c>
      <c r="H204" s="175" t="str">
        <f>IF('DATA ENTRY'!I205="","",'DATA ENTRY'!I205)</f>
        <v/>
      </c>
      <c r="I204" s="22" t="str">
        <f>IF('DATA ENTRY'!N205="","",'DATA ENTRY'!N205)</f>
        <v/>
      </c>
      <c r="J204" s="174" t="str">
        <f>IF('DATA ENTRY'!O205="","",'DATA ENTRY'!O205)</f>
        <v/>
      </c>
      <c r="K204" s="22" t="str">
        <f>IF('DATA ENTRY'!P205="","",'DATA ENTRY'!P205)</f>
        <v/>
      </c>
      <c r="L204" s="174" t="str">
        <f>IF('DATA ENTRY'!Q205="","",'DATA ENTRY'!Q205)</f>
        <v/>
      </c>
      <c r="M204" s="22" t="str">
        <f>IF('DATA ENTRY'!R205="","",'DATA ENTRY'!R205)</f>
        <v/>
      </c>
      <c r="N204" s="174" t="str">
        <f>IF('DATA ENTRY'!S205="","",'DATA ENTRY'!S205)</f>
        <v/>
      </c>
      <c r="O204" s="174" t="str">
        <f t="shared" si="6"/>
        <v/>
      </c>
      <c r="P204" s="94" t="str">
        <f>IF('DATA ENTRY'!T205="","",'DATA ENTRY'!T205)</f>
        <v/>
      </c>
      <c r="Q204" s="94" t="str">
        <f>IF('DATA ENTRY'!U205="","",'DATA ENTRY'!U205)</f>
        <v/>
      </c>
      <c r="R204" s="22" t="str">
        <f>IF('DATA ENTRY'!W205="","",'DATA ENTRY'!W205)</f>
        <v/>
      </c>
      <c r="S204" s="22" t="str">
        <f>IF('DATA ENTRY'!X205="","",'DATA ENTRY'!X205)</f>
        <v/>
      </c>
      <c r="T204" s="22" t="str">
        <f>IF('DATA ENTRY'!AA205="","",'DATA ENTRY'!AA205)</f>
        <v/>
      </c>
      <c r="U204" s="22" t="str">
        <f t="shared" si="7"/>
        <v/>
      </c>
    </row>
    <row r="205" spans="1:21" ht="18" customHeight="1">
      <c r="A205" s="22" t="str">
        <f>IF(AND(H205="",D205="",F205="",G205="",I205="",J205=""),"",SUBTOTAL(3,$B$5:B205))</f>
        <v/>
      </c>
      <c r="B205" s="94" t="str">
        <f>IF('DATA ENTRY'!B206="","",'DATA ENTRY'!B206)</f>
        <v/>
      </c>
      <c r="C205" s="94" t="str">
        <f>IF('DATA ENTRY'!C206="","",'DATA ENTRY'!C206)</f>
        <v/>
      </c>
      <c r="D205" s="94" t="str">
        <f>IF('DATA ENTRY'!E206="","",'DATA ENTRY'!E206)</f>
        <v/>
      </c>
      <c r="E205" s="22" t="str">
        <f>IF('DATA ENTRY'!G206="","",'DATA ENTRY'!G206)</f>
        <v/>
      </c>
      <c r="F205" s="22" t="str">
        <f>IF('DATA ENTRY'!F206="","",'DATA ENTRY'!F206)</f>
        <v/>
      </c>
      <c r="G205" s="175" t="str">
        <f>IF('DATA ENTRY'!H206="","",'DATA ENTRY'!H206)</f>
        <v/>
      </c>
      <c r="H205" s="175" t="str">
        <f>IF('DATA ENTRY'!I206="","",'DATA ENTRY'!I206)</f>
        <v/>
      </c>
      <c r="I205" s="22" t="str">
        <f>IF('DATA ENTRY'!N206="","",'DATA ENTRY'!N206)</f>
        <v/>
      </c>
      <c r="J205" s="174" t="str">
        <f>IF('DATA ENTRY'!O206="","",'DATA ENTRY'!O206)</f>
        <v/>
      </c>
      <c r="K205" s="22" t="str">
        <f>IF('DATA ENTRY'!P206="","",'DATA ENTRY'!P206)</f>
        <v/>
      </c>
      <c r="L205" s="174" t="str">
        <f>IF('DATA ENTRY'!Q206="","",'DATA ENTRY'!Q206)</f>
        <v/>
      </c>
      <c r="M205" s="22" t="str">
        <f>IF('DATA ENTRY'!R206="","",'DATA ENTRY'!R206)</f>
        <v/>
      </c>
      <c r="N205" s="174" t="str">
        <f>IF('DATA ENTRY'!S206="","",'DATA ENTRY'!S206)</f>
        <v/>
      </c>
      <c r="O205" s="174" t="str">
        <f t="shared" si="6"/>
        <v/>
      </c>
      <c r="P205" s="94" t="str">
        <f>IF('DATA ENTRY'!T206="","",'DATA ENTRY'!T206)</f>
        <v/>
      </c>
      <c r="Q205" s="94" t="str">
        <f>IF('DATA ENTRY'!U206="","",'DATA ENTRY'!U206)</f>
        <v/>
      </c>
      <c r="R205" s="22" t="str">
        <f>IF('DATA ENTRY'!W206="","",'DATA ENTRY'!W206)</f>
        <v/>
      </c>
      <c r="S205" s="22" t="str">
        <f>IF('DATA ENTRY'!X206="","",'DATA ENTRY'!X206)</f>
        <v/>
      </c>
      <c r="T205" s="22" t="str">
        <f>IF('DATA ENTRY'!AA206="","",'DATA ENTRY'!AA206)</f>
        <v/>
      </c>
      <c r="U205" s="22" t="str">
        <f t="shared" si="7"/>
        <v/>
      </c>
    </row>
    <row r="206" spans="1:21" ht="18" customHeight="1">
      <c r="A206" s="22" t="str">
        <f>IF(AND(H206="",D206="",F206="",G206="",I206="",J206=""),"",SUBTOTAL(3,$B$5:B206))</f>
        <v/>
      </c>
      <c r="B206" s="94" t="str">
        <f>IF('DATA ENTRY'!B207="","",'DATA ENTRY'!B207)</f>
        <v/>
      </c>
      <c r="C206" s="94" t="str">
        <f>IF('DATA ENTRY'!C207="","",'DATA ENTRY'!C207)</f>
        <v/>
      </c>
      <c r="D206" s="94" t="str">
        <f>IF('DATA ENTRY'!E207="","",'DATA ENTRY'!E207)</f>
        <v/>
      </c>
      <c r="E206" s="22" t="str">
        <f>IF('DATA ENTRY'!G207="","",'DATA ENTRY'!G207)</f>
        <v/>
      </c>
      <c r="F206" s="22" t="str">
        <f>IF('DATA ENTRY'!F207="","",'DATA ENTRY'!F207)</f>
        <v/>
      </c>
      <c r="G206" s="175" t="str">
        <f>IF('DATA ENTRY'!H207="","",'DATA ENTRY'!H207)</f>
        <v/>
      </c>
      <c r="H206" s="175" t="str">
        <f>IF('DATA ENTRY'!I207="","",'DATA ENTRY'!I207)</f>
        <v/>
      </c>
      <c r="I206" s="22" t="str">
        <f>IF('DATA ENTRY'!N207="","",'DATA ENTRY'!N207)</f>
        <v/>
      </c>
      <c r="J206" s="174" t="str">
        <f>IF('DATA ENTRY'!O207="","",'DATA ENTRY'!O207)</f>
        <v/>
      </c>
      <c r="K206" s="22" t="str">
        <f>IF('DATA ENTRY'!P207="","",'DATA ENTRY'!P207)</f>
        <v/>
      </c>
      <c r="L206" s="174" t="str">
        <f>IF('DATA ENTRY'!Q207="","",'DATA ENTRY'!Q207)</f>
        <v/>
      </c>
      <c r="M206" s="22" t="str">
        <f>IF('DATA ENTRY'!R207="","",'DATA ENTRY'!R207)</f>
        <v/>
      </c>
      <c r="N206" s="174" t="str">
        <f>IF('DATA ENTRY'!S207="","",'DATA ENTRY'!S207)</f>
        <v/>
      </c>
      <c r="O206" s="174" t="str">
        <f t="shared" si="6"/>
        <v/>
      </c>
      <c r="P206" s="94" t="str">
        <f>IF('DATA ENTRY'!T207="","",'DATA ENTRY'!T207)</f>
        <v/>
      </c>
      <c r="Q206" s="94" t="str">
        <f>IF('DATA ENTRY'!U207="","",'DATA ENTRY'!U207)</f>
        <v/>
      </c>
      <c r="R206" s="22" t="str">
        <f>IF('DATA ENTRY'!W207="","",'DATA ENTRY'!W207)</f>
        <v/>
      </c>
      <c r="S206" s="22" t="str">
        <f>IF('DATA ENTRY'!X207="","",'DATA ENTRY'!X207)</f>
        <v/>
      </c>
      <c r="T206" s="22" t="str">
        <f>IF('DATA ENTRY'!AA207="","",'DATA ENTRY'!AA207)</f>
        <v/>
      </c>
      <c r="U206" s="22" t="str">
        <f t="shared" si="7"/>
        <v/>
      </c>
    </row>
    <row r="207" spans="1:21" ht="18" customHeight="1">
      <c r="A207" s="22" t="str">
        <f>IF(AND(H207="",D207="",F207="",G207="",I207="",J207=""),"",SUBTOTAL(3,$B$5:B207))</f>
        <v/>
      </c>
      <c r="B207" s="94" t="str">
        <f>IF('DATA ENTRY'!B208="","",'DATA ENTRY'!B208)</f>
        <v/>
      </c>
      <c r="C207" s="94" t="str">
        <f>IF('DATA ENTRY'!C208="","",'DATA ENTRY'!C208)</f>
        <v/>
      </c>
      <c r="D207" s="94" t="str">
        <f>IF('DATA ENTRY'!E208="","",'DATA ENTRY'!E208)</f>
        <v/>
      </c>
      <c r="E207" s="22" t="str">
        <f>IF('DATA ENTRY'!G208="","",'DATA ENTRY'!G208)</f>
        <v/>
      </c>
      <c r="F207" s="22" t="str">
        <f>IF('DATA ENTRY'!F208="","",'DATA ENTRY'!F208)</f>
        <v/>
      </c>
      <c r="G207" s="175" t="str">
        <f>IF('DATA ENTRY'!H208="","",'DATA ENTRY'!H208)</f>
        <v/>
      </c>
      <c r="H207" s="175" t="str">
        <f>IF('DATA ENTRY'!I208="","",'DATA ENTRY'!I208)</f>
        <v/>
      </c>
      <c r="I207" s="22" t="str">
        <f>IF('DATA ENTRY'!N208="","",'DATA ENTRY'!N208)</f>
        <v/>
      </c>
      <c r="J207" s="174" t="str">
        <f>IF('DATA ENTRY'!O208="","",'DATA ENTRY'!O208)</f>
        <v/>
      </c>
      <c r="K207" s="22" t="str">
        <f>IF('DATA ENTRY'!P208="","",'DATA ENTRY'!P208)</f>
        <v/>
      </c>
      <c r="L207" s="174" t="str">
        <f>IF('DATA ENTRY'!Q208="","",'DATA ENTRY'!Q208)</f>
        <v/>
      </c>
      <c r="M207" s="22" t="str">
        <f>IF('DATA ENTRY'!R208="","",'DATA ENTRY'!R208)</f>
        <v/>
      </c>
      <c r="N207" s="174" t="str">
        <f>IF('DATA ENTRY'!S208="","",'DATA ENTRY'!S208)</f>
        <v/>
      </c>
      <c r="O207" s="174" t="str">
        <f t="shared" si="6"/>
        <v/>
      </c>
      <c r="P207" s="94" t="str">
        <f>IF('DATA ENTRY'!T208="","",'DATA ENTRY'!T208)</f>
        <v/>
      </c>
      <c r="Q207" s="94" t="str">
        <f>IF('DATA ENTRY'!U208="","",'DATA ENTRY'!U208)</f>
        <v/>
      </c>
      <c r="R207" s="22" t="str">
        <f>IF('DATA ENTRY'!W208="","",'DATA ENTRY'!W208)</f>
        <v/>
      </c>
      <c r="S207" s="22" t="str">
        <f>IF('DATA ENTRY'!X208="","",'DATA ENTRY'!X208)</f>
        <v/>
      </c>
      <c r="T207" s="22" t="str">
        <f>IF('DATA ENTRY'!AA208="","",'DATA ENTRY'!AA208)</f>
        <v/>
      </c>
      <c r="U207" s="22" t="str">
        <f t="shared" si="7"/>
        <v/>
      </c>
    </row>
    <row r="208" spans="1:21" ht="18" customHeight="1">
      <c r="A208" s="22" t="str">
        <f>IF(AND(H208="",D208="",F208="",G208="",I208="",J208=""),"",SUBTOTAL(3,$B$5:B208))</f>
        <v/>
      </c>
      <c r="B208" s="94" t="str">
        <f>IF('DATA ENTRY'!B209="","",'DATA ENTRY'!B209)</f>
        <v/>
      </c>
      <c r="C208" s="94" t="str">
        <f>IF('DATA ENTRY'!C209="","",'DATA ENTRY'!C209)</f>
        <v/>
      </c>
      <c r="D208" s="94" t="str">
        <f>IF('DATA ENTRY'!E209="","",'DATA ENTRY'!E209)</f>
        <v/>
      </c>
      <c r="E208" s="22" t="str">
        <f>IF('DATA ENTRY'!G209="","",'DATA ENTRY'!G209)</f>
        <v/>
      </c>
      <c r="F208" s="22" t="str">
        <f>IF('DATA ENTRY'!F209="","",'DATA ENTRY'!F209)</f>
        <v/>
      </c>
      <c r="G208" s="175" t="str">
        <f>IF('DATA ENTRY'!H209="","",'DATA ENTRY'!H209)</f>
        <v/>
      </c>
      <c r="H208" s="175" t="str">
        <f>IF('DATA ENTRY'!I209="","",'DATA ENTRY'!I209)</f>
        <v/>
      </c>
      <c r="I208" s="22" t="str">
        <f>IF('DATA ENTRY'!N209="","",'DATA ENTRY'!N209)</f>
        <v/>
      </c>
      <c r="J208" s="174" t="str">
        <f>IF('DATA ENTRY'!O209="","",'DATA ENTRY'!O209)</f>
        <v/>
      </c>
      <c r="K208" s="22" t="str">
        <f>IF('DATA ENTRY'!P209="","",'DATA ENTRY'!P209)</f>
        <v/>
      </c>
      <c r="L208" s="174" t="str">
        <f>IF('DATA ENTRY'!Q209="","",'DATA ENTRY'!Q209)</f>
        <v/>
      </c>
      <c r="M208" s="22" t="str">
        <f>IF('DATA ENTRY'!R209="","",'DATA ENTRY'!R209)</f>
        <v/>
      </c>
      <c r="N208" s="174" t="str">
        <f>IF('DATA ENTRY'!S209="","",'DATA ENTRY'!S209)</f>
        <v/>
      </c>
      <c r="O208" s="174" t="str">
        <f t="shared" si="6"/>
        <v/>
      </c>
      <c r="P208" s="94" t="str">
        <f>IF('DATA ENTRY'!T209="","",'DATA ENTRY'!T209)</f>
        <v/>
      </c>
      <c r="Q208" s="94" t="str">
        <f>IF('DATA ENTRY'!U209="","",'DATA ENTRY'!U209)</f>
        <v/>
      </c>
      <c r="R208" s="22" t="str">
        <f>IF('DATA ENTRY'!W209="","",'DATA ENTRY'!W209)</f>
        <v/>
      </c>
      <c r="S208" s="22" t="str">
        <f>IF('DATA ENTRY'!X209="","",'DATA ENTRY'!X209)</f>
        <v/>
      </c>
      <c r="T208" s="22" t="str">
        <f>IF('DATA ENTRY'!AA209="","",'DATA ENTRY'!AA209)</f>
        <v/>
      </c>
      <c r="U208" s="22" t="str">
        <f t="shared" si="7"/>
        <v/>
      </c>
    </row>
    <row r="209" spans="1:21" ht="18" customHeight="1">
      <c r="A209" s="22" t="str">
        <f>IF(AND(H209="",D209="",F209="",G209="",I209="",J209=""),"",SUBTOTAL(3,$B$5:B209))</f>
        <v/>
      </c>
      <c r="B209" s="94" t="str">
        <f>IF('DATA ENTRY'!B210="","",'DATA ENTRY'!B210)</f>
        <v/>
      </c>
      <c r="C209" s="94" t="str">
        <f>IF('DATA ENTRY'!C210="","",'DATA ENTRY'!C210)</f>
        <v/>
      </c>
      <c r="D209" s="94" t="str">
        <f>IF('DATA ENTRY'!E210="","",'DATA ENTRY'!E210)</f>
        <v/>
      </c>
      <c r="E209" s="22" t="str">
        <f>IF('DATA ENTRY'!G210="","",'DATA ENTRY'!G210)</f>
        <v/>
      </c>
      <c r="F209" s="22" t="str">
        <f>IF('DATA ENTRY'!F210="","",'DATA ENTRY'!F210)</f>
        <v/>
      </c>
      <c r="G209" s="175" t="str">
        <f>IF('DATA ENTRY'!H210="","",'DATA ENTRY'!H210)</f>
        <v/>
      </c>
      <c r="H209" s="175" t="str">
        <f>IF('DATA ENTRY'!I210="","",'DATA ENTRY'!I210)</f>
        <v/>
      </c>
      <c r="I209" s="22" t="str">
        <f>IF('DATA ENTRY'!N210="","",'DATA ENTRY'!N210)</f>
        <v/>
      </c>
      <c r="J209" s="174" t="str">
        <f>IF('DATA ENTRY'!O210="","",'DATA ENTRY'!O210)</f>
        <v/>
      </c>
      <c r="K209" s="22" t="str">
        <f>IF('DATA ENTRY'!P210="","",'DATA ENTRY'!P210)</f>
        <v/>
      </c>
      <c r="L209" s="174" t="str">
        <f>IF('DATA ENTRY'!Q210="","",'DATA ENTRY'!Q210)</f>
        <v/>
      </c>
      <c r="M209" s="22" t="str">
        <f>IF('DATA ENTRY'!R210="","",'DATA ENTRY'!R210)</f>
        <v/>
      </c>
      <c r="N209" s="174" t="str">
        <f>IF('DATA ENTRY'!S210="","",'DATA ENTRY'!S210)</f>
        <v/>
      </c>
      <c r="O209" s="174" t="str">
        <f t="shared" si="6"/>
        <v/>
      </c>
      <c r="P209" s="94" t="str">
        <f>IF('DATA ENTRY'!T210="","",'DATA ENTRY'!T210)</f>
        <v/>
      </c>
      <c r="Q209" s="94" t="str">
        <f>IF('DATA ENTRY'!U210="","",'DATA ENTRY'!U210)</f>
        <v/>
      </c>
      <c r="R209" s="22" t="str">
        <f>IF('DATA ENTRY'!W210="","",'DATA ENTRY'!W210)</f>
        <v/>
      </c>
      <c r="S209" s="22" t="str">
        <f>IF('DATA ENTRY'!X210="","",'DATA ENTRY'!X210)</f>
        <v/>
      </c>
      <c r="T209" s="22" t="str">
        <f>IF('DATA ENTRY'!AA210="","",'DATA ENTRY'!AA210)</f>
        <v/>
      </c>
      <c r="U209" s="22" t="str">
        <f t="shared" si="7"/>
        <v/>
      </c>
    </row>
    <row r="210" spans="1:21" ht="18" customHeight="1">
      <c r="A210" s="22" t="str">
        <f>IF(AND(H210="",D210="",F210="",G210="",I210="",J210=""),"",SUBTOTAL(3,$B$5:B210))</f>
        <v/>
      </c>
      <c r="B210" s="94" t="str">
        <f>IF('DATA ENTRY'!B211="","",'DATA ENTRY'!B211)</f>
        <v/>
      </c>
      <c r="C210" s="94" t="str">
        <f>IF('DATA ENTRY'!C211="","",'DATA ENTRY'!C211)</f>
        <v/>
      </c>
      <c r="D210" s="94" t="str">
        <f>IF('DATA ENTRY'!E211="","",'DATA ENTRY'!E211)</f>
        <v/>
      </c>
      <c r="E210" s="22" t="str">
        <f>IF('DATA ENTRY'!G211="","",'DATA ENTRY'!G211)</f>
        <v/>
      </c>
      <c r="F210" s="22" t="str">
        <f>IF('DATA ENTRY'!F211="","",'DATA ENTRY'!F211)</f>
        <v/>
      </c>
      <c r="G210" s="175" t="str">
        <f>IF('DATA ENTRY'!H211="","",'DATA ENTRY'!H211)</f>
        <v/>
      </c>
      <c r="H210" s="175" t="str">
        <f>IF('DATA ENTRY'!I211="","",'DATA ENTRY'!I211)</f>
        <v/>
      </c>
      <c r="I210" s="22" t="str">
        <f>IF('DATA ENTRY'!N211="","",'DATA ENTRY'!N211)</f>
        <v/>
      </c>
      <c r="J210" s="174" t="str">
        <f>IF('DATA ENTRY'!O211="","",'DATA ENTRY'!O211)</f>
        <v/>
      </c>
      <c r="K210" s="22" t="str">
        <f>IF('DATA ENTRY'!P211="","",'DATA ENTRY'!P211)</f>
        <v/>
      </c>
      <c r="L210" s="174" t="str">
        <f>IF('DATA ENTRY'!Q211="","",'DATA ENTRY'!Q211)</f>
        <v/>
      </c>
      <c r="M210" s="22" t="str">
        <f>IF('DATA ENTRY'!R211="","",'DATA ENTRY'!R211)</f>
        <v/>
      </c>
      <c r="N210" s="174" t="str">
        <f>IF('DATA ENTRY'!S211="","",'DATA ENTRY'!S211)</f>
        <v/>
      </c>
      <c r="O210" s="174" t="str">
        <f t="shared" si="6"/>
        <v/>
      </c>
      <c r="P210" s="94" t="str">
        <f>IF('DATA ENTRY'!T211="","",'DATA ENTRY'!T211)</f>
        <v/>
      </c>
      <c r="Q210" s="94" t="str">
        <f>IF('DATA ENTRY'!U211="","",'DATA ENTRY'!U211)</f>
        <v/>
      </c>
      <c r="R210" s="22" t="str">
        <f>IF('DATA ENTRY'!W211="","",'DATA ENTRY'!W211)</f>
        <v/>
      </c>
      <c r="S210" s="22" t="str">
        <f>IF('DATA ENTRY'!X211="","",'DATA ENTRY'!X211)</f>
        <v/>
      </c>
      <c r="T210" s="22" t="str">
        <f>IF('DATA ENTRY'!AA211="","",'DATA ENTRY'!AA211)</f>
        <v/>
      </c>
      <c r="U210" s="22" t="str">
        <f t="shared" si="7"/>
        <v/>
      </c>
    </row>
    <row r="211" spans="1:21" ht="18" customHeight="1">
      <c r="A211" s="22" t="str">
        <f>IF(AND(H211="",D211="",F211="",G211="",I211="",J211=""),"",SUBTOTAL(3,$B$5:B211))</f>
        <v/>
      </c>
      <c r="B211" s="94" t="str">
        <f>IF('DATA ENTRY'!B212="","",'DATA ENTRY'!B212)</f>
        <v/>
      </c>
      <c r="C211" s="94" t="str">
        <f>IF('DATA ENTRY'!C212="","",'DATA ENTRY'!C212)</f>
        <v/>
      </c>
      <c r="D211" s="94" t="str">
        <f>IF('DATA ENTRY'!E212="","",'DATA ENTRY'!E212)</f>
        <v/>
      </c>
      <c r="E211" s="22" t="str">
        <f>IF('DATA ENTRY'!G212="","",'DATA ENTRY'!G212)</f>
        <v/>
      </c>
      <c r="F211" s="22" t="str">
        <f>IF('DATA ENTRY'!F212="","",'DATA ENTRY'!F212)</f>
        <v/>
      </c>
      <c r="G211" s="175" t="str">
        <f>IF('DATA ENTRY'!H212="","",'DATA ENTRY'!H212)</f>
        <v/>
      </c>
      <c r="H211" s="175" t="str">
        <f>IF('DATA ENTRY'!I212="","",'DATA ENTRY'!I212)</f>
        <v/>
      </c>
      <c r="I211" s="22" t="str">
        <f>IF('DATA ENTRY'!N212="","",'DATA ENTRY'!N212)</f>
        <v/>
      </c>
      <c r="J211" s="174" t="str">
        <f>IF('DATA ENTRY'!O212="","",'DATA ENTRY'!O212)</f>
        <v/>
      </c>
      <c r="K211" s="22" t="str">
        <f>IF('DATA ENTRY'!P212="","",'DATA ENTRY'!P212)</f>
        <v/>
      </c>
      <c r="L211" s="174" t="str">
        <f>IF('DATA ENTRY'!Q212="","",'DATA ENTRY'!Q212)</f>
        <v/>
      </c>
      <c r="M211" s="22" t="str">
        <f>IF('DATA ENTRY'!R212="","",'DATA ENTRY'!R212)</f>
        <v/>
      </c>
      <c r="N211" s="174" t="str">
        <f>IF('DATA ENTRY'!S212="","",'DATA ENTRY'!S212)</f>
        <v/>
      </c>
      <c r="O211" s="174" t="str">
        <f t="shared" si="6"/>
        <v/>
      </c>
      <c r="P211" s="94" t="str">
        <f>IF('DATA ENTRY'!T212="","",'DATA ENTRY'!T212)</f>
        <v/>
      </c>
      <c r="Q211" s="94" t="str">
        <f>IF('DATA ENTRY'!U212="","",'DATA ENTRY'!U212)</f>
        <v/>
      </c>
      <c r="R211" s="22" t="str">
        <f>IF('DATA ENTRY'!W212="","",'DATA ENTRY'!W212)</f>
        <v/>
      </c>
      <c r="S211" s="22" t="str">
        <f>IF('DATA ENTRY'!X212="","",'DATA ENTRY'!X212)</f>
        <v/>
      </c>
      <c r="T211" s="22" t="str">
        <f>IF('DATA ENTRY'!AA212="","",'DATA ENTRY'!AA212)</f>
        <v/>
      </c>
      <c r="U211" s="22" t="str">
        <f t="shared" si="7"/>
        <v/>
      </c>
    </row>
    <row r="212" spans="1:21" ht="18" customHeight="1">
      <c r="A212" s="22" t="str">
        <f>IF(AND(H212="",D212="",F212="",G212="",I212="",J212=""),"",SUBTOTAL(3,$B$5:B212))</f>
        <v/>
      </c>
      <c r="B212" s="94" t="str">
        <f>IF('DATA ENTRY'!B213="","",'DATA ENTRY'!B213)</f>
        <v/>
      </c>
      <c r="C212" s="94" t="str">
        <f>IF('DATA ENTRY'!C213="","",'DATA ENTRY'!C213)</f>
        <v/>
      </c>
      <c r="D212" s="94" t="str">
        <f>IF('DATA ENTRY'!E213="","",'DATA ENTRY'!E213)</f>
        <v/>
      </c>
      <c r="E212" s="22" t="str">
        <f>IF('DATA ENTRY'!G213="","",'DATA ENTRY'!G213)</f>
        <v/>
      </c>
      <c r="F212" s="22" t="str">
        <f>IF('DATA ENTRY'!F213="","",'DATA ENTRY'!F213)</f>
        <v/>
      </c>
      <c r="G212" s="175" t="str">
        <f>IF('DATA ENTRY'!H213="","",'DATA ENTRY'!H213)</f>
        <v/>
      </c>
      <c r="H212" s="175" t="str">
        <f>IF('DATA ENTRY'!I213="","",'DATA ENTRY'!I213)</f>
        <v/>
      </c>
      <c r="I212" s="22" t="str">
        <f>IF('DATA ENTRY'!N213="","",'DATA ENTRY'!N213)</f>
        <v/>
      </c>
      <c r="J212" s="174" t="str">
        <f>IF('DATA ENTRY'!O213="","",'DATA ENTRY'!O213)</f>
        <v/>
      </c>
      <c r="K212" s="22" t="str">
        <f>IF('DATA ENTRY'!P213="","",'DATA ENTRY'!P213)</f>
        <v/>
      </c>
      <c r="L212" s="174" t="str">
        <f>IF('DATA ENTRY'!Q213="","",'DATA ENTRY'!Q213)</f>
        <v/>
      </c>
      <c r="M212" s="22" t="str">
        <f>IF('DATA ENTRY'!R213="","",'DATA ENTRY'!R213)</f>
        <v/>
      </c>
      <c r="N212" s="174" t="str">
        <f>IF('DATA ENTRY'!S213="","",'DATA ENTRY'!S213)</f>
        <v/>
      </c>
      <c r="O212" s="174" t="str">
        <f t="shared" si="6"/>
        <v/>
      </c>
      <c r="P212" s="94" t="str">
        <f>IF('DATA ENTRY'!T213="","",'DATA ENTRY'!T213)</f>
        <v/>
      </c>
      <c r="Q212" s="94" t="str">
        <f>IF('DATA ENTRY'!U213="","",'DATA ENTRY'!U213)</f>
        <v/>
      </c>
      <c r="R212" s="22" t="str">
        <f>IF('DATA ENTRY'!W213="","",'DATA ENTRY'!W213)</f>
        <v/>
      </c>
      <c r="S212" s="22" t="str">
        <f>IF('DATA ENTRY'!X213="","",'DATA ENTRY'!X213)</f>
        <v/>
      </c>
      <c r="T212" s="22" t="str">
        <f>IF('DATA ENTRY'!AA213="","",'DATA ENTRY'!AA213)</f>
        <v/>
      </c>
      <c r="U212" s="22" t="str">
        <f t="shared" si="7"/>
        <v/>
      </c>
    </row>
    <row r="213" spans="1:21" ht="18" customHeight="1">
      <c r="A213" s="22" t="str">
        <f>IF(AND(H213="",D213="",F213="",G213="",I213="",J213=""),"",SUBTOTAL(3,$B$5:B213))</f>
        <v/>
      </c>
      <c r="B213" s="94" t="str">
        <f>IF('DATA ENTRY'!B214="","",'DATA ENTRY'!B214)</f>
        <v/>
      </c>
      <c r="C213" s="94" t="str">
        <f>IF('DATA ENTRY'!C214="","",'DATA ENTRY'!C214)</f>
        <v/>
      </c>
      <c r="D213" s="94" t="str">
        <f>IF('DATA ENTRY'!E214="","",'DATA ENTRY'!E214)</f>
        <v/>
      </c>
      <c r="E213" s="22" t="str">
        <f>IF('DATA ENTRY'!G214="","",'DATA ENTRY'!G214)</f>
        <v/>
      </c>
      <c r="F213" s="22" t="str">
        <f>IF('DATA ENTRY'!F214="","",'DATA ENTRY'!F214)</f>
        <v/>
      </c>
      <c r="G213" s="175" t="str">
        <f>IF('DATA ENTRY'!H214="","",'DATA ENTRY'!H214)</f>
        <v/>
      </c>
      <c r="H213" s="175" t="str">
        <f>IF('DATA ENTRY'!I214="","",'DATA ENTRY'!I214)</f>
        <v/>
      </c>
      <c r="I213" s="22" t="str">
        <f>IF('DATA ENTRY'!N214="","",'DATA ENTRY'!N214)</f>
        <v/>
      </c>
      <c r="J213" s="174" t="str">
        <f>IF('DATA ENTRY'!O214="","",'DATA ENTRY'!O214)</f>
        <v/>
      </c>
      <c r="K213" s="22" t="str">
        <f>IF('DATA ENTRY'!P214="","",'DATA ENTRY'!P214)</f>
        <v/>
      </c>
      <c r="L213" s="174" t="str">
        <f>IF('DATA ENTRY'!Q214="","",'DATA ENTRY'!Q214)</f>
        <v/>
      </c>
      <c r="M213" s="22" t="str">
        <f>IF('DATA ENTRY'!R214="","",'DATA ENTRY'!R214)</f>
        <v/>
      </c>
      <c r="N213" s="174" t="str">
        <f>IF('DATA ENTRY'!S214="","",'DATA ENTRY'!S214)</f>
        <v/>
      </c>
      <c r="O213" s="174" t="str">
        <f t="shared" si="6"/>
        <v/>
      </c>
      <c r="P213" s="94" t="str">
        <f>IF('DATA ENTRY'!T214="","",'DATA ENTRY'!T214)</f>
        <v/>
      </c>
      <c r="Q213" s="94" t="str">
        <f>IF('DATA ENTRY'!U214="","",'DATA ENTRY'!U214)</f>
        <v/>
      </c>
      <c r="R213" s="22" t="str">
        <f>IF('DATA ENTRY'!W214="","",'DATA ENTRY'!W214)</f>
        <v/>
      </c>
      <c r="S213" s="22" t="str">
        <f>IF('DATA ENTRY'!X214="","",'DATA ENTRY'!X214)</f>
        <v/>
      </c>
      <c r="T213" s="22" t="str">
        <f>IF('DATA ENTRY'!AA214="","",'DATA ENTRY'!AA214)</f>
        <v/>
      </c>
      <c r="U213" s="22" t="str">
        <f t="shared" si="7"/>
        <v/>
      </c>
    </row>
    <row r="214" spans="1:21" ht="18" customHeight="1">
      <c r="A214" s="22" t="str">
        <f>IF(AND(H214="",D214="",F214="",G214="",I214="",J214=""),"",SUBTOTAL(3,$B$5:B214))</f>
        <v/>
      </c>
      <c r="B214" s="94" t="str">
        <f>IF('DATA ENTRY'!B215="","",'DATA ENTRY'!B215)</f>
        <v/>
      </c>
      <c r="C214" s="94" t="str">
        <f>IF('DATA ENTRY'!C215="","",'DATA ENTRY'!C215)</f>
        <v/>
      </c>
      <c r="D214" s="94" t="str">
        <f>IF('DATA ENTRY'!E215="","",'DATA ENTRY'!E215)</f>
        <v/>
      </c>
      <c r="E214" s="22" t="str">
        <f>IF('DATA ENTRY'!G215="","",'DATA ENTRY'!G215)</f>
        <v/>
      </c>
      <c r="F214" s="22" t="str">
        <f>IF('DATA ENTRY'!F215="","",'DATA ENTRY'!F215)</f>
        <v/>
      </c>
      <c r="G214" s="175" t="str">
        <f>IF('DATA ENTRY'!H215="","",'DATA ENTRY'!H215)</f>
        <v/>
      </c>
      <c r="H214" s="175" t="str">
        <f>IF('DATA ENTRY'!I215="","",'DATA ENTRY'!I215)</f>
        <v/>
      </c>
      <c r="I214" s="22" t="str">
        <f>IF('DATA ENTRY'!N215="","",'DATA ENTRY'!N215)</f>
        <v/>
      </c>
      <c r="J214" s="174" t="str">
        <f>IF('DATA ENTRY'!O215="","",'DATA ENTRY'!O215)</f>
        <v/>
      </c>
      <c r="K214" s="22" t="str">
        <f>IF('DATA ENTRY'!P215="","",'DATA ENTRY'!P215)</f>
        <v/>
      </c>
      <c r="L214" s="174" t="str">
        <f>IF('DATA ENTRY'!Q215="","",'DATA ENTRY'!Q215)</f>
        <v/>
      </c>
      <c r="M214" s="22" t="str">
        <f>IF('DATA ENTRY'!R215="","",'DATA ENTRY'!R215)</f>
        <v/>
      </c>
      <c r="N214" s="174" t="str">
        <f>IF('DATA ENTRY'!S215="","",'DATA ENTRY'!S215)</f>
        <v/>
      </c>
      <c r="O214" s="174" t="str">
        <f t="shared" si="6"/>
        <v/>
      </c>
      <c r="P214" s="94" t="str">
        <f>IF('DATA ENTRY'!T215="","",'DATA ENTRY'!T215)</f>
        <v/>
      </c>
      <c r="Q214" s="94" t="str">
        <f>IF('DATA ENTRY'!U215="","",'DATA ENTRY'!U215)</f>
        <v/>
      </c>
      <c r="R214" s="22" t="str">
        <f>IF('DATA ENTRY'!W215="","",'DATA ENTRY'!W215)</f>
        <v/>
      </c>
      <c r="S214" s="22" t="str">
        <f>IF('DATA ENTRY'!X215="","",'DATA ENTRY'!X215)</f>
        <v/>
      </c>
      <c r="T214" s="22" t="str">
        <f>IF('DATA ENTRY'!AA215="","",'DATA ENTRY'!AA215)</f>
        <v/>
      </c>
      <c r="U214" s="22" t="str">
        <f t="shared" si="7"/>
        <v/>
      </c>
    </row>
    <row r="215" spans="1:21" ht="18" customHeight="1">
      <c r="A215" s="22" t="str">
        <f>IF(AND(H215="",D215="",F215="",G215="",I215="",J215=""),"",SUBTOTAL(3,$B$5:B215))</f>
        <v/>
      </c>
      <c r="B215" s="94" t="str">
        <f>IF('DATA ENTRY'!B216="","",'DATA ENTRY'!B216)</f>
        <v/>
      </c>
      <c r="C215" s="94" t="str">
        <f>IF('DATA ENTRY'!C216="","",'DATA ENTRY'!C216)</f>
        <v/>
      </c>
      <c r="D215" s="94" t="str">
        <f>IF('DATA ENTRY'!E216="","",'DATA ENTRY'!E216)</f>
        <v/>
      </c>
      <c r="E215" s="22" t="str">
        <f>IF('DATA ENTRY'!G216="","",'DATA ENTRY'!G216)</f>
        <v/>
      </c>
      <c r="F215" s="22" t="str">
        <f>IF('DATA ENTRY'!F216="","",'DATA ENTRY'!F216)</f>
        <v/>
      </c>
      <c r="G215" s="175" t="str">
        <f>IF('DATA ENTRY'!H216="","",'DATA ENTRY'!H216)</f>
        <v/>
      </c>
      <c r="H215" s="175" t="str">
        <f>IF('DATA ENTRY'!I216="","",'DATA ENTRY'!I216)</f>
        <v/>
      </c>
      <c r="I215" s="22" t="str">
        <f>IF('DATA ENTRY'!N216="","",'DATA ENTRY'!N216)</f>
        <v/>
      </c>
      <c r="J215" s="174" t="str">
        <f>IF('DATA ENTRY'!O216="","",'DATA ENTRY'!O216)</f>
        <v/>
      </c>
      <c r="K215" s="22" t="str">
        <f>IF('DATA ENTRY'!P216="","",'DATA ENTRY'!P216)</f>
        <v/>
      </c>
      <c r="L215" s="174" t="str">
        <f>IF('DATA ENTRY'!Q216="","",'DATA ENTRY'!Q216)</f>
        <v/>
      </c>
      <c r="M215" s="22" t="str">
        <f>IF('DATA ENTRY'!R216="","",'DATA ENTRY'!R216)</f>
        <v/>
      </c>
      <c r="N215" s="174" t="str">
        <f>IF('DATA ENTRY'!S216="","",'DATA ENTRY'!S216)</f>
        <v/>
      </c>
      <c r="O215" s="174" t="str">
        <f t="shared" si="6"/>
        <v/>
      </c>
      <c r="P215" s="94" t="str">
        <f>IF('DATA ENTRY'!T216="","",'DATA ENTRY'!T216)</f>
        <v/>
      </c>
      <c r="Q215" s="94" t="str">
        <f>IF('DATA ENTRY'!U216="","",'DATA ENTRY'!U216)</f>
        <v/>
      </c>
      <c r="R215" s="22" t="str">
        <f>IF('DATA ENTRY'!W216="","",'DATA ENTRY'!W216)</f>
        <v/>
      </c>
      <c r="S215" s="22" t="str">
        <f>IF('DATA ENTRY'!X216="","",'DATA ENTRY'!X216)</f>
        <v/>
      </c>
      <c r="T215" s="22" t="str">
        <f>IF('DATA ENTRY'!AA216="","",'DATA ENTRY'!AA216)</f>
        <v/>
      </c>
      <c r="U215" s="22" t="str">
        <f t="shared" si="7"/>
        <v/>
      </c>
    </row>
    <row r="216" spans="1:21" ht="18" customHeight="1">
      <c r="A216" s="22" t="str">
        <f>IF(AND(H216="",D216="",F216="",G216="",I216="",J216=""),"",SUBTOTAL(3,$B$5:B216))</f>
        <v/>
      </c>
      <c r="B216" s="94" t="str">
        <f>IF('DATA ENTRY'!B217="","",'DATA ENTRY'!B217)</f>
        <v/>
      </c>
      <c r="C216" s="94" t="str">
        <f>IF('DATA ENTRY'!C217="","",'DATA ENTRY'!C217)</f>
        <v/>
      </c>
      <c r="D216" s="94" t="str">
        <f>IF('DATA ENTRY'!E217="","",'DATA ENTRY'!E217)</f>
        <v/>
      </c>
      <c r="E216" s="22" t="str">
        <f>IF('DATA ENTRY'!G217="","",'DATA ENTRY'!G217)</f>
        <v/>
      </c>
      <c r="F216" s="22" t="str">
        <f>IF('DATA ENTRY'!F217="","",'DATA ENTRY'!F217)</f>
        <v/>
      </c>
      <c r="G216" s="175" t="str">
        <f>IF('DATA ENTRY'!H217="","",'DATA ENTRY'!H217)</f>
        <v/>
      </c>
      <c r="H216" s="175" t="str">
        <f>IF('DATA ENTRY'!I217="","",'DATA ENTRY'!I217)</f>
        <v/>
      </c>
      <c r="I216" s="22" t="str">
        <f>IF('DATA ENTRY'!N217="","",'DATA ENTRY'!N217)</f>
        <v/>
      </c>
      <c r="J216" s="174" t="str">
        <f>IF('DATA ENTRY'!O217="","",'DATA ENTRY'!O217)</f>
        <v/>
      </c>
      <c r="K216" s="22" t="str">
        <f>IF('DATA ENTRY'!P217="","",'DATA ENTRY'!P217)</f>
        <v/>
      </c>
      <c r="L216" s="174" t="str">
        <f>IF('DATA ENTRY'!Q217="","",'DATA ENTRY'!Q217)</f>
        <v/>
      </c>
      <c r="M216" s="22" t="str">
        <f>IF('DATA ENTRY'!R217="","",'DATA ENTRY'!R217)</f>
        <v/>
      </c>
      <c r="N216" s="174" t="str">
        <f>IF('DATA ENTRY'!S217="","",'DATA ENTRY'!S217)</f>
        <v/>
      </c>
      <c r="O216" s="174" t="str">
        <f t="shared" si="6"/>
        <v/>
      </c>
      <c r="P216" s="94" t="str">
        <f>IF('DATA ENTRY'!T217="","",'DATA ENTRY'!T217)</f>
        <v/>
      </c>
      <c r="Q216" s="94" t="str">
        <f>IF('DATA ENTRY'!U217="","",'DATA ENTRY'!U217)</f>
        <v/>
      </c>
      <c r="R216" s="22" t="str">
        <f>IF('DATA ENTRY'!W217="","",'DATA ENTRY'!W217)</f>
        <v/>
      </c>
      <c r="S216" s="22" t="str">
        <f>IF('DATA ENTRY'!X217="","",'DATA ENTRY'!X217)</f>
        <v/>
      </c>
      <c r="T216" s="22" t="str">
        <f>IF('DATA ENTRY'!AA217="","",'DATA ENTRY'!AA217)</f>
        <v/>
      </c>
      <c r="U216" s="22" t="str">
        <f t="shared" si="7"/>
        <v/>
      </c>
    </row>
    <row r="217" spans="1:21" ht="18" customHeight="1">
      <c r="A217" s="22" t="str">
        <f>IF(AND(H217="",D217="",F217="",G217="",I217="",J217=""),"",SUBTOTAL(3,$B$5:B217))</f>
        <v/>
      </c>
      <c r="B217" s="94" t="str">
        <f>IF('DATA ENTRY'!B218="","",'DATA ENTRY'!B218)</f>
        <v/>
      </c>
      <c r="C217" s="94" t="str">
        <f>IF('DATA ENTRY'!C218="","",'DATA ENTRY'!C218)</f>
        <v/>
      </c>
      <c r="D217" s="94" t="str">
        <f>IF('DATA ENTRY'!E218="","",'DATA ENTRY'!E218)</f>
        <v/>
      </c>
      <c r="E217" s="22" t="str">
        <f>IF('DATA ENTRY'!G218="","",'DATA ENTRY'!G218)</f>
        <v/>
      </c>
      <c r="F217" s="22" t="str">
        <f>IF('DATA ENTRY'!F218="","",'DATA ENTRY'!F218)</f>
        <v/>
      </c>
      <c r="G217" s="175" t="str">
        <f>IF('DATA ENTRY'!H218="","",'DATA ENTRY'!H218)</f>
        <v/>
      </c>
      <c r="H217" s="175" t="str">
        <f>IF('DATA ENTRY'!I218="","",'DATA ENTRY'!I218)</f>
        <v/>
      </c>
      <c r="I217" s="22" t="str">
        <f>IF('DATA ENTRY'!N218="","",'DATA ENTRY'!N218)</f>
        <v/>
      </c>
      <c r="J217" s="174" t="str">
        <f>IF('DATA ENTRY'!O218="","",'DATA ENTRY'!O218)</f>
        <v/>
      </c>
      <c r="K217" s="22" t="str">
        <f>IF('DATA ENTRY'!P218="","",'DATA ENTRY'!P218)</f>
        <v/>
      </c>
      <c r="L217" s="174" t="str">
        <f>IF('DATA ENTRY'!Q218="","",'DATA ENTRY'!Q218)</f>
        <v/>
      </c>
      <c r="M217" s="22" t="str">
        <f>IF('DATA ENTRY'!R218="","",'DATA ENTRY'!R218)</f>
        <v/>
      </c>
      <c r="N217" s="174" t="str">
        <f>IF('DATA ENTRY'!S218="","",'DATA ENTRY'!S218)</f>
        <v/>
      </c>
      <c r="O217" s="174" t="str">
        <f t="shared" si="6"/>
        <v/>
      </c>
      <c r="P217" s="94" t="str">
        <f>IF('DATA ENTRY'!T218="","",'DATA ENTRY'!T218)</f>
        <v/>
      </c>
      <c r="Q217" s="94" t="str">
        <f>IF('DATA ENTRY'!U218="","",'DATA ENTRY'!U218)</f>
        <v/>
      </c>
      <c r="R217" s="22" t="str">
        <f>IF('DATA ENTRY'!W218="","",'DATA ENTRY'!W218)</f>
        <v/>
      </c>
      <c r="S217" s="22" t="str">
        <f>IF('DATA ENTRY'!X218="","",'DATA ENTRY'!X218)</f>
        <v/>
      </c>
      <c r="T217" s="22" t="str">
        <f>IF('DATA ENTRY'!AA218="","",'DATA ENTRY'!AA218)</f>
        <v/>
      </c>
      <c r="U217" s="22" t="str">
        <f t="shared" si="7"/>
        <v/>
      </c>
    </row>
    <row r="218" spans="1:21" ht="18" customHeight="1">
      <c r="A218" s="22" t="str">
        <f>IF(AND(H218="",D218="",F218="",G218="",I218="",J218=""),"",SUBTOTAL(3,$B$5:B218))</f>
        <v/>
      </c>
      <c r="B218" s="94" t="str">
        <f>IF('DATA ENTRY'!B219="","",'DATA ENTRY'!B219)</f>
        <v/>
      </c>
      <c r="C218" s="94" t="str">
        <f>IF('DATA ENTRY'!C219="","",'DATA ENTRY'!C219)</f>
        <v/>
      </c>
      <c r="D218" s="94" t="str">
        <f>IF('DATA ENTRY'!E219="","",'DATA ENTRY'!E219)</f>
        <v/>
      </c>
      <c r="E218" s="22" t="str">
        <f>IF('DATA ENTRY'!G219="","",'DATA ENTRY'!G219)</f>
        <v/>
      </c>
      <c r="F218" s="22" t="str">
        <f>IF('DATA ENTRY'!F219="","",'DATA ENTRY'!F219)</f>
        <v/>
      </c>
      <c r="G218" s="175" t="str">
        <f>IF('DATA ENTRY'!H219="","",'DATA ENTRY'!H219)</f>
        <v/>
      </c>
      <c r="H218" s="175" t="str">
        <f>IF('DATA ENTRY'!I219="","",'DATA ENTRY'!I219)</f>
        <v/>
      </c>
      <c r="I218" s="22" t="str">
        <f>IF('DATA ENTRY'!N219="","",'DATA ENTRY'!N219)</f>
        <v/>
      </c>
      <c r="J218" s="174" t="str">
        <f>IF('DATA ENTRY'!O219="","",'DATA ENTRY'!O219)</f>
        <v/>
      </c>
      <c r="K218" s="22" t="str">
        <f>IF('DATA ENTRY'!P219="","",'DATA ENTRY'!P219)</f>
        <v/>
      </c>
      <c r="L218" s="174" t="str">
        <f>IF('DATA ENTRY'!Q219="","",'DATA ENTRY'!Q219)</f>
        <v/>
      </c>
      <c r="M218" s="22" t="str">
        <f>IF('DATA ENTRY'!R219="","",'DATA ENTRY'!R219)</f>
        <v/>
      </c>
      <c r="N218" s="174" t="str">
        <f>IF('DATA ENTRY'!S219="","",'DATA ENTRY'!S219)</f>
        <v/>
      </c>
      <c r="O218" s="174" t="str">
        <f t="shared" si="6"/>
        <v/>
      </c>
      <c r="P218" s="94" t="str">
        <f>IF('DATA ENTRY'!T219="","",'DATA ENTRY'!T219)</f>
        <v/>
      </c>
      <c r="Q218" s="94" t="str">
        <f>IF('DATA ENTRY'!U219="","",'DATA ENTRY'!U219)</f>
        <v/>
      </c>
      <c r="R218" s="22" t="str">
        <f>IF('DATA ENTRY'!W219="","",'DATA ENTRY'!W219)</f>
        <v/>
      </c>
      <c r="S218" s="22" t="str">
        <f>IF('DATA ENTRY'!X219="","",'DATA ENTRY'!X219)</f>
        <v/>
      </c>
      <c r="T218" s="22" t="str">
        <f>IF('DATA ENTRY'!AA219="","",'DATA ENTRY'!AA219)</f>
        <v/>
      </c>
      <c r="U218" s="22" t="str">
        <f t="shared" si="7"/>
        <v/>
      </c>
    </row>
    <row r="219" spans="1:21" ht="18" customHeight="1">
      <c r="A219" s="22" t="str">
        <f>IF(AND(H219="",D219="",F219="",G219="",I219="",J219=""),"",SUBTOTAL(3,$B$5:B219))</f>
        <v/>
      </c>
      <c r="B219" s="94" t="str">
        <f>IF('DATA ENTRY'!B220="","",'DATA ENTRY'!B220)</f>
        <v/>
      </c>
      <c r="C219" s="94" t="str">
        <f>IF('DATA ENTRY'!C220="","",'DATA ENTRY'!C220)</f>
        <v/>
      </c>
      <c r="D219" s="94" t="str">
        <f>IF('DATA ENTRY'!E220="","",'DATA ENTRY'!E220)</f>
        <v/>
      </c>
      <c r="E219" s="22" t="str">
        <f>IF('DATA ENTRY'!G220="","",'DATA ENTRY'!G220)</f>
        <v/>
      </c>
      <c r="F219" s="22" t="str">
        <f>IF('DATA ENTRY'!F220="","",'DATA ENTRY'!F220)</f>
        <v/>
      </c>
      <c r="G219" s="175" t="str">
        <f>IF('DATA ENTRY'!H220="","",'DATA ENTRY'!H220)</f>
        <v/>
      </c>
      <c r="H219" s="175" t="str">
        <f>IF('DATA ENTRY'!I220="","",'DATA ENTRY'!I220)</f>
        <v/>
      </c>
      <c r="I219" s="22" t="str">
        <f>IF('DATA ENTRY'!N220="","",'DATA ENTRY'!N220)</f>
        <v/>
      </c>
      <c r="J219" s="174" t="str">
        <f>IF('DATA ENTRY'!O220="","",'DATA ENTRY'!O220)</f>
        <v/>
      </c>
      <c r="K219" s="22" t="str">
        <f>IF('DATA ENTRY'!P220="","",'DATA ENTRY'!P220)</f>
        <v/>
      </c>
      <c r="L219" s="174" t="str">
        <f>IF('DATA ENTRY'!Q220="","",'DATA ENTRY'!Q220)</f>
        <v/>
      </c>
      <c r="M219" s="22" t="str">
        <f>IF('DATA ENTRY'!R220="","",'DATA ENTRY'!R220)</f>
        <v/>
      </c>
      <c r="N219" s="174" t="str">
        <f>IF('DATA ENTRY'!S220="","",'DATA ENTRY'!S220)</f>
        <v/>
      </c>
      <c r="O219" s="174" t="str">
        <f t="shared" si="6"/>
        <v/>
      </c>
      <c r="P219" s="94" t="str">
        <f>IF('DATA ENTRY'!T220="","",'DATA ENTRY'!T220)</f>
        <v/>
      </c>
      <c r="Q219" s="94" t="str">
        <f>IF('DATA ENTRY'!U220="","",'DATA ENTRY'!U220)</f>
        <v/>
      </c>
      <c r="R219" s="22" t="str">
        <f>IF('DATA ENTRY'!W220="","",'DATA ENTRY'!W220)</f>
        <v/>
      </c>
      <c r="S219" s="22" t="str">
        <f>IF('DATA ENTRY'!X220="","",'DATA ENTRY'!X220)</f>
        <v/>
      </c>
      <c r="T219" s="22" t="str">
        <f>IF('DATA ENTRY'!AA220="","",'DATA ENTRY'!AA220)</f>
        <v/>
      </c>
      <c r="U219" s="22" t="str">
        <f t="shared" si="7"/>
        <v/>
      </c>
    </row>
    <row r="220" spans="1:21" ht="18" customHeight="1">
      <c r="A220" s="22" t="str">
        <f>IF(AND(H220="",D220="",F220="",G220="",I220="",J220=""),"",SUBTOTAL(3,$B$5:B220))</f>
        <v/>
      </c>
      <c r="B220" s="94" t="str">
        <f>IF('DATA ENTRY'!B221="","",'DATA ENTRY'!B221)</f>
        <v/>
      </c>
      <c r="C220" s="94" t="str">
        <f>IF('DATA ENTRY'!C221="","",'DATA ENTRY'!C221)</f>
        <v/>
      </c>
      <c r="D220" s="94" t="str">
        <f>IF('DATA ENTRY'!E221="","",'DATA ENTRY'!E221)</f>
        <v/>
      </c>
      <c r="E220" s="22" t="str">
        <f>IF('DATA ENTRY'!G221="","",'DATA ENTRY'!G221)</f>
        <v/>
      </c>
      <c r="F220" s="22" t="str">
        <f>IF('DATA ENTRY'!F221="","",'DATA ENTRY'!F221)</f>
        <v/>
      </c>
      <c r="G220" s="175" t="str">
        <f>IF('DATA ENTRY'!H221="","",'DATA ENTRY'!H221)</f>
        <v/>
      </c>
      <c r="H220" s="175" t="str">
        <f>IF('DATA ENTRY'!I221="","",'DATA ENTRY'!I221)</f>
        <v/>
      </c>
      <c r="I220" s="22" t="str">
        <f>IF('DATA ENTRY'!N221="","",'DATA ENTRY'!N221)</f>
        <v/>
      </c>
      <c r="J220" s="174" t="str">
        <f>IF('DATA ENTRY'!O221="","",'DATA ENTRY'!O221)</f>
        <v/>
      </c>
      <c r="K220" s="22" t="str">
        <f>IF('DATA ENTRY'!P221="","",'DATA ENTRY'!P221)</f>
        <v/>
      </c>
      <c r="L220" s="174" t="str">
        <f>IF('DATA ENTRY'!Q221="","",'DATA ENTRY'!Q221)</f>
        <v/>
      </c>
      <c r="M220" s="22" t="str">
        <f>IF('DATA ENTRY'!R221="","",'DATA ENTRY'!R221)</f>
        <v/>
      </c>
      <c r="N220" s="174" t="str">
        <f>IF('DATA ENTRY'!S221="","",'DATA ENTRY'!S221)</f>
        <v/>
      </c>
      <c r="O220" s="174" t="str">
        <f t="shared" si="6"/>
        <v/>
      </c>
      <c r="P220" s="94" t="str">
        <f>IF('DATA ENTRY'!T221="","",'DATA ENTRY'!T221)</f>
        <v/>
      </c>
      <c r="Q220" s="94" t="str">
        <f>IF('DATA ENTRY'!U221="","",'DATA ENTRY'!U221)</f>
        <v/>
      </c>
      <c r="R220" s="22" t="str">
        <f>IF('DATA ENTRY'!W221="","",'DATA ENTRY'!W221)</f>
        <v/>
      </c>
      <c r="S220" s="22" t="str">
        <f>IF('DATA ENTRY'!X221="","",'DATA ENTRY'!X221)</f>
        <v/>
      </c>
      <c r="T220" s="22" t="str">
        <f>IF('DATA ENTRY'!AA221="","",'DATA ENTRY'!AA221)</f>
        <v/>
      </c>
      <c r="U220" s="22" t="str">
        <f t="shared" si="7"/>
        <v/>
      </c>
    </row>
    <row r="221" spans="1:21" ht="18" customHeight="1">
      <c r="A221" s="22" t="str">
        <f>IF(AND(H221="",D221="",F221="",G221="",I221="",J221=""),"",SUBTOTAL(3,$B$5:B221))</f>
        <v/>
      </c>
      <c r="B221" s="94" t="str">
        <f>IF('DATA ENTRY'!B222="","",'DATA ENTRY'!B222)</f>
        <v/>
      </c>
      <c r="C221" s="94" t="str">
        <f>IF('DATA ENTRY'!C222="","",'DATA ENTRY'!C222)</f>
        <v/>
      </c>
      <c r="D221" s="94" t="str">
        <f>IF('DATA ENTRY'!E222="","",'DATA ENTRY'!E222)</f>
        <v/>
      </c>
      <c r="E221" s="22" t="str">
        <f>IF('DATA ENTRY'!G222="","",'DATA ENTRY'!G222)</f>
        <v/>
      </c>
      <c r="F221" s="22" t="str">
        <f>IF('DATA ENTRY'!F222="","",'DATA ENTRY'!F222)</f>
        <v/>
      </c>
      <c r="G221" s="175" t="str">
        <f>IF('DATA ENTRY'!H222="","",'DATA ENTRY'!H222)</f>
        <v/>
      </c>
      <c r="H221" s="175" t="str">
        <f>IF('DATA ENTRY'!I222="","",'DATA ENTRY'!I222)</f>
        <v/>
      </c>
      <c r="I221" s="22" t="str">
        <f>IF('DATA ENTRY'!N222="","",'DATA ENTRY'!N222)</f>
        <v/>
      </c>
      <c r="J221" s="174" t="str">
        <f>IF('DATA ENTRY'!O222="","",'DATA ENTRY'!O222)</f>
        <v/>
      </c>
      <c r="K221" s="22" t="str">
        <f>IF('DATA ENTRY'!P222="","",'DATA ENTRY'!P222)</f>
        <v/>
      </c>
      <c r="L221" s="174" t="str">
        <f>IF('DATA ENTRY'!Q222="","",'DATA ENTRY'!Q222)</f>
        <v/>
      </c>
      <c r="M221" s="22" t="str">
        <f>IF('DATA ENTRY'!R222="","",'DATA ENTRY'!R222)</f>
        <v/>
      </c>
      <c r="N221" s="174" t="str">
        <f>IF('DATA ENTRY'!S222="","",'DATA ENTRY'!S222)</f>
        <v/>
      </c>
      <c r="O221" s="174" t="str">
        <f t="shared" si="6"/>
        <v/>
      </c>
      <c r="P221" s="94" t="str">
        <f>IF('DATA ENTRY'!T222="","",'DATA ENTRY'!T222)</f>
        <v/>
      </c>
      <c r="Q221" s="94" t="str">
        <f>IF('DATA ENTRY'!U222="","",'DATA ENTRY'!U222)</f>
        <v/>
      </c>
      <c r="R221" s="22" t="str">
        <f>IF('DATA ENTRY'!W222="","",'DATA ENTRY'!W222)</f>
        <v/>
      </c>
      <c r="S221" s="22" t="str">
        <f>IF('DATA ENTRY'!X222="","",'DATA ENTRY'!X222)</f>
        <v/>
      </c>
      <c r="T221" s="22" t="str">
        <f>IF('DATA ENTRY'!AA222="","",'DATA ENTRY'!AA222)</f>
        <v/>
      </c>
      <c r="U221" s="22" t="str">
        <f t="shared" si="7"/>
        <v/>
      </c>
    </row>
    <row r="222" spans="1:21" ht="18" customHeight="1">
      <c r="A222" s="22" t="str">
        <f>IF(AND(H222="",D222="",F222="",G222="",I222="",J222=""),"",SUBTOTAL(3,$B$5:B222))</f>
        <v/>
      </c>
      <c r="B222" s="94" t="str">
        <f>IF('DATA ENTRY'!B223="","",'DATA ENTRY'!B223)</f>
        <v/>
      </c>
      <c r="C222" s="94" t="str">
        <f>IF('DATA ENTRY'!C223="","",'DATA ENTRY'!C223)</f>
        <v/>
      </c>
      <c r="D222" s="94" t="str">
        <f>IF('DATA ENTRY'!E223="","",'DATA ENTRY'!E223)</f>
        <v/>
      </c>
      <c r="E222" s="22" t="str">
        <f>IF('DATA ENTRY'!G223="","",'DATA ENTRY'!G223)</f>
        <v/>
      </c>
      <c r="F222" s="22" t="str">
        <f>IF('DATA ENTRY'!F223="","",'DATA ENTRY'!F223)</f>
        <v/>
      </c>
      <c r="G222" s="175" t="str">
        <f>IF('DATA ENTRY'!H223="","",'DATA ENTRY'!H223)</f>
        <v/>
      </c>
      <c r="H222" s="175" t="str">
        <f>IF('DATA ENTRY'!I223="","",'DATA ENTRY'!I223)</f>
        <v/>
      </c>
      <c r="I222" s="22" t="str">
        <f>IF('DATA ENTRY'!N223="","",'DATA ENTRY'!N223)</f>
        <v/>
      </c>
      <c r="J222" s="174" t="str">
        <f>IF('DATA ENTRY'!O223="","",'DATA ENTRY'!O223)</f>
        <v/>
      </c>
      <c r="K222" s="22" t="str">
        <f>IF('DATA ENTRY'!P223="","",'DATA ENTRY'!P223)</f>
        <v/>
      </c>
      <c r="L222" s="174" t="str">
        <f>IF('DATA ENTRY'!Q223="","",'DATA ENTRY'!Q223)</f>
        <v/>
      </c>
      <c r="M222" s="22" t="str">
        <f>IF('DATA ENTRY'!R223="","",'DATA ENTRY'!R223)</f>
        <v/>
      </c>
      <c r="N222" s="174" t="str">
        <f>IF('DATA ENTRY'!S223="","",'DATA ENTRY'!S223)</f>
        <v/>
      </c>
      <c r="O222" s="174" t="str">
        <f t="shared" si="6"/>
        <v/>
      </c>
      <c r="P222" s="94" t="str">
        <f>IF('DATA ENTRY'!T223="","",'DATA ENTRY'!T223)</f>
        <v/>
      </c>
      <c r="Q222" s="94" t="str">
        <f>IF('DATA ENTRY'!U223="","",'DATA ENTRY'!U223)</f>
        <v/>
      </c>
      <c r="R222" s="22" t="str">
        <f>IF('DATA ENTRY'!W223="","",'DATA ENTRY'!W223)</f>
        <v/>
      </c>
      <c r="S222" s="22" t="str">
        <f>IF('DATA ENTRY'!X223="","",'DATA ENTRY'!X223)</f>
        <v/>
      </c>
      <c r="T222" s="22" t="str">
        <f>IF('DATA ENTRY'!AA223="","",'DATA ENTRY'!AA223)</f>
        <v/>
      </c>
      <c r="U222" s="22" t="str">
        <f t="shared" si="7"/>
        <v/>
      </c>
    </row>
    <row r="223" spans="1:21" ht="18" customHeight="1">
      <c r="A223" s="22" t="str">
        <f>IF(AND(H223="",D223="",F223="",G223="",I223="",J223=""),"",SUBTOTAL(3,$B$5:B223))</f>
        <v/>
      </c>
      <c r="B223" s="94" t="str">
        <f>IF('DATA ENTRY'!B224="","",'DATA ENTRY'!B224)</f>
        <v/>
      </c>
      <c r="C223" s="94" t="str">
        <f>IF('DATA ENTRY'!C224="","",'DATA ENTRY'!C224)</f>
        <v/>
      </c>
      <c r="D223" s="94" t="str">
        <f>IF('DATA ENTRY'!E224="","",'DATA ENTRY'!E224)</f>
        <v/>
      </c>
      <c r="E223" s="22" t="str">
        <f>IF('DATA ENTRY'!G224="","",'DATA ENTRY'!G224)</f>
        <v/>
      </c>
      <c r="F223" s="22" t="str">
        <f>IF('DATA ENTRY'!F224="","",'DATA ENTRY'!F224)</f>
        <v/>
      </c>
      <c r="G223" s="175" t="str">
        <f>IF('DATA ENTRY'!H224="","",'DATA ENTRY'!H224)</f>
        <v/>
      </c>
      <c r="H223" s="175" t="str">
        <f>IF('DATA ENTRY'!I224="","",'DATA ENTRY'!I224)</f>
        <v/>
      </c>
      <c r="I223" s="22" t="str">
        <f>IF('DATA ENTRY'!N224="","",'DATA ENTRY'!N224)</f>
        <v/>
      </c>
      <c r="J223" s="174" t="str">
        <f>IF('DATA ENTRY'!O224="","",'DATA ENTRY'!O224)</f>
        <v/>
      </c>
      <c r="K223" s="22" t="str">
        <f>IF('DATA ENTRY'!P224="","",'DATA ENTRY'!P224)</f>
        <v/>
      </c>
      <c r="L223" s="174" t="str">
        <f>IF('DATA ENTRY'!Q224="","",'DATA ENTRY'!Q224)</f>
        <v/>
      </c>
      <c r="M223" s="22" t="str">
        <f>IF('DATA ENTRY'!R224="","",'DATA ENTRY'!R224)</f>
        <v/>
      </c>
      <c r="N223" s="174" t="str">
        <f>IF('DATA ENTRY'!S224="","",'DATA ENTRY'!S224)</f>
        <v/>
      </c>
      <c r="O223" s="174" t="str">
        <f t="shared" si="6"/>
        <v/>
      </c>
      <c r="P223" s="94" t="str">
        <f>IF('DATA ENTRY'!T224="","",'DATA ENTRY'!T224)</f>
        <v/>
      </c>
      <c r="Q223" s="94" t="str">
        <f>IF('DATA ENTRY'!U224="","",'DATA ENTRY'!U224)</f>
        <v/>
      </c>
      <c r="R223" s="22" t="str">
        <f>IF('DATA ENTRY'!W224="","",'DATA ENTRY'!W224)</f>
        <v/>
      </c>
      <c r="S223" s="22" t="str">
        <f>IF('DATA ENTRY'!X224="","",'DATA ENTRY'!X224)</f>
        <v/>
      </c>
      <c r="T223" s="22" t="str">
        <f>IF('DATA ENTRY'!AA224="","",'DATA ENTRY'!AA224)</f>
        <v/>
      </c>
      <c r="U223" s="22" t="str">
        <f t="shared" si="7"/>
        <v/>
      </c>
    </row>
    <row r="224" spans="1:21" ht="18" customHeight="1">
      <c r="A224" s="22" t="str">
        <f>IF(AND(H224="",D224="",F224="",G224="",I224="",J224=""),"",SUBTOTAL(3,$B$5:B224))</f>
        <v/>
      </c>
      <c r="B224" s="94" t="str">
        <f>IF('DATA ENTRY'!B225="","",'DATA ENTRY'!B225)</f>
        <v/>
      </c>
      <c r="C224" s="94" t="str">
        <f>IF('DATA ENTRY'!C225="","",'DATA ENTRY'!C225)</f>
        <v/>
      </c>
      <c r="D224" s="94" t="str">
        <f>IF('DATA ENTRY'!E225="","",'DATA ENTRY'!E225)</f>
        <v/>
      </c>
      <c r="E224" s="22" t="str">
        <f>IF('DATA ENTRY'!G225="","",'DATA ENTRY'!G225)</f>
        <v/>
      </c>
      <c r="F224" s="22" t="str">
        <f>IF('DATA ENTRY'!F225="","",'DATA ENTRY'!F225)</f>
        <v/>
      </c>
      <c r="G224" s="175" t="str">
        <f>IF('DATA ENTRY'!H225="","",'DATA ENTRY'!H225)</f>
        <v/>
      </c>
      <c r="H224" s="175" t="str">
        <f>IF('DATA ENTRY'!I225="","",'DATA ENTRY'!I225)</f>
        <v/>
      </c>
      <c r="I224" s="22" t="str">
        <f>IF('DATA ENTRY'!N225="","",'DATA ENTRY'!N225)</f>
        <v/>
      </c>
      <c r="J224" s="174" t="str">
        <f>IF('DATA ENTRY'!O225="","",'DATA ENTRY'!O225)</f>
        <v/>
      </c>
      <c r="K224" s="22" t="str">
        <f>IF('DATA ENTRY'!P225="","",'DATA ENTRY'!P225)</f>
        <v/>
      </c>
      <c r="L224" s="174" t="str">
        <f>IF('DATA ENTRY'!Q225="","",'DATA ENTRY'!Q225)</f>
        <v/>
      </c>
      <c r="M224" s="22" t="str">
        <f>IF('DATA ENTRY'!R225="","",'DATA ENTRY'!R225)</f>
        <v/>
      </c>
      <c r="N224" s="174" t="str">
        <f>IF('DATA ENTRY'!S225="","",'DATA ENTRY'!S225)</f>
        <v/>
      </c>
      <c r="O224" s="174" t="str">
        <f t="shared" si="6"/>
        <v/>
      </c>
      <c r="P224" s="94" t="str">
        <f>IF('DATA ENTRY'!T225="","",'DATA ENTRY'!T225)</f>
        <v/>
      </c>
      <c r="Q224" s="94" t="str">
        <f>IF('DATA ENTRY'!U225="","",'DATA ENTRY'!U225)</f>
        <v/>
      </c>
      <c r="R224" s="22" t="str">
        <f>IF('DATA ENTRY'!W225="","",'DATA ENTRY'!W225)</f>
        <v/>
      </c>
      <c r="S224" s="22" t="str">
        <f>IF('DATA ENTRY'!X225="","",'DATA ENTRY'!X225)</f>
        <v/>
      </c>
      <c r="T224" s="22" t="str">
        <f>IF('DATA ENTRY'!AA225="","",'DATA ENTRY'!AA225)</f>
        <v/>
      </c>
      <c r="U224" s="22" t="str">
        <f t="shared" si="7"/>
        <v/>
      </c>
    </row>
    <row r="225" spans="1:21" ht="18" customHeight="1">
      <c r="A225" s="22" t="str">
        <f>IF(AND(H225="",D225="",F225="",G225="",I225="",J225=""),"",SUBTOTAL(3,$B$5:B225))</f>
        <v/>
      </c>
      <c r="B225" s="94" t="str">
        <f>IF('DATA ENTRY'!B226="","",'DATA ENTRY'!B226)</f>
        <v/>
      </c>
      <c r="C225" s="94" t="str">
        <f>IF('DATA ENTRY'!C226="","",'DATA ENTRY'!C226)</f>
        <v/>
      </c>
      <c r="D225" s="94" t="str">
        <f>IF('DATA ENTRY'!E226="","",'DATA ENTRY'!E226)</f>
        <v/>
      </c>
      <c r="E225" s="22" t="str">
        <f>IF('DATA ENTRY'!G226="","",'DATA ENTRY'!G226)</f>
        <v/>
      </c>
      <c r="F225" s="22" t="str">
        <f>IF('DATA ENTRY'!F226="","",'DATA ENTRY'!F226)</f>
        <v/>
      </c>
      <c r="G225" s="175" t="str">
        <f>IF('DATA ENTRY'!H226="","",'DATA ENTRY'!H226)</f>
        <v/>
      </c>
      <c r="H225" s="175" t="str">
        <f>IF('DATA ENTRY'!I226="","",'DATA ENTRY'!I226)</f>
        <v/>
      </c>
      <c r="I225" s="22" t="str">
        <f>IF('DATA ENTRY'!N226="","",'DATA ENTRY'!N226)</f>
        <v/>
      </c>
      <c r="J225" s="174" t="str">
        <f>IF('DATA ENTRY'!O226="","",'DATA ENTRY'!O226)</f>
        <v/>
      </c>
      <c r="K225" s="22" t="str">
        <f>IF('DATA ENTRY'!P226="","",'DATA ENTRY'!P226)</f>
        <v/>
      </c>
      <c r="L225" s="174" t="str">
        <f>IF('DATA ENTRY'!Q226="","",'DATA ENTRY'!Q226)</f>
        <v/>
      </c>
      <c r="M225" s="22" t="str">
        <f>IF('DATA ENTRY'!R226="","",'DATA ENTRY'!R226)</f>
        <v/>
      </c>
      <c r="N225" s="174" t="str">
        <f>IF('DATA ENTRY'!S226="","",'DATA ENTRY'!S226)</f>
        <v/>
      </c>
      <c r="O225" s="174" t="str">
        <f t="shared" si="6"/>
        <v/>
      </c>
      <c r="P225" s="94" t="str">
        <f>IF('DATA ENTRY'!T226="","",'DATA ENTRY'!T226)</f>
        <v/>
      </c>
      <c r="Q225" s="94" t="str">
        <f>IF('DATA ENTRY'!U226="","",'DATA ENTRY'!U226)</f>
        <v/>
      </c>
      <c r="R225" s="22" t="str">
        <f>IF('DATA ENTRY'!W226="","",'DATA ENTRY'!W226)</f>
        <v/>
      </c>
      <c r="S225" s="22" t="str">
        <f>IF('DATA ENTRY'!X226="","",'DATA ENTRY'!X226)</f>
        <v/>
      </c>
      <c r="T225" s="22" t="str">
        <f>IF('DATA ENTRY'!AA226="","",'DATA ENTRY'!AA226)</f>
        <v/>
      </c>
      <c r="U225" s="22" t="str">
        <f t="shared" si="7"/>
        <v/>
      </c>
    </row>
    <row r="226" spans="1:21" ht="18" customHeight="1">
      <c r="A226" s="22" t="str">
        <f>IF(AND(H226="",D226="",F226="",G226="",I226="",J226=""),"",SUBTOTAL(3,$B$5:B226))</f>
        <v/>
      </c>
      <c r="B226" s="94" t="str">
        <f>IF('DATA ENTRY'!B227="","",'DATA ENTRY'!B227)</f>
        <v/>
      </c>
      <c r="C226" s="94" t="str">
        <f>IF('DATA ENTRY'!C227="","",'DATA ENTRY'!C227)</f>
        <v/>
      </c>
      <c r="D226" s="94" t="str">
        <f>IF('DATA ENTRY'!E227="","",'DATA ENTRY'!E227)</f>
        <v/>
      </c>
      <c r="E226" s="22" t="str">
        <f>IF('DATA ENTRY'!G227="","",'DATA ENTRY'!G227)</f>
        <v/>
      </c>
      <c r="F226" s="22" t="str">
        <f>IF('DATA ENTRY'!F227="","",'DATA ENTRY'!F227)</f>
        <v/>
      </c>
      <c r="G226" s="175" t="str">
        <f>IF('DATA ENTRY'!H227="","",'DATA ENTRY'!H227)</f>
        <v/>
      </c>
      <c r="H226" s="175" t="str">
        <f>IF('DATA ENTRY'!I227="","",'DATA ENTRY'!I227)</f>
        <v/>
      </c>
      <c r="I226" s="22" t="str">
        <f>IF('DATA ENTRY'!N227="","",'DATA ENTRY'!N227)</f>
        <v/>
      </c>
      <c r="J226" s="174" t="str">
        <f>IF('DATA ENTRY'!O227="","",'DATA ENTRY'!O227)</f>
        <v/>
      </c>
      <c r="K226" s="22" t="str">
        <f>IF('DATA ENTRY'!P227="","",'DATA ENTRY'!P227)</f>
        <v/>
      </c>
      <c r="L226" s="174" t="str">
        <f>IF('DATA ENTRY'!Q227="","",'DATA ENTRY'!Q227)</f>
        <v/>
      </c>
      <c r="M226" s="22" t="str">
        <f>IF('DATA ENTRY'!R227="","",'DATA ENTRY'!R227)</f>
        <v/>
      </c>
      <c r="N226" s="174" t="str">
        <f>IF('DATA ENTRY'!S227="","",'DATA ENTRY'!S227)</f>
        <v/>
      </c>
      <c r="O226" s="174" t="str">
        <f t="shared" si="6"/>
        <v/>
      </c>
      <c r="P226" s="94" t="str">
        <f>IF('DATA ENTRY'!T227="","",'DATA ENTRY'!T227)</f>
        <v/>
      </c>
      <c r="Q226" s="94" t="str">
        <f>IF('DATA ENTRY'!U227="","",'DATA ENTRY'!U227)</f>
        <v/>
      </c>
      <c r="R226" s="22" t="str">
        <f>IF('DATA ENTRY'!W227="","",'DATA ENTRY'!W227)</f>
        <v/>
      </c>
      <c r="S226" s="22" t="str">
        <f>IF('DATA ENTRY'!X227="","",'DATA ENTRY'!X227)</f>
        <v/>
      </c>
      <c r="T226" s="22" t="str">
        <f>IF('DATA ENTRY'!AA227="","",'DATA ENTRY'!AA227)</f>
        <v/>
      </c>
      <c r="U226" s="22" t="str">
        <f t="shared" si="7"/>
        <v/>
      </c>
    </row>
    <row r="227" spans="1:21" ht="18" customHeight="1">
      <c r="A227" s="22" t="str">
        <f>IF(AND(H227="",D227="",F227="",G227="",I227="",J227=""),"",SUBTOTAL(3,$B$5:B227))</f>
        <v/>
      </c>
      <c r="B227" s="94" t="str">
        <f>IF('DATA ENTRY'!B228="","",'DATA ENTRY'!B228)</f>
        <v/>
      </c>
      <c r="C227" s="94" t="str">
        <f>IF('DATA ENTRY'!C228="","",'DATA ENTRY'!C228)</f>
        <v/>
      </c>
      <c r="D227" s="94" t="str">
        <f>IF('DATA ENTRY'!E228="","",'DATA ENTRY'!E228)</f>
        <v/>
      </c>
      <c r="E227" s="22" t="str">
        <f>IF('DATA ENTRY'!G228="","",'DATA ENTRY'!G228)</f>
        <v/>
      </c>
      <c r="F227" s="22" t="str">
        <f>IF('DATA ENTRY'!F228="","",'DATA ENTRY'!F228)</f>
        <v/>
      </c>
      <c r="G227" s="175" t="str">
        <f>IF('DATA ENTRY'!H228="","",'DATA ENTRY'!H228)</f>
        <v/>
      </c>
      <c r="H227" s="175" t="str">
        <f>IF('DATA ENTRY'!I228="","",'DATA ENTRY'!I228)</f>
        <v/>
      </c>
      <c r="I227" s="22" t="str">
        <f>IF('DATA ENTRY'!N228="","",'DATA ENTRY'!N228)</f>
        <v/>
      </c>
      <c r="J227" s="174" t="str">
        <f>IF('DATA ENTRY'!O228="","",'DATA ENTRY'!O228)</f>
        <v/>
      </c>
      <c r="K227" s="22" t="str">
        <f>IF('DATA ENTRY'!P228="","",'DATA ENTRY'!P228)</f>
        <v/>
      </c>
      <c r="L227" s="174" t="str">
        <f>IF('DATA ENTRY'!Q228="","",'DATA ENTRY'!Q228)</f>
        <v/>
      </c>
      <c r="M227" s="22" t="str">
        <f>IF('DATA ENTRY'!R228="","",'DATA ENTRY'!R228)</f>
        <v/>
      </c>
      <c r="N227" s="174" t="str">
        <f>IF('DATA ENTRY'!S228="","",'DATA ENTRY'!S228)</f>
        <v/>
      </c>
      <c r="O227" s="174" t="str">
        <f t="shared" si="6"/>
        <v/>
      </c>
      <c r="P227" s="94" t="str">
        <f>IF('DATA ENTRY'!T228="","",'DATA ENTRY'!T228)</f>
        <v/>
      </c>
      <c r="Q227" s="94" t="str">
        <f>IF('DATA ENTRY'!U228="","",'DATA ENTRY'!U228)</f>
        <v/>
      </c>
      <c r="R227" s="22" t="str">
        <f>IF('DATA ENTRY'!W228="","",'DATA ENTRY'!W228)</f>
        <v/>
      </c>
      <c r="S227" s="22" t="str">
        <f>IF('DATA ENTRY'!X228="","",'DATA ENTRY'!X228)</f>
        <v/>
      </c>
      <c r="T227" s="22" t="str">
        <f>IF('DATA ENTRY'!AA228="","",'DATA ENTRY'!AA228)</f>
        <v/>
      </c>
      <c r="U227" s="22" t="str">
        <f t="shared" si="7"/>
        <v/>
      </c>
    </row>
    <row r="228" spans="1:21" ht="18" customHeight="1">
      <c r="A228" s="22" t="str">
        <f>IF(AND(H228="",D228="",F228="",G228="",I228="",J228=""),"",SUBTOTAL(3,$B$5:B228))</f>
        <v/>
      </c>
      <c r="B228" s="94" t="str">
        <f>IF('DATA ENTRY'!B229="","",'DATA ENTRY'!B229)</f>
        <v/>
      </c>
      <c r="C228" s="94" t="str">
        <f>IF('DATA ENTRY'!C229="","",'DATA ENTRY'!C229)</f>
        <v/>
      </c>
      <c r="D228" s="94" t="str">
        <f>IF('DATA ENTRY'!E229="","",'DATA ENTRY'!E229)</f>
        <v/>
      </c>
      <c r="E228" s="22" t="str">
        <f>IF('DATA ENTRY'!G229="","",'DATA ENTRY'!G229)</f>
        <v/>
      </c>
      <c r="F228" s="22" t="str">
        <f>IF('DATA ENTRY'!F229="","",'DATA ENTRY'!F229)</f>
        <v/>
      </c>
      <c r="G228" s="175" t="str">
        <f>IF('DATA ENTRY'!H229="","",'DATA ENTRY'!H229)</f>
        <v/>
      </c>
      <c r="H228" s="175" t="str">
        <f>IF('DATA ENTRY'!I229="","",'DATA ENTRY'!I229)</f>
        <v/>
      </c>
      <c r="I228" s="22" t="str">
        <f>IF('DATA ENTRY'!N229="","",'DATA ENTRY'!N229)</f>
        <v/>
      </c>
      <c r="J228" s="174" t="str">
        <f>IF('DATA ENTRY'!O229="","",'DATA ENTRY'!O229)</f>
        <v/>
      </c>
      <c r="K228" s="22" t="str">
        <f>IF('DATA ENTRY'!P229="","",'DATA ENTRY'!P229)</f>
        <v/>
      </c>
      <c r="L228" s="174" t="str">
        <f>IF('DATA ENTRY'!Q229="","",'DATA ENTRY'!Q229)</f>
        <v/>
      </c>
      <c r="M228" s="22" t="str">
        <f>IF('DATA ENTRY'!R229="","",'DATA ENTRY'!R229)</f>
        <v/>
      </c>
      <c r="N228" s="174" t="str">
        <f>IF('DATA ENTRY'!S229="","",'DATA ENTRY'!S229)</f>
        <v/>
      </c>
      <c r="O228" s="174" t="str">
        <f t="shared" si="6"/>
        <v/>
      </c>
      <c r="P228" s="94" t="str">
        <f>IF('DATA ENTRY'!T229="","",'DATA ENTRY'!T229)</f>
        <v/>
      </c>
      <c r="Q228" s="94" t="str">
        <f>IF('DATA ENTRY'!U229="","",'DATA ENTRY'!U229)</f>
        <v/>
      </c>
      <c r="R228" s="22" t="str">
        <f>IF('DATA ENTRY'!W229="","",'DATA ENTRY'!W229)</f>
        <v/>
      </c>
      <c r="S228" s="22" t="str">
        <f>IF('DATA ENTRY'!X229="","",'DATA ENTRY'!X229)</f>
        <v/>
      </c>
      <c r="T228" s="22" t="str">
        <f>IF('DATA ENTRY'!AA229="","",'DATA ENTRY'!AA229)</f>
        <v/>
      </c>
      <c r="U228" s="22" t="str">
        <f t="shared" si="7"/>
        <v/>
      </c>
    </row>
    <row r="229" spans="1:21" ht="18" customHeight="1">
      <c r="A229" s="22" t="str">
        <f>IF(AND(H229="",D229="",F229="",G229="",I229="",J229=""),"",SUBTOTAL(3,$B$5:B229))</f>
        <v/>
      </c>
      <c r="B229" s="94" t="str">
        <f>IF('DATA ENTRY'!B230="","",'DATA ENTRY'!B230)</f>
        <v/>
      </c>
      <c r="C229" s="94" t="str">
        <f>IF('DATA ENTRY'!C230="","",'DATA ENTRY'!C230)</f>
        <v/>
      </c>
      <c r="D229" s="94" t="str">
        <f>IF('DATA ENTRY'!E230="","",'DATA ENTRY'!E230)</f>
        <v/>
      </c>
      <c r="E229" s="22" t="str">
        <f>IF('DATA ENTRY'!G230="","",'DATA ENTRY'!G230)</f>
        <v/>
      </c>
      <c r="F229" s="22" t="str">
        <f>IF('DATA ENTRY'!F230="","",'DATA ENTRY'!F230)</f>
        <v/>
      </c>
      <c r="G229" s="175" t="str">
        <f>IF('DATA ENTRY'!H230="","",'DATA ENTRY'!H230)</f>
        <v/>
      </c>
      <c r="H229" s="175" t="str">
        <f>IF('DATA ENTRY'!I230="","",'DATA ENTRY'!I230)</f>
        <v/>
      </c>
      <c r="I229" s="22" t="str">
        <f>IF('DATA ENTRY'!N230="","",'DATA ENTRY'!N230)</f>
        <v/>
      </c>
      <c r="J229" s="174" t="str">
        <f>IF('DATA ENTRY'!O230="","",'DATA ENTRY'!O230)</f>
        <v/>
      </c>
      <c r="K229" s="22" t="str">
        <f>IF('DATA ENTRY'!P230="","",'DATA ENTRY'!P230)</f>
        <v/>
      </c>
      <c r="L229" s="174" t="str">
        <f>IF('DATA ENTRY'!Q230="","",'DATA ENTRY'!Q230)</f>
        <v/>
      </c>
      <c r="M229" s="22" t="str">
        <f>IF('DATA ENTRY'!R230="","",'DATA ENTRY'!R230)</f>
        <v/>
      </c>
      <c r="N229" s="174" t="str">
        <f>IF('DATA ENTRY'!S230="","",'DATA ENTRY'!S230)</f>
        <v/>
      </c>
      <c r="O229" s="174" t="str">
        <f t="shared" si="6"/>
        <v/>
      </c>
      <c r="P229" s="94" t="str">
        <f>IF('DATA ENTRY'!T230="","",'DATA ENTRY'!T230)</f>
        <v/>
      </c>
      <c r="Q229" s="94" t="str">
        <f>IF('DATA ENTRY'!U230="","",'DATA ENTRY'!U230)</f>
        <v/>
      </c>
      <c r="R229" s="22" t="str">
        <f>IF('DATA ENTRY'!W230="","",'DATA ENTRY'!W230)</f>
        <v/>
      </c>
      <c r="S229" s="22" t="str">
        <f>IF('DATA ENTRY'!X230="","",'DATA ENTRY'!X230)</f>
        <v/>
      </c>
      <c r="T229" s="22" t="str">
        <f>IF('DATA ENTRY'!AA230="","",'DATA ENTRY'!AA230)</f>
        <v/>
      </c>
      <c r="U229" s="22" t="str">
        <f t="shared" si="7"/>
        <v/>
      </c>
    </row>
    <row r="230" spans="1:21" ht="18" customHeight="1">
      <c r="A230" s="22" t="str">
        <f>IF(AND(H230="",D230="",F230="",G230="",I230="",J230=""),"",SUBTOTAL(3,$B$5:B230))</f>
        <v/>
      </c>
      <c r="B230" s="94" t="str">
        <f>IF('DATA ENTRY'!B231="","",'DATA ENTRY'!B231)</f>
        <v/>
      </c>
      <c r="C230" s="94" t="str">
        <f>IF('DATA ENTRY'!C231="","",'DATA ENTRY'!C231)</f>
        <v/>
      </c>
      <c r="D230" s="94" t="str">
        <f>IF('DATA ENTRY'!E231="","",'DATA ENTRY'!E231)</f>
        <v/>
      </c>
      <c r="E230" s="22" t="str">
        <f>IF('DATA ENTRY'!G231="","",'DATA ENTRY'!G231)</f>
        <v/>
      </c>
      <c r="F230" s="22" t="str">
        <f>IF('DATA ENTRY'!F231="","",'DATA ENTRY'!F231)</f>
        <v/>
      </c>
      <c r="G230" s="175" t="str">
        <f>IF('DATA ENTRY'!H231="","",'DATA ENTRY'!H231)</f>
        <v/>
      </c>
      <c r="H230" s="175" t="str">
        <f>IF('DATA ENTRY'!I231="","",'DATA ENTRY'!I231)</f>
        <v/>
      </c>
      <c r="I230" s="22" t="str">
        <f>IF('DATA ENTRY'!N231="","",'DATA ENTRY'!N231)</f>
        <v/>
      </c>
      <c r="J230" s="174" t="str">
        <f>IF('DATA ENTRY'!O231="","",'DATA ENTRY'!O231)</f>
        <v/>
      </c>
      <c r="K230" s="22" t="str">
        <f>IF('DATA ENTRY'!P231="","",'DATA ENTRY'!P231)</f>
        <v/>
      </c>
      <c r="L230" s="174" t="str">
        <f>IF('DATA ENTRY'!Q231="","",'DATA ENTRY'!Q231)</f>
        <v/>
      </c>
      <c r="M230" s="22" t="str">
        <f>IF('DATA ENTRY'!R231="","",'DATA ENTRY'!R231)</f>
        <v/>
      </c>
      <c r="N230" s="174" t="str">
        <f>IF('DATA ENTRY'!S231="","",'DATA ENTRY'!S231)</f>
        <v/>
      </c>
      <c r="O230" s="174" t="str">
        <f t="shared" si="6"/>
        <v/>
      </c>
      <c r="P230" s="94" t="str">
        <f>IF('DATA ENTRY'!T231="","",'DATA ENTRY'!T231)</f>
        <v/>
      </c>
      <c r="Q230" s="94" t="str">
        <f>IF('DATA ENTRY'!U231="","",'DATA ENTRY'!U231)</f>
        <v/>
      </c>
      <c r="R230" s="22" t="str">
        <f>IF('DATA ENTRY'!W231="","",'DATA ENTRY'!W231)</f>
        <v/>
      </c>
      <c r="S230" s="22" t="str">
        <f>IF('DATA ENTRY'!X231="","",'DATA ENTRY'!X231)</f>
        <v/>
      </c>
      <c r="T230" s="22" t="str">
        <f>IF('DATA ENTRY'!AA231="","",'DATA ENTRY'!AA231)</f>
        <v/>
      </c>
      <c r="U230" s="22" t="str">
        <f t="shared" si="7"/>
        <v/>
      </c>
    </row>
    <row r="231" spans="1:21" ht="18" customHeight="1">
      <c r="A231" s="22" t="str">
        <f>IF(AND(H231="",D231="",F231="",G231="",I231="",J231=""),"",SUBTOTAL(3,$B$5:B231))</f>
        <v/>
      </c>
      <c r="B231" s="94" t="str">
        <f>IF('DATA ENTRY'!B232="","",'DATA ENTRY'!B232)</f>
        <v/>
      </c>
      <c r="C231" s="94" t="str">
        <f>IF('DATA ENTRY'!C232="","",'DATA ENTRY'!C232)</f>
        <v/>
      </c>
      <c r="D231" s="94" t="str">
        <f>IF('DATA ENTRY'!E232="","",'DATA ENTRY'!E232)</f>
        <v/>
      </c>
      <c r="E231" s="22" t="str">
        <f>IF('DATA ENTRY'!G232="","",'DATA ENTRY'!G232)</f>
        <v/>
      </c>
      <c r="F231" s="22" t="str">
        <f>IF('DATA ENTRY'!F232="","",'DATA ENTRY'!F232)</f>
        <v/>
      </c>
      <c r="G231" s="175" t="str">
        <f>IF('DATA ENTRY'!H232="","",'DATA ENTRY'!H232)</f>
        <v/>
      </c>
      <c r="H231" s="175" t="str">
        <f>IF('DATA ENTRY'!I232="","",'DATA ENTRY'!I232)</f>
        <v/>
      </c>
      <c r="I231" s="22" t="str">
        <f>IF('DATA ENTRY'!N232="","",'DATA ENTRY'!N232)</f>
        <v/>
      </c>
      <c r="J231" s="174" t="str">
        <f>IF('DATA ENTRY'!O232="","",'DATA ENTRY'!O232)</f>
        <v/>
      </c>
      <c r="K231" s="22" t="str">
        <f>IF('DATA ENTRY'!P232="","",'DATA ENTRY'!P232)</f>
        <v/>
      </c>
      <c r="L231" s="174" t="str">
        <f>IF('DATA ENTRY'!Q232="","",'DATA ENTRY'!Q232)</f>
        <v/>
      </c>
      <c r="M231" s="22" t="str">
        <f>IF('DATA ENTRY'!R232="","",'DATA ENTRY'!R232)</f>
        <v/>
      </c>
      <c r="N231" s="174" t="str">
        <f>IF('DATA ENTRY'!S232="","",'DATA ENTRY'!S232)</f>
        <v/>
      </c>
      <c r="O231" s="174" t="str">
        <f t="shared" si="6"/>
        <v/>
      </c>
      <c r="P231" s="94" t="str">
        <f>IF('DATA ENTRY'!T232="","",'DATA ENTRY'!T232)</f>
        <v/>
      </c>
      <c r="Q231" s="94" t="str">
        <f>IF('DATA ENTRY'!U232="","",'DATA ENTRY'!U232)</f>
        <v/>
      </c>
      <c r="R231" s="22" t="str">
        <f>IF('DATA ENTRY'!W232="","",'DATA ENTRY'!W232)</f>
        <v/>
      </c>
      <c r="S231" s="22" t="str">
        <f>IF('DATA ENTRY'!X232="","",'DATA ENTRY'!X232)</f>
        <v/>
      </c>
      <c r="T231" s="22" t="str">
        <f>IF('DATA ENTRY'!AA232="","",'DATA ENTRY'!AA232)</f>
        <v/>
      </c>
      <c r="U231" s="22" t="str">
        <f t="shared" si="7"/>
        <v/>
      </c>
    </row>
    <row r="232" spans="1:21" ht="18" customHeight="1">
      <c r="A232" s="22" t="str">
        <f>IF(AND(H232="",D232="",F232="",G232="",I232="",J232=""),"",SUBTOTAL(3,$B$5:B232))</f>
        <v/>
      </c>
      <c r="B232" s="94" t="str">
        <f>IF('DATA ENTRY'!B233="","",'DATA ENTRY'!B233)</f>
        <v/>
      </c>
      <c r="C232" s="94" t="str">
        <f>IF('DATA ENTRY'!C233="","",'DATA ENTRY'!C233)</f>
        <v/>
      </c>
      <c r="D232" s="94" t="str">
        <f>IF('DATA ENTRY'!E233="","",'DATA ENTRY'!E233)</f>
        <v/>
      </c>
      <c r="E232" s="22" t="str">
        <f>IF('DATA ENTRY'!G233="","",'DATA ENTRY'!G233)</f>
        <v/>
      </c>
      <c r="F232" s="22" t="str">
        <f>IF('DATA ENTRY'!F233="","",'DATA ENTRY'!F233)</f>
        <v/>
      </c>
      <c r="G232" s="175" t="str">
        <f>IF('DATA ENTRY'!H233="","",'DATA ENTRY'!H233)</f>
        <v/>
      </c>
      <c r="H232" s="175" t="str">
        <f>IF('DATA ENTRY'!I233="","",'DATA ENTRY'!I233)</f>
        <v/>
      </c>
      <c r="I232" s="22" t="str">
        <f>IF('DATA ENTRY'!N233="","",'DATA ENTRY'!N233)</f>
        <v/>
      </c>
      <c r="J232" s="174" t="str">
        <f>IF('DATA ENTRY'!O233="","",'DATA ENTRY'!O233)</f>
        <v/>
      </c>
      <c r="K232" s="22" t="str">
        <f>IF('DATA ENTRY'!P233="","",'DATA ENTRY'!P233)</f>
        <v/>
      </c>
      <c r="L232" s="174" t="str">
        <f>IF('DATA ENTRY'!Q233="","",'DATA ENTRY'!Q233)</f>
        <v/>
      </c>
      <c r="M232" s="22" t="str">
        <f>IF('DATA ENTRY'!R233="","",'DATA ENTRY'!R233)</f>
        <v/>
      </c>
      <c r="N232" s="174" t="str">
        <f>IF('DATA ENTRY'!S233="","",'DATA ENTRY'!S233)</f>
        <v/>
      </c>
      <c r="O232" s="174" t="str">
        <f t="shared" si="6"/>
        <v/>
      </c>
      <c r="P232" s="94" t="str">
        <f>IF('DATA ENTRY'!T233="","",'DATA ENTRY'!T233)</f>
        <v/>
      </c>
      <c r="Q232" s="94" t="str">
        <f>IF('DATA ENTRY'!U233="","",'DATA ENTRY'!U233)</f>
        <v/>
      </c>
      <c r="R232" s="22" t="str">
        <f>IF('DATA ENTRY'!W233="","",'DATA ENTRY'!W233)</f>
        <v/>
      </c>
      <c r="S232" s="22" t="str">
        <f>IF('DATA ENTRY'!X233="","",'DATA ENTRY'!X233)</f>
        <v/>
      </c>
      <c r="T232" s="22" t="str">
        <f>IF('DATA ENTRY'!AA233="","",'DATA ENTRY'!AA233)</f>
        <v/>
      </c>
      <c r="U232" s="22" t="str">
        <f t="shared" si="7"/>
        <v/>
      </c>
    </row>
    <row r="233" spans="1:21" ht="18" customHeight="1">
      <c r="A233" s="22" t="str">
        <f>IF(AND(H233="",D233="",F233="",G233="",I233="",J233=""),"",SUBTOTAL(3,$B$5:B233))</f>
        <v/>
      </c>
      <c r="B233" s="94" t="str">
        <f>IF('DATA ENTRY'!B234="","",'DATA ENTRY'!B234)</f>
        <v/>
      </c>
      <c r="C233" s="94" t="str">
        <f>IF('DATA ENTRY'!C234="","",'DATA ENTRY'!C234)</f>
        <v/>
      </c>
      <c r="D233" s="94" t="str">
        <f>IF('DATA ENTRY'!E234="","",'DATA ENTRY'!E234)</f>
        <v/>
      </c>
      <c r="E233" s="22" t="str">
        <f>IF('DATA ENTRY'!G234="","",'DATA ENTRY'!G234)</f>
        <v/>
      </c>
      <c r="F233" s="22" t="str">
        <f>IF('DATA ENTRY'!F234="","",'DATA ENTRY'!F234)</f>
        <v/>
      </c>
      <c r="G233" s="175" t="str">
        <f>IF('DATA ENTRY'!H234="","",'DATA ENTRY'!H234)</f>
        <v/>
      </c>
      <c r="H233" s="175" t="str">
        <f>IF('DATA ENTRY'!I234="","",'DATA ENTRY'!I234)</f>
        <v/>
      </c>
      <c r="I233" s="22" t="str">
        <f>IF('DATA ENTRY'!N234="","",'DATA ENTRY'!N234)</f>
        <v/>
      </c>
      <c r="J233" s="174" t="str">
        <f>IF('DATA ENTRY'!O234="","",'DATA ENTRY'!O234)</f>
        <v/>
      </c>
      <c r="K233" s="22" t="str">
        <f>IF('DATA ENTRY'!P234="","",'DATA ENTRY'!P234)</f>
        <v/>
      </c>
      <c r="L233" s="174" t="str">
        <f>IF('DATA ENTRY'!Q234="","",'DATA ENTRY'!Q234)</f>
        <v/>
      </c>
      <c r="M233" s="22" t="str">
        <f>IF('DATA ENTRY'!R234="","",'DATA ENTRY'!R234)</f>
        <v/>
      </c>
      <c r="N233" s="174" t="str">
        <f>IF('DATA ENTRY'!S234="","",'DATA ENTRY'!S234)</f>
        <v/>
      </c>
      <c r="O233" s="174" t="str">
        <f t="shared" si="6"/>
        <v/>
      </c>
      <c r="P233" s="94" t="str">
        <f>IF('DATA ENTRY'!T234="","",'DATA ENTRY'!T234)</f>
        <v/>
      </c>
      <c r="Q233" s="94" t="str">
        <f>IF('DATA ENTRY'!U234="","",'DATA ENTRY'!U234)</f>
        <v/>
      </c>
      <c r="R233" s="22" t="str">
        <f>IF('DATA ENTRY'!W234="","",'DATA ENTRY'!W234)</f>
        <v/>
      </c>
      <c r="S233" s="22" t="str">
        <f>IF('DATA ENTRY'!X234="","",'DATA ENTRY'!X234)</f>
        <v/>
      </c>
      <c r="T233" s="22" t="str">
        <f>IF('DATA ENTRY'!AA234="","",'DATA ENTRY'!AA234)</f>
        <v/>
      </c>
      <c r="U233" s="22" t="str">
        <f t="shared" si="7"/>
        <v/>
      </c>
    </row>
    <row r="234" spans="1:21" ht="18" customHeight="1">
      <c r="A234" s="22" t="str">
        <f>IF(AND(H234="",D234="",F234="",G234="",I234="",J234=""),"",SUBTOTAL(3,$B$5:B234))</f>
        <v/>
      </c>
      <c r="B234" s="94" t="str">
        <f>IF('DATA ENTRY'!B235="","",'DATA ENTRY'!B235)</f>
        <v/>
      </c>
      <c r="C234" s="94" t="str">
        <f>IF('DATA ENTRY'!C235="","",'DATA ENTRY'!C235)</f>
        <v/>
      </c>
      <c r="D234" s="94" t="str">
        <f>IF('DATA ENTRY'!E235="","",'DATA ENTRY'!E235)</f>
        <v/>
      </c>
      <c r="E234" s="22" t="str">
        <f>IF('DATA ENTRY'!G235="","",'DATA ENTRY'!G235)</f>
        <v/>
      </c>
      <c r="F234" s="22" t="str">
        <f>IF('DATA ENTRY'!F235="","",'DATA ENTRY'!F235)</f>
        <v/>
      </c>
      <c r="G234" s="175" t="str">
        <f>IF('DATA ENTRY'!H235="","",'DATA ENTRY'!H235)</f>
        <v/>
      </c>
      <c r="H234" s="175" t="str">
        <f>IF('DATA ENTRY'!I235="","",'DATA ENTRY'!I235)</f>
        <v/>
      </c>
      <c r="I234" s="22" t="str">
        <f>IF('DATA ENTRY'!N235="","",'DATA ENTRY'!N235)</f>
        <v/>
      </c>
      <c r="J234" s="174" t="str">
        <f>IF('DATA ENTRY'!O235="","",'DATA ENTRY'!O235)</f>
        <v/>
      </c>
      <c r="K234" s="22" t="str">
        <f>IF('DATA ENTRY'!P235="","",'DATA ENTRY'!P235)</f>
        <v/>
      </c>
      <c r="L234" s="174" t="str">
        <f>IF('DATA ENTRY'!Q235="","",'DATA ENTRY'!Q235)</f>
        <v/>
      </c>
      <c r="M234" s="22" t="str">
        <f>IF('DATA ENTRY'!R235="","",'DATA ENTRY'!R235)</f>
        <v/>
      </c>
      <c r="N234" s="174" t="str">
        <f>IF('DATA ENTRY'!S235="","",'DATA ENTRY'!S235)</f>
        <v/>
      </c>
      <c r="O234" s="174" t="str">
        <f t="shared" si="6"/>
        <v/>
      </c>
      <c r="P234" s="94" t="str">
        <f>IF('DATA ENTRY'!T235="","",'DATA ENTRY'!T235)</f>
        <v/>
      </c>
      <c r="Q234" s="94" t="str">
        <f>IF('DATA ENTRY'!U235="","",'DATA ENTRY'!U235)</f>
        <v/>
      </c>
      <c r="R234" s="22" t="str">
        <f>IF('DATA ENTRY'!W235="","",'DATA ENTRY'!W235)</f>
        <v/>
      </c>
      <c r="S234" s="22" t="str">
        <f>IF('DATA ENTRY'!X235="","",'DATA ENTRY'!X235)</f>
        <v/>
      </c>
      <c r="T234" s="22" t="str">
        <f>IF('DATA ENTRY'!AA235="","",'DATA ENTRY'!AA235)</f>
        <v/>
      </c>
      <c r="U234" s="22" t="str">
        <f t="shared" si="7"/>
        <v/>
      </c>
    </row>
    <row r="235" spans="1:21" ht="18" customHeight="1">
      <c r="A235" s="22" t="str">
        <f>IF(AND(H235="",D235="",F235="",G235="",I235="",J235=""),"",SUBTOTAL(3,$B$5:B235))</f>
        <v/>
      </c>
      <c r="B235" s="94" t="str">
        <f>IF('DATA ENTRY'!B236="","",'DATA ENTRY'!B236)</f>
        <v/>
      </c>
      <c r="C235" s="94" t="str">
        <f>IF('DATA ENTRY'!C236="","",'DATA ENTRY'!C236)</f>
        <v/>
      </c>
      <c r="D235" s="94" t="str">
        <f>IF('DATA ENTRY'!E236="","",'DATA ENTRY'!E236)</f>
        <v/>
      </c>
      <c r="E235" s="22" t="str">
        <f>IF('DATA ENTRY'!G236="","",'DATA ENTRY'!G236)</f>
        <v/>
      </c>
      <c r="F235" s="22" t="str">
        <f>IF('DATA ENTRY'!F236="","",'DATA ENTRY'!F236)</f>
        <v/>
      </c>
      <c r="G235" s="175" t="str">
        <f>IF('DATA ENTRY'!H236="","",'DATA ENTRY'!H236)</f>
        <v/>
      </c>
      <c r="H235" s="175" t="str">
        <f>IF('DATA ENTRY'!I236="","",'DATA ENTRY'!I236)</f>
        <v/>
      </c>
      <c r="I235" s="22" t="str">
        <f>IF('DATA ENTRY'!N236="","",'DATA ENTRY'!N236)</f>
        <v/>
      </c>
      <c r="J235" s="174" t="str">
        <f>IF('DATA ENTRY'!O236="","",'DATA ENTRY'!O236)</f>
        <v/>
      </c>
      <c r="K235" s="22" t="str">
        <f>IF('DATA ENTRY'!P236="","",'DATA ENTRY'!P236)</f>
        <v/>
      </c>
      <c r="L235" s="174" t="str">
        <f>IF('DATA ENTRY'!Q236="","",'DATA ENTRY'!Q236)</f>
        <v/>
      </c>
      <c r="M235" s="22" t="str">
        <f>IF('DATA ENTRY'!R236="","",'DATA ENTRY'!R236)</f>
        <v/>
      </c>
      <c r="N235" s="174" t="str">
        <f>IF('DATA ENTRY'!S236="","",'DATA ENTRY'!S236)</f>
        <v/>
      </c>
      <c r="O235" s="174" t="str">
        <f t="shared" si="6"/>
        <v/>
      </c>
      <c r="P235" s="94" t="str">
        <f>IF('DATA ENTRY'!T236="","",'DATA ENTRY'!T236)</f>
        <v/>
      </c>
      <c r="Q235" s="94" t="str">
        <f>IF('DATA ENTRY'!U236="","",'DATA ENTRY'!U236)</f>
        <v/>
      </c>
      <c r="R235" s="22" t="str">
        <f>IF('DATA ENTRY'!W236="","",'DATA ENTRY'!W236)</f>
        <v/>
      </c>
      <c r="S235" s="22" t="str">
        <f>IF('DATA ENTRY'!X236="","",'DATA ENTRY'!X236)</f>
        <v/>
      </c>
      <c r="T235" s="22" t="str">
        <f>IF('DATA ENTRY'!AA236="","",'DATA ENTRY'!AA236)</f>
        <v/>
      </c>
      <c r="U235" s="22" t="str">
        <f t="shared" si="7"/>
        <v/>
      </c>
    </row>
    <row r="236" spans="1:21" ht="18" customHeight="1">
      <c r="A236" s="22" t="str">
        <f>IF(AND(H236="",D236="",F236="",G236="",I236="",J236=""),"",SUBTOTAL(3,$B$5:B236))</f>
        <v/>
      </c>
      <c r="B236" s="94" t="str">
        <f>IF('DATA ENTRY'!B237="","",'DATA ENTRY'!B237)</f>
        <v/>
      </c>
      <c r="C236" s="94" t="str">
        <f>IF('DATA ENTRY'!C237="","",'DATA ENTRY'!C237)</f>
        <v/>
      </c>
      <c r="D236" s="94" t="str">
        <f>IF('DATA ENTRY'!E237="","",'DATA ENTRY'!E237)</f>
        <v/>
      </c>
      <c r="E236" s="22" t="str">
        <f>IF('DATA ENTRY'!G237="","",'DATA ENTRY'!G237)</f>
        <v/>
      </c>
      <c r="F236" s="22" t="str">
        <f>IF('DATA ENTRY'!F237="","",'DATA ENTRY'!F237)</f>
        <v/>
      </c>
      <c r="G236" s="175" t="str">
        <f>IF('DATA ENTRY'!H237="","",'DATA ENTRY'!H237)</f>
        <v/>
      </c>
      <c r="H236" s="175" t="str">
        <f>IF('DATA ENTRY'!I237="","",'DATA ENTRY'!I237)</f>
        <v/>
      </c>
      <c r="I236" s="22" t="str">
        <f>IF('DATA ENTRY'!N237="","",'DATA ENTRY'!N237)</f>
        <v/>
      </c>
      <c r="J236" s="174" t="str">
        <f>IF('DATA ENTRY'!O237="","",'DATA ENTRY'!O237)</f>
        <v/>
      </c>
      <c r="K236" s="22" t="str">
        <f>IF('DATA ENTRY'!P237="","",'DATA ENTRY'!P237)</f>
        <v/>
      </c>
      <c r="L236" s="174" t="str">
        <f>IF('DATA ENTRY'!Q237="","",'DATA ENTRY'!Q237)</f>
        <v/>
      </c>
      <c r="M236" s="22" t="str">
        <f>IF('DATA ENTRY'!R237="","",'DATA ENTRY'!R237)</f>
        <v/>
      </c>
      <c r="N236" s="174" t="str">
        <f>IF('DATA ENTRY'!S237="","",'DATA ENTRY'!S237)</f>
        <v/>
      </c>
      <c r="O236" s="174" t="str">
        <f t="shared" si="6"/>
        <v/>
      </c>
      <c r="P236" s="94" t="str">
        <f>IF('DATA ENTRY'!T237="","",'DATA ENTRY'!T237)</f>
        <v/>
      </c>
      <c r="Q236" s="94" t="str">
        <f>IF('DATA ENTRY'!U237="","",'DATA ENTRY'!U237)</f>
        <v/>
      </c>
      <c r="R236" s="22" t="str">
        <f>IF('DATA ENTRY'!W237="","",'DATA ENTRY'!W237)</f>
        <v/>
      </c>
      <c r="S236" s="22" t="str">
        <f>IF('DATA ENTRY'!X237="","",'DATA ENTRY'!X237)</f>
        <v/>
      </c>
      <c r="T236" s="22" t="str">
        <f>IF('DATA ENTRY'!AA237="","",'DATA ENTRY'!AA237)</f>
        <v/>
      </c>
      <c r="U236" s="22" t="str">
        <f t="shared" si="7"/>
        <v/>
      </c>
    </row>
    <row r="237" spans="1:21" ht="18" customHeight="1">
      <c r="A237" s="22" t="str">
        <f>IF(AND(H237="",D237="",F237="",G237="",I237="",J237=""),"",SUBTOTAL(3,$B$5:B237))</f>
        <v/>
      </c>
      <c r="B237" s="94" t="str">
        <f>IF('DATA ENTRY'!B238="","",'DATA ENTRY'!B238)</f>
        <v/>
      </c>
      <c r="C237" s="94" t="str">
        <f>IF('DATA ENTRY'!C238="","",'DATA ENTRY'!C238)</f>
        <v/>
      </c>
      <c r="D237" s="94" t="str">
        <f>IF('DATA ENTRY'!E238="","",'DATA ENTRY'!E238)</f>
        <v/>
      </c>
      <c r="E237" s="22" t="str">
        <f>IF('DATA ENTRY'!G238="","",'DATA ENTRY'!G238)</f>
        <v/>
      </c>
      <c r="F237" s="22" t="str">
        <f>IF('DATA ENTRY'!F238="","",'DATA ENTRY'!F238)</f>
        <v/>
      </c>
      <c r="G237" s="175" t="str">
        <f>IF('DATA ENTRY'!H238="","",'DATA ENTRY'!H238)</f>
        <v/>
      </c>
      <c r="H237" s="175" t="str">
        <f>IF('DATA ENTRY'!I238="","",'DATA ENTRY'!I238)</f>
        <v/>
      </c>
      <c r="I237" s="22" t="str">
        <f>IF('DATA ENTRY'!N238="","",'DATA ENTRY'!N238)</f>
        <v/>
      </c>
      <c r="J237" s="174" t="str">
        <f>IF('DATA ENTRY'!O238="","",'DATA ENTRY'!O238)</f>
        <v/>
      </c>
      <c r="K237" s="22" t="str">
        <f>IF('DATA ENTRY'!P238="","",'DATA ENTRY'!P238)</f>
        <v/>
      </c>
      <c r="L237" s="174" t="str">
        <f>IF('DATA ENTRY'!Q238="","",'DATA ENTRY'!Q238)</f>
        <v/>
      </c>
      <c r="M237" s="22" t="str">
        <f>IF('DATA ENTRY'!R238="","",'DATA ENTRY'!R238)</f>
        <v/>
      </c>
      <c r="N237" s="174" t="str">
        <f>IF('DATA ENTRY'!S238="","",'DATA ENTRY'!S238)</f>
        <v/>
      </c>
      <c r="O237" s="174" t="str">
        <f t="shared" si="6"/>
        <v/>
      </c>
      <c r="P237" s="94" t="str">
        <f>IF('DATA ENTRY'!T238="","",'DATA ENTRY'!T238)</f>
        <v/>
      </c>
      <c r="Q237" s="94" t="str">
        <f>IF('DATA ENTRY'!U238="","",'DATA ENTRY'!U238)</f>
        <v/>
      </c>
      <c r="R237" s="22" t="str">
        <f>IF('DATA ENTRY'!W238="","",'DATA ENTRY'!W238)</f>
        <v/>
      </c>
      <c r="S237" s="22" t="str">
        <f>IF('DATA ENTRY'!X238="","",'DATA ENTRY'!X238)</f>
        <v/>
      </c>
      <c r="T237" s="22" t="str">
        <f>IF('DATA ENTRY'!AA238="","",'DATA ENTRY'!AA238)</f>
        <v/>
      </c>
      <c r="U237" s="22" t="str">
        <f t="shared" si="7"/>
        <v/>
      </c>
    </row>
    <row r="238" spans="1:21" ht="18" customHeight="1">
      <c r="A238" s="22" t="str">
        <f>IF(AND(H238="",D238="",F238="",G238="",I238="",J238=""),"",SUBTOTAL(3,$B$5:B238))</f>
        <v/>
      </c>
      <c r="B238" s="94" t="str">
        <f>IF('DATA ENTRY'!B239="","",'DATA ENTRY'!B239)</f>
        <v/>
      </c>
      <c r="C238" s="94" t="str">
        <f>IF('DATA ENTRY'!C239="","",'DATA ENTRY'!C239)</f>
        <v/>
      </c>
      <c r="D238" s="94" t="str">
        <f>IF('DATA ENTRY'!E239="","",'DATA ENTRY'!E239)</f>
        <v/>
      </c>
      <c r="E238" s="22" t="str">
        <f>IF('DATA ENTRY'!G239="","",'DATA ENTRY'!G239)</f>
        <v/>
      </c>
      <c r="F238" s="22" t="str">
        <f>IF('DATA ENTRY'!F239="","",'DATA ENTRY'!F239)</f>
        <v/>
      </c>
      <c r="G238" s="175" t="str">
        <f>IF('DATA ENTRY'!H239="","",'DATA ENTRY'!H239)</f>
        <v/>
      </c>
      <c r="H238" s="175" t="str">
        <f>IF('DATA ENTRY'!I239="","",'DATA ENTRY'!I239)</f>
        <v/>
      </c>
      <c r="I238" s="22" t="str">
        <f>IF('DATA ENTRY'!N239="","",'DATA ENTRY'!N239)</f>
        <v/>
      </c>
      <c r="J238" s="174" t="str">
        <f>IF('DATA ENTRY'!O239="","",'DATA ENTRY'!O239)</f>
        <v/>
      </c>
      <c r="K238" s="22" t="str">
        <f>IF('DATA ENTRY'!P239="","",'DATA ENTRY'!P239)</f>
        <v/>
      </c>
      <c r="L238" s="174" t="str">
        <f>IF('DATA ENTRY'!Q239="","",'DATA ENTRY'!Q239)</f>
        <v/>
      </c>
      <c r="M238" s="22" t="str">
        <f>IF('DATA ENTRY'!R239="","",'DATA ENTRY'!R239)</f>
        <v/>
      </c>
      <c r="N238" s="174" t="str">
        <f>IF('DATA ENTRY'!S239="","",'DATA ENTRY'!S239)</f>
        <v/>
      </c>
      <c r="O238" s="174" t="str">
        <f t="shared" si="6"/>
        <v/>
      </c>
      <c r="P238" s="94" t="str">
        <f>IF('DATA ENTRY'!T239="","",'DATA ENTRY'!T239)</f>
        <v/>
      </c>
      <c r="Q238" s="94" t="str">
        <f>IF('DATA ENTRY'!U239="","",'DATA ENTRY'!U239)</f>
        <v/>
      </c>
      <c r="R238" s="22" t="str">
        <f>IF('DATA ENTRY'!W239="","",'DATA ENTRY'!W239)</f>
        <v/>
      </c>
      <c r="S238" s="22" t="str">
        <f>IF('DATA ENTRY'!X239="","",'DATA ENTRY'!X239)</f>
        <v/>
      </c>
      <c r="T238" s="22" t="str">
        <f>IF('DATA ENTRY'!AA239="","",'DATA ENTRY'!AA239)</f>
        <v/>
      </c>
      <c r="U238" s="22" t="str">
        <f t="shared" si="7"/>
        <v/>
      </c>
    </row>
    <row r="239" spans="1:21" ht="18" customHeight="1">
      <c r="A239" s="22" t="str">
        <f>IF(AND(H239="",D239="",F239="",G239="",I239="",J239=""),"",SUBTOTAL(3,$B$5:B239))</f>
        <v/>
      </c>
      <c r="B239" s="94" t="str">
        <f>IF('DATA ENTRY'!B240="","",'DATA ENTRY'!B240)</f>
        <v/>
      </c>
      <c r="C239" s="94" t="str">
        <f>IF('DATA ENTRY'!C240="","",'DATA ENTRY'!C240)</f>
        <v/>
      </c>
      <c r="D239" s="94" t="str">
        <f>IF('DATA ENTRY'!E240="","",'DATA ENTRY'!E240)</f>
        <v/>
      </c>
      <c r="E239" s="22" t="str">
        <f>IF('DATA ENTRY'!G240="","",'DATA ENTRY'!G240)</f>
        <v/>
      </c>
      <c r="F239" s="22" t="str">
        <f>IF('DATA ENTRY'!F240="","",'DATA ENTRY'!F240)</f>
        <v/>
      </c>
      <c r="G239" s="175" t="str">
        <f>IF('DATA ENTRY'!H240="","",'DATA ENTRY'!H240)</f>
        <v/>
      </c>
      <c r="H239" s="175" t="str">
        <f>IF('DATA ENTRY'!I240="","",'DATA ENTRY'!I240)</f>
        <v/>
      </c>
      <c r="I239" s="22" t="str">
        <f>IF('DATA ENTRY'!N240="","",'DATA ENTRY'!N240)</f>
        <v/>
      </c>
      <c r="J239" s="174" t="str">
        <f>IF('DATA ENTRY'!O240="","",'DATA ENTRY'!O240)</f>
        <v/>
      </c>
      <c r="K239" s="22" t="str">
        <f>IF('DATA ENTRY'!P240="","",'DATA ENTRY'!P240)</f>
        <v/>
      </c>
      <c r="L239" s="174" t="str">
        <f>IF('DATA ENTRY'!Q240="","",'DATA ENTRY'!Q240)</f>
        <v/>
      </c>
      <c r="M239" s="22" t="str">
        <f>IF('DATA ENTRY'!R240="","",'DATA ENTRY'!R240)</f>
        <v/>
      </c>
      <c r="N239" s="174" t="str">
        <f>IF('DATA ENTRY'!S240="","",'DATA ENTRY'!S240)</f>
        <v/>
      </c>
      <c r="O239" s="174" t="str">
        <f t="shared" si="6"/>
        <v/>
      </c>
      <c r="P239" s="94" t="str">
        <f>IF('DATA ENTRY'!T240="","",'DATA ENTRY'!T240)</f>
        <v/>
      </c>
      <c r="Q239" s="94" t="str">
        <f>IF('DATA ENTRY'!U240="","",'DATA ENTRY'!U240)</f>
        <v/>
      </c>
      <c r="R239" s="22" t="str">
        <f>IF('DATA ENTRY'!W240="","",'DATA ENTRY'!W240)</f>
        <v/>
      </c>
      <c r="S239" s="22" t="str">
        <f>IF('DATA ENTRY'!X240="","",'DATA ENTRY'!X240)</f>
        <v/>
      </c>
      <c r="T239" s="22" t="str">
        <f>IF('DATA ENTRY'!AA240="","",'DATA ENTRY'!AA240)</f>
        <v/>
      </c>
      <c r="U239" s="22" t="str">
        <f t="shared" si="7"/>
        <v/>
      </c>
    </row>
    <row r="240" spans="1:21" ht="18" customHeight="1">
      <c r="A240" s="22" t="str">
        <f>IF(AND(H240="",D240="",F240="",G240="",I240="",J240=""),"",SUBTOTAL(3,$B$5:B240))</f>
        <v/>
      </c>
      <c r="B240" s="94" t="str">
        <f>IF('DATA ENTRY'!B241="","",'DATA ENTRY'!B241)</f>
        <v/>
      </c>
      <c r="C240" s="94" t="str">
        <f>IF('DATA ENTRY'!C241="","",'DATA ENTRY'!C241)</f>
        <v/>
      </c>
      <c r="D240" s="94" t="str">
        <f>IF('DATA ENTRY'!E241="","",'DATA ENTRY'!E241)</f>
        <v/>
      </c>
      <c r="E240" s="22" t="str">
        <f>IF('DATA ENTRY'!G241="","",'DATA ENTRY'!G241)</f>
        <v/>
      </c>
      <c r="F240" s="22" t="str">
        <f>IF('DATA ENTRY'!F241="","",'DATA ENTRY'!F241)</f>
        <v/>
      </c>
      <c r="G240" s="175" t="str">
        <f>IF('DATA ENTRY'!H241="","",'DATA ENTRY'!H241)</f>
        <v/>
      </c>
      <c r="H240" s="175" t="str">
        <f>IF('DATA ENTRY'!I241="","",'DATA ENTRY'!I241)</f>
        <v/>
      </c>
      <c r="I240" s="22" t="str">
        <f>IF('DATA ENTRY'!N241="","",'DATA ENTRY'!N241)</f>
        <v/>
      </c>
      <c r="J240" s="174" t="str">
        <f>IF('DATA ENTRY'!O241="","",'DATA ENTRY'!O241)</f>
        <v/>
      </c>
      <c r="K240" s="22" t="str">
        <f>IF('DATA ENTRY'!P241="","",'DATA ENTRY'!P241)</f>
        <v/>
      </c>
      <c r="L240" s="174" t="str">
        <f>IF('DATA ENTRY'!Q241="","",'DATA ENTRY'!Q241)</f>
        <v/>
      </c>
      <c r="M240" s="22" t="str">
        <f>IF('DATA ENTRY'!R241="","",'DATA ENTRY'!R241)</f>
        <v/>
      </c>
      <c r="N240" s="174" t="str">
        <f>IF('DATA ENTRY'!S241="","",'DATA ENTRY'!S241)</f>
        <v/>
      </c>
      <c r="O240" s="174" t="str">
        <f t="shared" si="6"/>
        <v/>
      </c>
      <c r="P240" s="94" t="str">
        <f>IF('DATA ENTRY'!T241="","",'DATA ENTRY'!T241)</f>
        <v/>
      </c>
      <c r="Q240" s="94" t="str">
        <f>IF('DATA ENTRY'!U241="","",'DATA ENTRY'!U241)</f>
        <v/>
      </c>
      <c r="R240" s="22" t="str">
        <f>IF('DATA ENTRY'!W241="","",'DATA ENTRY'!W241)</f>
        <v/>
      </c>
      <c r="S240" s="22" t="str">
        <f>IF('DATA ENTRY'!X241="","",'DATA ENTRY'!X241)</f>
        <v/>
      </c>
      <c r="T240" s="22" t="str">
        <f>IF('DATA ENTRY'!AA241="","",'DATA ENTRY'!AA241)</f>
        <v/>
      </c>
      <c r="U240" s="22" t="str">
        <f t="shared" si="7"/>
        <v/>
      </c>
    </row>
    <row r="241" spans="1:21" ht="18" customHeight="1">
      <c r="A241" s="22" t="str">
        <f>IF(AND(H241="",D241="",F241="",G241="",I241="",J241=""),"",SUBTOTAL(3,$B$5:B241))</f>
        <v/>
      </c>
      <c r="B241" s="94" t="str">
        <f>IF('DATA ENTRY'!B242="","",'DATA ENTRY'!B242)</f>
        <v/>
      </c>
      <c r="C241" s="94" t="str">
        <f>IF('DATA ENTRY'!C242="","",'DATA ENTRY'!C242)</f>
        <v/>
      </c>
      <c r="D241" s="94" t="str">
        <f>IF('DATA ENTRY'!E242="","",'DATA ENTRY'!E242)</f>
        <v/>
      </c>
      <c r="E241" s="22" t="str">
        <f>IF('DATA ENTRY'!G242="","",'DATA ENTRY'!G242)</f>
        <v/>
      </c>
      <c r="F241" s="22" t="str">
        <f>IF('DATA ENTRY'!F242="","",'DATA ENTRY'!F242)</f>
        <v/>
      </c>
      <c r="G241" s="175" t="str">
        <f>IF('DATA ENTRY'!H242="","",'DATA ENTRY'!H242)</f>
        <v/>
      </c>
      <c r="H241" s="175" t="str">
        <f>IF('DATA ENTRY'!I242="","",'DATA ENTRY'!I242)</f>
        <v/>
      </c>
      <c r="I241" s="22" t="str">
        <f>IF('DATA ENTRY'!N242="","",'DATA ENTRY'!N242)</f>
        <v/>
      </c>
      <c r="J241" s="174" t="str">
        <f>IF('DATA ENTRY'!O242="","",'DATA ENTRY'!O242)</f>
        <v/>
      </c>
      <c r="K241" s="22" t="str">
        <f>IF('DATA ENTRY'!P242="","",'DATA ENTRY'!P242)</f>
        <v/>
      </c>
      <c r="L241" s="174" t="str">
        <f>IF('DATA ENTRY'!Q242="","",'DATA ENTRY'!Q242)</f>
        <v/>
      </c>
      <c r="M241" s="22" t="str">
        <f>IF('DATA ENTRY'!R242="","",'DATA ENTRY'!R242)</f>
        <v/>
      </c>
      <c r="N241" s="174" t="str">
        <f>IF('DATA ENTRY'!S242="","",'DATA ENTRY'!S242)</f>
        <v/>
      </c>
      <c r="O241" s="174" t="str">
        <f t="shared" si="6"/>
        <v/>
      </c>
      <c r="P241" s="94" t="str">
        <f>IF('DATA ENTRY'!T242="","",'DATA ENTRY'!T242)</f>
        <v/>
      </c>
      <c r="Q241" s="94" t="str">
        <f>IF('DATA ENTRY'!U242="","",'DATA ENTRY'!U242)</f>
        <v/>
      </c>
      <c r="R241" s="22" t="str">
        <f>IF('DATA ENTRY'!W242="","",'DATA ENTRY'!W242)</f>
        <v/>
      </c>
      <c r="S241" s="22" t="str">
        <f>IF('DATA ENTRY'!X242="","",'DATA ENTRY'!X242)</f>
        <v/>
      </c>
      <c r="T241" s="22" t="str">
        <f>IF('DATA ENTRY'!AA242="","",'DATA ENTRY'!AA242)</f>
        <v/>
      </c>
      <c r="U241" s="22" t="str">
        <f t="shared" si="7"/>
        <v/>
      </c>
    </row>
    <row r="242" spans="1:21" ht="18" customHeight="1">
      <c r="A242" s="22" t="str">
        <f>IF(AND(H242="",D242="",F242="",G242="",I242="",J242=""),"",SUBTOTAL(3,$B$5:B242))</f>
        <v/>
      </c>
      <c r="B242" s="94" t="str">
        <f>IF('DATA ENTRY'!B243="","",'DATA ENTRY'!B243)</f>
        <v/>
      </c>
      <c r="C242" s="94" t="str">
        <f>IF('DATA ENTRY'!C243="","",'DATA ENTRY'!C243)</f>
        <v/>
      </c>
      <c r="D242" s="94" t="str">
        <f>IF('DATA ENTRY'!E243="","",'DATA ENTRY'!E243)</f>
        <v/>
      </c>
      <c r="E242" s="22" t="str">
        <f>IF('DATA ENTRY'!G243="","",'DATA ENTRY'!G243)</f>
        <v/>
      </c>
      <c r="F242" s="22" t="str">
        <f>IF('DATA ENTRY'!F243="","",'DATA ENTRY'!F243)</f>
        <v/>
      </c>
      <c r="G242" s="175" t="str">
        <f>IF('DATA ENTRY'!H243="","",'DATA ENTRY'!H243)</f>
        <v/>
      </c>
      <c r="H242" s="175" t="str">
        <f>IF('DATA ENTRY'!I243="","",'DATA ENTRY'!I243)</f>
        <v/>
      </c>
      <c r="I242" s="22" t="str">
        <f>IF('DATA ENTRY'!N243="","",'DATA ENTRY'!N243)</f>
        <v/>
      </c>
      <c r="J242" s="174" t="str">
        <f>IF('DATA ENTRY'!O243="","",'DATA ENTRY'!O243)</f>
        <v/>
      </c>
      <c r="K242" s="22" t="str">
        <f>IF('DATA ENTRY'!P243="","",'DATA ENTRY'!P243)</f>
        <v/>
      </c>
      <c r="L242" s="174" t="str">
        <f>IF('DATA ENTRY'!Q243="","",'DATA ENTRY'!Q243)</f>
        <v/>
      </c>
      <c r="M242" s="22" t="str">
        <f>IF('DATA ENTRY'!R243="","",'DATA ENTRY'!R243)</f>
        <v/>
      </c>
      <c r="N242" s="174" t="str">
        <f>IF('DATA ENTRY'!S243="","",'DATA ENTRY'!S243)</f>
        <v/>
      </c>
      <c r="O242" s="174" t="str">
        <f t="shared" si="6"/>
        <v/>
      </c>
      <c r="P242" s="94" t="str">
        <f>IF('DATA ENTRY'!T243="","",'DATA ENTRY'!T243)</f>
        <v/>
      </c>
      <c r="Q242" s="94" t="str">
        <f>IF('DATA ENTRY'!U243="","",'DATA ENTRY'!U243)</f>
        <v/>
      </c>
      <c r="R242" s="22" t="str">
        <f>IF('DATA ENTRY'!W243="","",'DATA ENTRY'!W243)</f>
        <v/>
      </c>
      <c r="S242" s="22" t="str">
        <f>IF('DATA ENTRY'!X243="","",'DATA ENTRY'!X243)</f>
        <v/>
      </c>
      <c r="T242" s="22" t="str">
        <f>IF('DATA ENTRY'!AA243="","",'DATA ENTRY'!AA243)</f>
        <v/>
      </c>
      <c r="U242" s="22" t="str">
        <f t="shared" si="7"/>
        <v/>
      </c>
    </row>
    <row r="243" spans="1:21" ht="18" customHeight="1">
      <c r="A243" s="22" t="str">
        <f>IF(AND(H243="",D243="",F243="",G243="",I243="",J243=""),"",SUBTOTAL(3,$B$5:B243))</f>
        <v/>
      </c>
      <c r="B243" s="94" t="str">
        <f>IF('DATA ENTRY'!B244="","",'DATA ENTRY'!B244)</f>
        <v/>
      </c>
      <c r="C243" s="94" t="str">
        <f>IF('DATA ENTRY'!C244="","",'DATA ENTRY'!C244)</f>
        <v/>
      </c>
      <c r="D243" s="94" t="str">
        <f>IF('DATA ENTRY'!E244="","",'DATA ENTRY'!E244)</f>
        <v/>
      </c>
      <c r="E243" s="22" t="str">
        <f>IF('DATA ENTRY'!G244="","",'DATA ENTRY'!G244)</f>
        <v/>
      </c>
      <c r="F243" s="22" t="str">
        <f>IF('DATA ENTRY'!F244="","",'DATA ENTRY'!F244)</f>
        <v/>
      </c>
      <c r="G243" s="175" t="str">
        <f>IF('DATA ENTRY'!H244="","",'DATA ENTRY'!H244)</f>
        <v/>
      </c>
      <c r="H243" s="175" t="str">
        <f>IF('DATA ENTRY'!I244="","",'DATA ENTRY'!I244)</f>
        <v/>
      </c>
      <c r="I243" s="22" t="str">
        <f>IF('DATA ENTRY'!N244="","",'DATA ENTRY'!N244)</f>
        <v/>
      </c>
      <c r="J243" s="174" t="str">
        <f>IF('DATA ENTRY'!O244="","",'DATA ENTRY'!O244)</f>
        <v/>
      </c>
      <c r="K243" s="22" t="str">
        <f>IF('DATA ENTRY'!P244="","",'DATA ENTRY'!P244)</f>
        <v/>
      </c>
      <c r="L243" s="174" t="str">
        <f>IF('DATA ENTRY'!Q244="","",'DATA ENTRY'!Q244)</f>
        <v/>
      </c>
      <c r="M243" s="22" t="str">
        <f>IF('DATA ENTRY'!R244="","",'DATA ENTRY'!R244)</f>
        <v/>
      </c>
      <c r="N243" s="174" t="str">
        <f>IF('DATA ENTRY'!S244="","",'DATA ENTRY'!S244)</f>
        <v/>
      </c>
      <c r="O243" s="174" t="str">
        <f t="shared" si="6"/>
        <v/>
      </c>
      <c r="P243" s="94" t="str">
        <f>IF('DATA ENTRY'!T244="","",'DATA ENTRY'!T244)</f>
        <v/>
      </c>
      <c r="Q243" s="94" t="str">
        <f>IF('DATA ENTRY'!U244="","",'DATA ENTRY'!U244)</f>
        <v/>
      </c>
      <c r="R243" s="22" t="str">
        <f>IF('DATA ENTRY'!W244="","",'DATA ENTRY'!W244)</f>
        <v/>
      </c>
      <c r="S243" s="22" t="str">
        <f>IF('DATA ENTRY'!X244="","",'DATA ENTRY'!X244)</f>
        <v/>
      </c>
      <c r="T243" s="22" t="str">
        <f>IF('DATA ENTRY'!AA244="","",'DATA ENTRY'!AA244)</f>
        <v/>
      </c>
      <c r="U243" s="22" t="str">
        <f t="shared" si="7"/>
        <v/>
      </c>
    </row>
    <row r="244" spans="1:21" ht="18" customHeight="1">
      <c r="A244" s="22" t="str">
        <f>IF(AND(H244="",D244="",F244="",G244="",I244="",J244=""),"",SUBTOTAL(3,$B$5:B244))</f>
        <v/>
      </c>
      <c r="B244" s="94" t="str">
        <f>IF('DATA ENTRY'!B245="","",'DATA ENTRY'!B245)</f>
        <v/>
      </c>
      <c r="C244" s="94" t="str">
        <f>IF('DATA ENTRY'!C245="","",'DATA ENTRY'!C245)</f>
        <v/>
      </c>
      <c r="D244" s="94" t="str">
        <f>IF('DATA ENTRY'!E245="","",'DATA ENTRY'!E245)</f>
        <v/>
      </c>
      <c r="E244" s="22" t="str">
        <f>IF('DATA ENTRY'!G245="","",'DATA ENTRY'!G245)</f>
        <v/>
      </c>
      <c r="F244" s="22" t="str">
        <f>IF('DATA ENTRY'!F245="","",'DATA ENTRY'!F245)</f>
        <v/>
      </c>
      <c r="G244" s="175" t="str">
        <f>IF('DATA ENTRY'!H245="","",'DATA ENTRY'!H245)</f>
        <v/>
      </c>
      <c r="H244" s="175" t="str">
        <f>IF('DATA ENTRY'!I245="","",'DATA ENTRY'!I245)</f>
        <v/>
      </c>
      <c r="I244" s="22" t="str">
        <f>IF('DATA ENTRY'!N245="","",'DATA ENTRY'!N245)</f>
        <v/>
      </c>
      <c r="J244" s="174" t="str">
        <f>IF('DATA ENTRY'!O245="","",'DATA ENTRY'!O245)</f>
        <v/>
      </c>
      <c r="K244" s="22" t="str">
        <f>IF('DATA ENTRY'!P245="","",'DATA ENTRY'!P245)</f>
        <v/>
      </c>
      <c r="L244" s="174" t="str">
        <f>IF('DATA ENTRY'!Q245="","",'DATA ENTRY'!Q245)</f>
        <v/>
      </c>
      <c r="M244" s="22" t="str">
        <f>IF('DATA ENTRY'!R245="","",'DATA ENTRY'!R245)</f>
        <v/>
      </c>
      <c r="N244" s="174" t="str">
        <f>IF('DATA ENTRY'!S245="","",'DATA ENTRY'!S245)</f>
        <v/>
      </c>
      <c r="O244" s="174" t="str">
        <f t="shared" si="6"/>
        <v/>
      </c>
      <c r="P244" s="94" t="str">
        <f>IF('DATA ENTRY'!T245="","",'DATA ENTRY'!T245)</f>
        <v/>
      </c>
      <c r="Q244" s="94" t="str">
        <f>IF('DATA ENTRY'!U245="","",'DATA ENTRY'!U245)</f>
        <v/>
      </c>
      <c r="R244" s="22" t="str">
        <f>IF('DATA ENTRY'!W245="","",'DATA ENTRY'!W245)</f>
        <v/>
      </c>
      <c r="S244" s="22" t="str">
        <f>IF('DATA ENTRY'!X245="","",'DATA ENTRY'!X245)</f>
        <v/>
      </c>
      <c r="T244" s="22" t="str">
        <f>IF('DATA ENTRY'!AA245="","",'DATA ENTRY'!AA245)</f>
        <v/>
      </c>
      <c r="U244" s="22" t="str">
        <f t="shared" si="7"/>
        <v/>
      </c>
    </row>
    <row r="245" spans="1:21" ht="18" customHeight="1">
      <c r="A245" s="22" t="str">
        <f>IF(AND(H245="",D245="",F245="",G245="",I245="",J245=""),"",SUBTOTAL(3,$B$5:B245))</f>
        <v/>
      </c>
      <c r="B245" s="94" t="str">
        <f>IF('DATA ENTRY'!B246="","",'DATA ENTRY'!B246)</f>
        <v/>
      </c>
      <c r="C245" s="94" t="str">
        <f>IF('DATA ENTRY'!C246="","",'DATA ENTRY'!C246)</f>
        <v/>
      </c>
      <c r="D245" s="94" t="str">
        <f>IF('DATA ENTRY'!E246="","",'DATA ENTRY'!E246)</f>
        <v/>
      </c>
      <c r="E245" s="22" t="str">
        <f>IF('DATA ENTRY'!G246="","",'DATA ENTRY'!G246)</f>
        <v/>
      </c>
      <c r="F245" s="22" t="str">
        <f>IF('DATA ENTRY'!F246="","",'DATA ENTRY'!F246)</f>
        <v/>
      </c>
      <c r="G245" s="175" t="str">
        <f>IF('DATA ENTRY'!H246="","",'DATA ENTRY'!H246)</f>
        <v/>
      </c>
      <c r="H245" s="175" t="str">
        <f>IF('DATA ENTRY'!I246="","",'DATA ENTRY'!I246)</f>
        <v/>
      </c>
      <c r="I245" s="22" t="str">
        <f>IF('DATA ENTRY'!N246="","",'DATA ENTRY'!N246)</f>
        <v/>
      </c>
      <c r="J245" s="174" t="str">
        <f>IF('DATA ENTRY'!O246="","",'DATA ENTRY'!O246)</f>
        <v/>
      </c>
      <c r="K245" s="22" t="str">
        <f>IF('DATA ENTRY'!P246="","",'DATA ENTRY'!P246)</f>
        <v/>
      </c>
      <c r="L245" s="174" t="str">
        <f>IF('DATA ENTRY'!Q246="","",'DATA ENTRY'!Q246)</f>
        <v/>
      </c>
      <c r="M245" s="22" t="str">
        <f>IF('DATA ENTRY'!R246="","",'DATA ENTRY'!R246)</f>
        <v/>
      </c>
      <c r="N245" s="174" t="str">
        <f>IF('DATA ENTRY'!S246="","",'DATA ENTRY'!S246)</f>
        <v/>
      </c>
      <c r="O245" s="174" t="str">
        <f t="shared" si="6"/>
        <v/>
      </c>
      <c r="P245" s="94" t="str">
        <f>IF('DATA ENTRY'!T246="","",'DATA ENTRY'!T246)</f>
        <v/>
      </c>
      <c r="Q245" s="94" t="str">
        <f>IF('DATA ENTRY'!U246="","",'DATA ENTRY'!U246)</f>
        <v/>
      </c>
      <c r="R245" s="22" t="str">
        <f>IF('DATA ENTRY'!W246="","",'DATA ENTRY'!W246)</f>
        <v/>
      </c>
      <c r="S245" s="22" t="str">
        <f>IF('DATA ENTRY'!X246="","",'DATA ENTRY'!X246)</f>
        <v/>
      </c>
      <c r="T245" s="22" t="str">
        <f>IF('DATA ENTRY'!AA246="","",'DATA ENTRY'!AA246)</f>
        <v/>
      </c>
      <c r="U245" s="22" t="str">
        <f t="shared" si="7"/>
        <v/>
      </c>
    </row>
    <row r="246" spans="1:21" ht="18" customHeight="1">
      <c r="A246" s="22" t="str">
        <f>IF(AND(H246="",D246="",F246="",G246="",I246="",J246=""),"",SUBTOTAL(3,$B$5:B246))</f>
        <v/>
      </c>
      <c r="B246" s="94" t="str">
        <f>IF('DATA ENTRY'!B247="","",'DATA ENTRY'!B247)</f>
        <v/>
      </c>
      <c r="C246" s="94" t="str">
        <f>IF('DATA ENTRY'!C247="","",'DATA ENTRY'!C247)</f>
        <v/>
      </c>
      <c r="D246" s="94" t="str">
        <f>IF('DATA ENTRY'!E247="","",'DATA ENTRY'!E247)</f>
        <v/>
      </c>
      <c r="E246" s="22" t="str">
        <f>IF('DATA ENTRY'!G247="","",'DATA ENTRY'!G247)</f>
        <v/>
      </c>
      <c r="F246" s="22" t="str">
        <f>IF('DATA ENTRY'!F247="","",'DATA ENTRY'!F247)</f>
        <v/>
      </c>
      <c r="G246" s="175" t="str">
        <f>IF('DATA ENTRY'!H247="","",'DATA ENTRY'!H247)</f>
        <v/>
      </c>
      <c r="H246" s="175" t="str">
        <f>IF('DATA ENTRY'!I247="","",'DATA ENTRY'!I247)</f>
        <v/>
      </c>
      <c r="I246" s="22" t="str">
        <f>IF('DATA ENTRY'!N247="","",'DATA ENTRY'!N247)</f>
        <v/>
      </c>
      <c r="J246" s="174" t="str">
        <f>IF('DATA ENTRY'!O247="","",'DATA ENTRY'!O247)</f>
        <v/>
      </c>
      <c r="K246" s="22" t="str">
        <f>IF('DATA ENTRY'!P247="","",'DATA ENTRY'!P247)</f>
        <v/>
      </c>
      <c r="L246" s="174" t="str">
        <f>IF('DATA ENTRY'!Q247="","",'DATA ENTRY'!Q247)</f>
        <v/>
      </c>
      <c r="M246" s="22" t="str">
        <f>IF('DATA ENTRY'!R247="","",'DATA ENTRY'!R247)</f>
        <v/>
      </c>
      <c r="N246" s="174" t="str">
        <f>IF('DATA ENTRY'!S247="","",'DATA ENTRY'!S247)</f>
        <v/>
      </c>
      <c r="O246" s="174" t="str">
        <f t="shared" si="6"/>
        <v/>
      </c>
      <c r="P246" s="94" t="str">
        <f>IF('DATA ENTRY'!T247="","",'DATA ENTRY'!T247)</f>
        <v/>
      </c>
      <c r="Q246" s="94" t="str">
        <f>IF('DATA ENTRY'!U247="","",'DATA ENTRY'!U247)</f>
        <v/>
      </c>
      <c r="R246" s="22" t="str">
        <f>IF('DATA ENTRY'!W247="","",'DATA ENTRY'!W247)</f>
        <v/>
      </c>
      <c r="S246" s="22" t="str">
        <f>IF('DATA ENTRY'!X247="","",'DATA ENTRY'!X247)</f>
        <v/>
      </c>
      <c r="T246" s="22" t="str">
        <f>IF('DATA ENTRY'!AA247="","",'DATA ENTRY'!AA247)</f>
        <v/>
      </c>
      <c r="U246" s="22" t="str">
        <f t="shared" si="7"/>
        <v/>
      </c>
    </row>
    <row r="247" spans="1:21" ht="18" customHeight="1">
      <c r="A247" s="22" t="str">
        <f>IF(AND(H247="",D247="",F247="",G247="",I247="",J247=""),"",SUBTOTAL(3,$B$5:B247))</f>
        <v/>
      </c>
      <c r="B247" s="94" t="str">
        <f>IF('DATA ENTRY'!B248="","",'DATA ENTRY'!B248)</f>
        <v/>
      </c>
      <c r="C247" s="94" t="str">
        <f>IF('DATA ENTRY'!C248="","",'DATA ENTRY'!C248)</f>
        <v/>
      </c>
      <c r="D247" s="94" t="str">
        <f>IF('DATA ENTRY'!E248="","",'DATA ENTRY'!E248)</f>
        <v/>
      </c>
      <c r="E247" s="22" t="str">
        <f>IF('DATA ENTRY'!G248="","",'DATA ENTRY'!G248)</f>
        <v/>
      </c>
      <c r="F247" s="22" t="str">
        <f>IF('DATA ENTRY'!F248="","",'DATA ENTRY'!F248)</f>
        <v/>
      </c>
      <c r="G247" s="175" t="str">
        <f>IF('DATA ENTRY'!H248="","",'DATA ENTRY'!H248)</f>
        <v/>
      </c>
      <c r="H247" s="175" t="str">
        <f>IF('DATA ENTRY'!I248="","",'DATA ENTRY'!I248)</f>
        <v/>
      </c>
      <c r="I247" s="22" t="str">
        <f>IF('DATA ENTRY'!N248="","",'DATA ENTRY'!N248)</f>
        <v/>
      </c>
      <c r="J247" s="174" t="str">
        <f>IF('DATA ENTRY'!O248="","",'DATA ENTRY'!O248)</f>
        <v/>
      </c>
      <c r="K247" s="22" t="str">
        <f>IF('DATA ENTRY'!P248="","",'DATA ENTRY'!P248)</f>
        <v/>
      </c>
      <c r="L247" s="174" t="str">
        <f>IF('DATA ENTRY'!Q248="","",'DATA ENTRY'!Q248)</f>
        <v/>
      </c>
      <c r="M247" s="22" t="str">
        <f>IF('DATA ENTRY'!R248="","",'DATA ENTRY'!R248)</f>
        <v/>
      </c>
      <c r="N247" s="174" t="str">
        <f>IF('DATA ENTRY'!S248="","",'DATA ENTRY'!S248)</f>
        <v/>
      </c>
      <c r="O247" s="174" t="str">
        <f t="shared" si="6"/>
        <v/>
      </c>
      <c r="P247" s="94" t="str">
        <f>IF('DATA ENTRY'!T248="","",'DATA ENTRY'!T248)</f>
        <v/>
      </c>
      <c r="Q247" s="94" t="str">
        <f>IF('DATA ENTRY'!U248="","",'DATA ENTRY'!U248)</f>
        <v/>
      </c>
      <c r="R247" s="22" t="str">
        <f>IF('DATA ENTRY'!W248="","",'DATA ENTRY'!W248)</f>
        <v/>
      </c>
      <c r="S247" s="22" t="str">
        <f>IF('DATA ENTRY'!X248="","",'DATA ENTRY'!X248)</f>
        <v/>
      </c>
      <c r="T247" s="22" t="str">
        <f>IF('DATA ENTRY'!AA248="","",'DATA ENTRY'!AA248)</f>
        <v/>
      </c>
      <c r="U247" s="22" t="str">
        <f t="shared" si="7"/>
        <v/>
      </c>
    </row>
    <row r="248" spans="1:21" ht="18" customHeight="1">
      <c r="A248" s="22" t="str">
        <f>IF(AND(H248="",D248="",F248="",G248="",I248="",J248=""),"",SUBTOTAL(3,$B$5:B248))</f>
        <v/>
      </c>
      <c r="B248" s="94" t="str">
        <f>IF('DATA ENTRY'!B249="","",'DATA ENTRY'!B249)</f>
        <v/>
      </c>
      <c r="C248" s="94" t="str">
        <f>IF('DATA ENTRY'!C249="","",'DATA ENTRY'!C249)</f>
        <v/>
      </c>
      <c r="D248" s="94" t="str">
        <f>IF('DATA ENTRY'!E249="","",'DATA ENTRY'!E249)</f>
        <v/>
      </c>
      <c r="E248" s="22" t="str">
        <f>IF('DATA ENTRY'!G249="","",'DATA ENTRY'!G249)</f>
        <v/>
      </c>
      <c r="F248" s="22" t="str">
        <f>IF('DATA ENTRY'!F249="","",'DATA ENTRY'!F249)</f>
        <v/>
      </c>
      <c r="G248" s="175" t="str">
        <f>IF('DATA ENTRY'!H249="","",'DATA ENTRY'!H249)</f>
        <v/>
      </c>
      <c r="H248" s="175" t="str">
        <f>IF('DATA ENTRY'!I249="","",'DATA ENTRY'!I249)</f>
        <v/>
      </c>
      <c r="I248" s="22" t="str">
        <f>IF('DATA ENTRY'!N249="","",'DATA ENTRY'!N249)</f>
        <v/>
      </c>
      <c r="J248" s="174" t="str">
        <f>IF('DATA ENTRY'!O249="","",'DATA ENTRY'!O249)</f>
        <v/>
      </c>
      <c r="K248" s="22" t="str">
        <f>IF('DATA ENTRY'!P249="","",'DATA ENTRY'!P249)</f>
        <v/>
      </c>
      <c r="L248" s="174" t="str">
        <f>IF('DATA ENTRY'!Q249="","",'DATA ENTRY'!Q249)</f>
        <v/>
      </c>
      <c r="M248" s="22" t="str">
        <f>IF('DATA ENTRY'!R249="","",'DATA ENTRY'!R249)</f>
        <v/>
      </c>
      <c r="N248" s="174" t="str">
        <f>IF('DATA ENTRY'!S249="","",'DATA ENTRY'!S249)</f>
        <v/>
      </c>
      <c r="O248" s="174" t="str">
        <f t="shared" si="6"/>
        <v/>
      </c>
      <c r="P248" s="94" t="str">
        <f>IF('DATA ENTRY'!T249="","",'DATA ENTRY'!T249)</f>
        <v/>
      </c>
      <c r="Q248" s="94" t="str">
        <f>IF('DATA ENTRY'!U249="","",'DATA ENTRY'!U249)</f>
        <v/>
      </c>
      <c r="R248" s="22" t="str">
        <f>IF('DATA ENTRY'!W249="","",'DATA ENTRY'!W249)</f>
        <v/>
      </c>
      <c r="S248" s="22" t="str">
        <f>IF('DATA ENTRY'!X249="","",'DATA ENTRY'!X249)</f>
        <v/>
      </c>
      <c r="T248" s="22" t="str">
        <f>IF('DATA ENTRY'!AA249="","",'DATA ENTRY'!AA249)</f>
        <v/>
      </c>
      <c r="U248" s="22" t="str">
        <f t="shared" si="7"/>
        <v/>
      </c>
    </row>
    <row r="249" spans="1:21" ht="18" customHeight="1">
      <c r="A249" s="22" t="str">
        <f>IF(AND(H249="",D249="",F249="",G249="",I249="",J249=""),"",SUBTOTAL(3,$B$5:B249))</f>
        <v/>
      </c>
      <c r="B249" s="94" t="str">
        <f>IF('DATA ENTRY'!B250="","",'DATA ENTRY'!B250)</f>
        <v/>
      </c>
      <c r="C249" s="94" t="str">
        <f>IF('DATA ENTRY'!C250="","",'DATA ENTRY'!C250)</f>
        <v/>
      </c>
      <c r="D249" s="94" t="str">
        <f>IF('DATA ENTRY'!E250="","",'DATA ENTRY'!E250)</f>
        <v/>
      </c>
      <c r="E249" s="22" t="str">
        <f>IF('DATA ENTRY'!G250="","",'DATA ENTRY'!G250)</f>
        <v/>
      </c>
      <c r="F249" s="22" t="str">
        <f>IF('DATA ENTRY'!F250="","",'DATA ENTRY'!F250)</f>
        <v/>
      </c>
      <c r="G249" s="175" t="str">
        <f>IF('DATA ENTRY'!H250="","",'DATA ENTRY'!H250)</f>
        <v/>
      </c>
      <c r="H249" s="175" t="str">
        <f>IF('DATA ENTRY'!I250="","",'DATA ENTRY'!I250)</f>
        <v/>
      </c>
      <c r="I249" s="22" t="str">
        <f>IF('DATA ENTRY'!N250="","",'DATA ENTRY'!N250)</f>
        <v/>
      </c>
      <c r="J249" s="174" t="str">
        <f>IF('DATA ENTRY'!O250="","",'DATA ENTRY'!O250)</f>
        <v/>
      </c>
      <c r="K249" s="22" t="str">
        <f>IF('DATA ENTRY'!P250="","",'DATA ENTRY'!P250)</f>
        <v/>
      </c>
      <c r="L249" s="174" t="str">
        <f>IF('DATA ENTRY'!Q250="","",'DATA ENTRY'!Q250)</f>
        <v/>
      </c>
      <c r="M249" s="22" t="str">
        <f>IF('DATA ENTRY'!R250="","",'DATA ENTRY'!R250)</f>
        <v/>
      </c>
      <c r="N249" s="174" t="str">
        <f>IF('DATA ENTRY'!S250="","",'DATA ENTRY'!S250)</f>
        <v/>
      </c>
      <c r="O249" s="174" t="str">
        <f t="shared" si="6"/>
        <v/>
      </c>
      <c r="P249" s="94" t="str">
        <f>IF('DATA ENTRY'!T250="","",'DATA ENTRY'!T250)</f>
        <v/>
      </c>
      <c r="Q249" s="94" t="str">
        <f>IF('DATA ENTRY'!U250="","",'DATA ENTRY'!U250)</f>
        <v/>
      </c>
      <c r="R249" s="22" t="str">
        <f>IF('DATA ENTRY'!W250="","",'DATA ENTRY'!W250)</f>
        <v/>
      </c>
      <c r="S249" s="22" t="str">
        <f>IF('DATA ENTRY'!X250="","",'DATA ENTRY'!X250)</f>
        <v/>
      </c>
      <c r="T249" s="22" t="str">
        <f>IF('DATA ENTRY'!AA250="","",'DATA ENTRY'!AA250)</f>
        <v/>
      </c>
      <c r="U249" s="22" t="str">
        <f t="shared" si="7"/>
        <v/>
      </c>
    </row>
    <row r="250" spans="1:21" ht="18" customHeight="1">
      <c r="A250" s="22" t="str">
        <f>IF(AND(H250="",D250="",F250="",G250="",I250="",J250=""),"",SUBTOTAL(3,$B$5:B250))</f>
        <v/>
      </c>
      <c r="B250" s="94" t="str">
        <f>IF('DATA ENTRY'!B251="","",'DATA ENTRY'!B251)</f>
        <v/>
      </c>
      <c r="C250" s="94" t="str">
        <f>IF('DATA ENTRY'!C251="","",'DATA ENTRY'!C251)</f>
        <v/>
      </c>
      <c r="D250" s="94" t="str">
        <f>IF('DATA ENTRY'!E251="","",'DATA ENTRY'!E251)</f>
        <v/>
      </c>
      <c r="E250" s="22" t="str">
        <f>IF('DATA ENTRY'!G251="","",'DATA ENTRY'!G251)</f>
        <v/>
      </c>
      <c r="F250" s="22" t="str">
        <f>IF('DATA ENTRY'!F251="","",'DATA ENTRY'!F251)</f>
        <v/>
      </c>
      <c r="G250" s="175" t="str">
        <f>IF('DATA ENTRY'!H251="","",'DATA ENTRY'!H251)</f>
        <v/>
      </c>
      <c r="H250" s="175" t="str">
        <f>IF('DATA ENTRY'!I251="","",'DATA ENTRY'!I251)</f>
        <v/>
      </c>
      <c r="I250" s="22" t="str">
        <f>IF('DATA ENTRY'!N251="","",'DATA ENTRY'!N251)</f>
        <v/>
      </c>
      <c r="J250" s="174" t="str">
        <f>IF('DATA ENTRY'!O251="","",'DATA ENTRY'!O251)</f>
        <v/>
      </c>
      <c r="K250" s="22" t="str">
        <f>IF('DATA ENTRY'!P251="","",'DATA ENTRY'!P251)</f>
        <v/>
      </c>
      <c r="L250" s="174" t="str">
        <f>IF('DATA ENTRY'!Q251="","",'DATA ENTRY'!Q251)</f>
        <v/>
      </c>
      <c r="M250" s="22" t="str">
        <f>IF('DATA ENTRY'!R251="","",'DATA ENTRY'!R251)</f>
        <v/>
      </c>
      <c r="N250" s="174" t="str">
        <f>IF('DATA ENTRY'!S251="","",'DATA ENTRY'!S251)</f>
        <v/>
      </c>
      <c r="O250" s="174" t="str">
        <f t="shared" si="6"/>
        <v/>
      </c>
      <c r="P250" s="94" t="str">
        <f>IF('DATA ENTRY'!T251="","",'DATA ENTRY'!T251)</f>
        <v/>
      </c>
      <c r="Q250" s="94" t="str">
        <f>IF('DATA ENTRY'!U251="","",'DATA ENTRY'!U251)</f>
        <v/>
      </c>
      <c r="R250" s="22" t="str">
        <f>IF('DATA ENTRY'!W251="","",'DATA ENTRY'!W251)</f>
        <v/>
      </c>
      <c r="S250" s="22" t="str">
        <f>IF('DATA ENTRY'!X251="","",'DATA ENTRY'!X251)</f>
        <v/>
      </c>
      <c r="T250" s="22" t="str">
        <f>IF('DATA ENTRY'!AA251="","",'DATA ENTRY'!AA251)</f>
        <v/>
      </c>
      <c r="U250" s="22" t="str">
        <f t="shared" si="7"/>
        <v/>
      </c>
    </row>
    <row r="251" spans="1:21" ht="18" customHeight="1">
      <c r="A251" s="22" t="str">
        <f>IF(AND(H251="",D251="",F251="",G251="",I251="",J251=""),"",SUBTOTAL(3,$B$5:B251))</f>
        <v/>
      </c>
      <c r="B251" s="94" t="str">
        <f>IF('DATA ENTRY'!B252="","",'DATA ENTRY'!B252)</f>
        <v/>
      </c>
      <c r="C251" s="94" t="str">
        <f>IF('DATA ENTRY'!C252="","",'DATA ENTRY'!C252)</f>
        <v/>
      </c>
      <c r="D251" s="94" t="str">
        <f>IF('DATA ENTRY'!E252="","",'DATA ENTRY'!E252)</f>
        <v/>
      </c>
      <c r="E251" s="22" t="str">
        <f>IF('DATA ENTRY'!G252="","",'DATA ENTRY'!G252)</f>
        <v/>
      </c>
      <c r="F251" s="22" t="str">
        <f>IF('DATA ENTRY'!F252="","",'DATA ENTRY'!F252)</f>
        <v/>
      </c>
      <c r="G251" s="175" t="str">
        <f>IF('DATA ENTRY'!H252="","",'DATA ENTRY'!H252)</f>
        <v/>
      </c>
      <c r="H251" s="175" t="str">
        <f>IF('DATA ENTRY'!I252="","",'DATA ENTRY'!I252)</f>
        <v/>
      </c>
      <c r="I251" s="22" t="str">
        <f>IF('DATA ENTRY'!N252="","",'DATA ENTRY'!N252)</f>
        <v/>
      </c>
      <c r="J251" s="174" t="str">
        <f>IF('DATA ENTRY'!O252="","",'DATA ENTRY'!O252)</f>
        <v/>
      </c>
      <c r="K251" s="22" t="str">
        <f>IF('DATA ENTRY'!P252="","",'DATA ENTRY'!P252)</f>
        <v/>
      </c>
      <c r="L251" s="174" t="str">
        <f>IF('DATA ENTRY'!Q252="","",'DATA ENTRY'!Q252)</f>
        <v/>
      </c>
      <c r="M251" s="22" t="str">
        <f>IF('DATA ENTRY'!R252="","",'DATA ENTRY'!R252)</f>
        <v/>
      </c>
      <c r="N251" s="174" t="str">
        <f>IF('DATA ENTRY'!S252="","",'DATA ENTRY'!S252)</f>
        <v/>
      </c>
      <c r="O251" s="174" t="str">
        <f t="shared" si="6"/>
        <v/>
      </c>
      <c r="P251" s="94" t="str">
        <f>IF('DATA ENTRY'!T252="","",'DATA ENTRY'!T252)</f>
        <v/>
      </c>
      <c r="Q251" s="94" t="str">
        <f>IF('DATA ENTRY'!U252="","",'DATA ENTRY'!U252)</f>
        <v/>
      </c>
      <c r="R251" s="22" t="str">
        <f>IF('DATA ENTRY'!W252="","",'DATA ENTRY'!W252)</f>
        <v/>
      </c>
      <c r="S251" s="22" t="str">
        <f>IF('DATA ENTRY'!X252="","",'DATA ENTRY'!X252)</f>
        <v/>
      </c>
      <c r="T251" s="22" t="str">
        <f>IF('DATA ENTRY'!AA252="","",'DATA ENTRY'!AA252)</f>
        <v/>
      </c>
      <c r="U251" s="22" t="str">
        <f t="shared" si="7"/>
        <v/>
      </c>
    </row>
    <row r="252" spans="1:21" ht="18" customHeight="1">
      <c r="A252" s="22" t="str">
        <f>IF(AND(H252="",D252="",F252="",G252="",I252="",J252=""),"",SUBTOTAL(3,$B$5:B252))</f>
        <v/>
      </c>
      <c r="B252" s="94" t="str">
        <f>IF('DATA ENTRY'!B253="","",'DATA ENTRY'!B253)</f>
        <v/>
      </c>
      <c r="C252" s="94" t="str">
        <f>IF('DATA ENTRY'!C253="","",'DATA ENTRY'!C253)</f>
        <v/>
      </c>
      <c r="D252" s="94" t="str">
        <f>IF('DATA ENTRY'!E253="","",'DATA ENTRY'!E253)</f>
        <v/>
      </c>
      <c r="E252" s="22" t="str">
        <f>IF('DATA ENTRY'!G253="","",'DATA ENTRY'!G253)</f>
        <v/>
      </c>
      <c r="F252" s="22" t="str">
        <f>IF('DATA ENTRY'!F253="","",'DATA ENTRY'!F253)</f>
        <v/>
      </c>
      <c r="G252" s="175" t="str">
        <f>IF('DATA ENTRY'!H253="","",'DATA ENTRY'!H253)</f>
        <v/>
      </c>
      <c r="H252" s="175" t="str">
        <f>IF('DATA ENTRY'!I253="","",'DATA ENTRY'!I253)</f>
        <v/>
      </c>
      <c r="I252" s="22" t="str">
        <f>IF('DATA ENTRY'!N253="","",'DATA ENTRY'!N253)</f>
        <v/>
      </c>
      <c r="J252" s="174" t="str">
        <f>IF('DATA ENTRY'!O253="","",'DATA ENTRY'!O253)</f>
        <v/>
      </c>
      <c r="K252" s="22" t="str">
        <f>IF('DATA ENTRY'!P253="","",'DATA ENTRY'!P253)</f>
        <v/>
      </c>
      <c r="L252" s="174" t="str">
        <f>IF('DATA ENTRY'!Q253="","",'DATA ENTRY'!Q253)</f>
        <v/>
      </c>
      <c r="M252" s="22" t="str">
        <f>IF('DATA ENTRY'!R253="","",'DATA ENTRY'!R253)</f>
        <v/>
      </c>
      <c r="N252" s="174" t="str">
        <f>IF('DATA ENTRY'!S253="","",'DATA ENTRY'!S253)</f>
        <v/>
      </c>
      <c r="O252" s="174" t="str">
        <f t="shared" si="6"/>
        <v/>
      </c>
      <c r="P252" s="94" t="str">
        <f>IF('DATA ENTRY'!T253="","",'DATA ENTRY'!T253)</f>
        <v/>
      </c>
      <c r="Q252" s="94" t="str">
        <f>IF('DATA ENTRY'!U253="","",'DATA ENTRY'!U253)</f>
        <v/>
      </c>
      <c r="R252" s="22" t="str">
        <f>IF('DATA ENTRY'!W253="","",'DATA ENTRY'!W253)</f>
        <v/>
      </c>
      <c r="S252" s="22" t="str">
        <f>IF('DATA ENTRY'!X253="","",'DATA ENTRY'!X253)</f>
        <v/>
      </c>
      <c r="T252" s="22" t="str">
        <f>IF('DATA ENTRY'!AA253="","",'DATA ENTRY'!AA253)</f>
        <v/>
      </c>
      <c r="U252" s="22" t="str">
        <f t="shared" si="7"/>
        <v/>
      </c>
    </row>
    <row r="253" spans="1:21" ht="18" customHeight="1">
      <c r="A253" s="22" t="str">
        <f>IF(AND(H253="",D253="",F253="",G253="",I253="",J253=""),"",SUBTOTAL(3,$B$5:B253))</f>
        <v/>
      </c>
      <c r="B253" s="94" t="str">
        <f>IF('DATA ENTRY'!B254="","",'DATA ENTRY'!B254)</f>
        <v/>
      </c>
      <c r="C253" s="94" t="str">
        <f>IF('DATA ENTRY'!C254="","",'DATA ENTRY'!C254)</f>
        <v/>
      </c>
      <c r="D253" s="94" t="str">
        <f>IF('DATA ENTRY'!E254="","",'DATA ENTRY'!E254)</f>
        <v/>
      </c>
      <c r="E253" s="22" t="str">
        <f>IF('DATA ENTRY'!G254="","",'DATA ENTRY'!G254)</f>
        <v/>
      </c>
      <c r="F253" s="22" t="str">
        <f>IF('DATA ENTRY'!F254="","",'DATA ENTRY'!F254)</f>
        <v/>
      </c>
      <c r="G253" s="175" t="str">
        <f>IF('DATA ENTRY'!H254="","",'DATA ENTRY'!H254)</f>
        <v/>
      </c>
      <c r="H253" s="175" t="str">
        <f>IF('DATA ENTRY'!I254="","",'DATA ENTRY'!I254)</f>
        <v/>
      </c>
      <c r="I253" s="22" t="str">
        <f>IF('DATA ENTRY'!N254="","",'DATA ENTRY'!N254)</f>
        <v/>
      </c>
      <c r="J253" s="174" t="str">
        <f>IF('DATA ENTRY'!O254="","",'DATA ENTRY'!O254)</f>
        <v/>
      </c>
      <c r="K253" s="22" t="str">
        <f>IF('DATA ENTRY'!P254="","",'DATA ENTRY'!P254)</f>
        <v/>
      </c>
      <c r="L253" s="174" t="str">
        <f>IF('DATA ENTRY'!Q254="","",'DATA ENTRY'!Q254)</f>
        <v/>
      </c>
      <c r="M253" s="22" t="str">
        <f>IF('DATA ENTRY'!R254="","",'DATA ENTRY'!R254)</f>
        <v/>
      </c>
      <c r="N253" s="174" t="str">
        <f>IF('DATA ENTRY'!S254="","",'DATA ENTRY'!S254)</f>
        <v/>
      </c>
      <c r="O253" s="174" t="str">
        <f t="shared" si="6"/>
        <v/>
      </c>
      <c r="P253" s="94" t="str">
        <f>IF('DATA ENTRY'!T254="","",'DATA ENTRY'!T254)</f>
        <v/>
      </c>
      <c r="Q253" s="94" t="str">
        <f>IF('DATA ENTRY'!U254="","",'DATA ENTRY'!U254)</f>
        <v/>
      </c>
      <c r="R253" s="22" t="str">
        <f>IF('DATA ENTRY'!W254="","",'DATA ENTRY'!W254)</f>
        <v/>
      </c>
      <c r="S253" s="22" t="str">
        <f>IF('DATA ENTRY'!X254="","",'DATA ENTRY'!X254)</f>
        <v/>
      </c>
      <c r="T253" s="22" t="str">
        <f>IF('DATA ENTRY'!AA254="","",'DATA ENTRY'!AA254)</f>
        <v/>
      </c>
      <c r="U253" s="22" t="str">
        <f t="shared" si="7"/>
        <v/>
      </c>
    </row>
    <row r="254" spans="1:21" ht="18" customHeight="1">
      <c r="A254" s="22" t="str">
        <f>IF(AND(H254="",D254="",F254="",G254="",I254="",J254=""),"",SUBTOTAL(3,$B$5:B254))</f>
        <v/>
      </c>
      <c r="B254" s="94" t="str">
        <f>IF('DATA ENTRY'!B255="","",'DATA ENTRY'!B255)</f>
        <v/>
      </c>
      <c r="C254" s="94" t="str">
        <f>IF('DATA ENTRY'!C255="","",'DATA ENTRY'!C255)</f>
        <v/>
      </c>
      <c r="D254" s="94" t="str">
        <f>IF('DATA ENTRY'!E255="","",'DATA ENTRY'!E255)</f>
        <v/>
      </c>
      <c r="E254" s="22" t="str">
        <f>IF('DATA ENTRY'!G255="","",'DATA ENTRY'!G255)</f>
        <v/>
      </c>
      <c r="F254" s="22" t="str">
        <f>IF('DATA ENTRY'!F255="","",'DATA ENTRY'!F255)</f>
        <v/>
      </c>
      <c r="G254" s="175" t="str">
        <f>IF('DATA ENTRY'!H255="","",'DATA ENTRY'!H255)</f>
        <v/>
      </c>
      <c r="H254" s="175" t="str">
        <f>IF('DATA ENTRY'!I255="","",'DATA ENTRY'!I255)</f>
        <v/>
      </c>
      <c r="I254" s="22" t="str">
        <f>IF('DATA ENTRY'!N255="","",'DATA ENTRY'!N255)</f>
        <v/>
      </c>
      <c r="J254" s="174" t="str">
        <f>IF('DATA ENTRY'!O255="","",'DATA ENTRY'!O255)</f>
        <v/>
      </c>
      <c r="K254" s="22" t="str">
        <f>IF('DATA ENTRY'!P255="","",'DATA ENTRY'!P255)</f>
        <v/>
      </c>
      <c r="L254" s="174" t="str">
        <f>IF('DATA ENTRY'!Q255="","",'DATA ENTRY'!Q255)</f>
        <v/>
      </c>
      <c r="M254" s="22" t="str">
        <f>IF('DATA ENTRY'!R255="","",'DATA ENTRY'!R255)</f>
        <v/>
      </c>
      <c r="N254" s="174" t="str">
        <f>IF('DATA ENTRY'!S255="","",'DATA ENTRY'!S255)</f>
        <v/>
      </c>
      <c r="O254" s="174" t="str">
        <f t="shared" si="6"/>
        <v/>
      </c>
      <c r="P254" s="94" t="str">
        <f>IF('DATA ENTRY'!T255="","",'DATA ENTRY'!T255)</f>
        <v/>
      </c>
      <c r="Q254" s="94" t="str">
        <f>IF('DATA ENTRY'!U255="","",'DATA ENTRY'!U255)</f>
        <v/>
      </c>
      <c r="R254" s="22" t="str">
        <f>IF('DATA ENTRY'!W255="","",'DATA ENTRY'!W255)</f>
        <v/>
      </c>
      <c r="S254" s="22" t="str">
        <f>IF('DATA ENTRY'!X255="","",'DATA ENTRY'!X255)</f>
        <v/>
      </c>
      <c r="T254" s="22" t="str">
        <f>IF('DATA ENTRY'!AA255="","",'DATA ENTRY'!AA255)</f>
        <v/>
      </c>
      <c r="U254" s="22" t="str">
        <f t="shared" si="7"/>
        <v/>
      </c>
    </row>
    <row r="255" spans="1:21" ht="18" customHeight="1">
      <c r="A255" s="22" t="str">
        <f>IF(AND(H255="",D255="",F255="",G255="",I255="",J255=""),"",SUBTOTAL(3,$B$5:B255))</f>
        <v/>
      </c>
      <c r="B255" s="94" t="str">
        <f>IF('DATA ENTRY'!B256="","",'DATA ENTRY'!B256)</f>
        <v/>
      </c>
      <c r="C255" s="94" t="str">
        <f>IF('DATA ENTRY'!C256="","",'DATA ENTRY'!C256)</f>
        <v/>
      </c>
      <c r="D255" s="94" t="str">
        <f>IF('DATA ENTRY'!E256="","",'DATA ENTRY'!E256)</f>
        <v/>
      </c>
      <c r="E255" s="22" t="str">
        <f>IF('DATA ENTRY'!G256="","",'DATA ENTRY'!G256)</f>
        <v/>
      </c>
      <c r="F255" s="22" t="str">
        <f>IF('DATA ENTRY'!F256="","",'DATA ENTRY'!F256)</f>
        <v/>
      </c>
      <c r="G255" s="175" t="str">
        <f>IF('DATA ENTRY'!H256="","",'DATA ENTRY'!H256)</f>
        <v/>
      </c>
      <c r="H255" s="175" t="str">
        <f>IF('DATA ENTRY'!I256="","",'DATA ENTRY'!I256)</f>
        <v/>
      </c>
      <c r="I255" s="22" t="str">
        <f>IF('DATA ENTRY'!N256="","",'DATA ENTRY'!N256)</f>
        <v/>
      </c>
      <c r="J255" s="174" t="str">
        <f>IF('DATA ENTRY'!O256="","",'DATA ENTRY'!O256)</f>
        <v/>
      </c>
      <c r="K255" s="22" t="str">
        <f>IF('DATA ENTRY'!P256="","",'DATA ENTRY'!P256)</f>
        <v/>
      </c>
      <c r="L255" s="174" t="str">
        <f>IF('DATA ENTRY'!Q256="","",'DATA ENTRY'!Q256)</f>
        <v/>
      </c>
      <c r="M255" s="22" t="str">
        <f>IF('DATA ENTRY'!R256="","",'DATA ENTRY'!R256)</f>
        <v/>
      </c>
      <c r="N255" s="174" t="str">
        <f>IF('DATA ENTRY'!S256="","",'DATA ENTRY'!S256)</f>
        <v/>
      </c>
      <c r="O255" s="174" t="str">
        <f t="shared" si="6"/>
        <v/>
      </c>
      <c r="P255" s="94" t="str">
        <f>IF('DATA ENTRY'!T256="","",'DATA ENTRY'!T256)</f>
        <v/>
      </c>
      <c r="Q255" s="94" t="str">
        <f>IF('DATA ENTRY'!U256="","",'DATA ENTRY'!U256)</f>
        <v/>
      </c>
      <c r="R255" s="22" t="str">
        <f>IF('DATA ENTRY'!W256="","",'DATA ENTRY'!W256)</f>
        <v/>
      </c>
      <c r="S255" s="22" t="str">
        <f>IF('DATA ENTRY'!X256="","",'DATA ENTRY'!X256)</f>
        <v/>
      </c>
      <c r="T255" s="22" t="str">
        <f>IF('DATA ENTRY'!AA256="","",'DATA ENTRY'!AA256)</f>
        <v/>
      </c>
      <c r="U255" s="22" t="str">
        <f t="shared" si="7"/>
        <v/>
      </c>
    </row>
    <row r="256" spans="1:21" ht="18" customHeight="1">
      <c r="A256" s="22" t="str">
        <f>IF(AND(H256="",D256="",F256="",G256="",I256="",J256=""),"",SUBTOTAL(3,$B$5:B256))</f>
        <v/>
      </c>
      <c r="B256" s="94" t="str">
        <f>IF('DATA ENTRY'!B257="","",'DATA ENTRY'!B257)</f>
        <v/>
      </c>
      <c r="C256" s="94" t="str">
        <f>IF('DATA ENTRY'!C257="","",'DATA ENTRY'!C257)</f>
        <v/>
      </c>
      <c r="D256" s="94" t="str">
        <f>IF('DATA ENTRY'!E257="","",'DATA ENTRY'!E257)</f>
        <v/>
      </c>
      <c r="E256" s="22" t="str">
        <f>IF('DATA ENTRY'!G257="","",'DATA ENTRY'!G257)</f>
        <v/>
      </c>
      <c r="F256" s="22" t="str">
        <f>IF('DATA ENTRY'!F257="","",'DATA ENTRY'!F257)</f>
        <v/>
      </c>
      <c r="G256" s="175" t="str">
        <f>IF('DATA ENTRY'!H257="","",'DATA ENTRY'!H257)</f>
        <v/>
      </c>
      <c r="H256" s="175" t="str">
        <f>IF('DATA ENTRY'!I257="","",'DATA ENTRY'!I257)</f>
        <v/>
      </c>
      <c r="I256" s="22" t="str">
        <f>IF('DATA ENTRY'!N257="","",'DATA ENTRY'!N257)</f>
        <v/>
      </c>
      <c r="J256" s="174" t="str">
        <f>IF('DATA ENTRY'!O257="","",'DATA ENTRY'!O257)</f>
        <v/>
      </c>
      <c r="K256" s="22" t="str">
        <f>IF('DATA ENTRY'!P257="","",'DATA ENTRY'!P257)</f>
        <v/>
      </c>
      <c r="L256" s="174" t="str">
        <f>IF('DATA ENTRY'!Q257="","",'DATA ENTRY'!Q257)</f>
        <v/>
      </c>
      <c r="M256" s="22" t="str">
        <f>IF('DATA ENTRY'!R257="","",'DATA ENTRY'!R257)</f>
        <v/>
      </c>
      <c r="N256" s="174" t="str">
        <f>IF('DATA ENTRY'!S257="","",'DATA ENTRY'!S257)</f>
        <v/>
      </c>
      <c r="O256" s="174" t="str">
        <f t="shared" si="6"/>
        <v/>
      </c>
      <c r="P256" s="94" t="str">
        <f>IF('DATA ENTRY'!T257="","",'DATA ENTRY'!T257)</f>
        <v/>
      </c>
      <c r="Q256" s="94" t="str">
        <f>IF('DATA ENTRY'!U257="","",'DATA ENTRY'!U257)</f>
        <v/>
      </c>
      <c r="R256" s="22" t="str">
        <f>IF('DATA ENTRY'!W257="","",'DATA ENTRY'!W257)</f>
        <v/>
      </c>
      <c r="S256" s="22" t="str">
        <f>IF('DATA ENTRY'!X257="","",'DATA ENTRY'!X257)</f>
        <v/>
      </c>
      <c r="T256" s="22" t="str">
        <f>IF('DATA ENTRY'!AA257="","",'DATA ENTRY'!AA257)</f>
        <v/>
      </c>
      <c r="U256" s="22" t="str">
        <f t="shared" si="7"/>
        <v/>
      </c>
    </row>
    <row r="257" spans="1:21" ht="18" customHeight="1">
      <c r="A257" s="22" t="str">
        <f>IF(AND(H257="",D257="",F257="",G257="",I257="",J257=""),"",SUBTOTAL(3,$B$5:B257))</f>
        <v/>
      </c>
      <c r="B257" s="94" t="str">
        <f>IF('DATA ENTRY'!B258="","",'DATA ENTRY'!B258)</f>
        <v/>
      </c>
      <c r="C257" s="94" t="str">
        <f>IF('DATA ENTRY'!C258="","",'DATA ENTRY'!C258)</f>
        <v/>
      </c>
      <c r="D257" s="94" t="str">
        <f>IF('DATA ENTRY'!E258="","",'DATA ENTRY'!E258)</f>
        <v/>
      </c>
      <c r="E257" s="22" t="str">
        <f>IF('DATA ENTRY'!G258="","",'DATA ENTRY'!G258)</f>
        <v/>
      </c>
      <c r="F257" s="22" t="str">
        <f>IF('DATA ENTRY'!F258="","",'DATA ENTRY'!F258)</f>
        <v/>
      </c>
      <c r="G257" s="175" t="str">
        <f>IF('DATA ENTRY'!H258="","",'DATA ENTRY'!H258)</f>
        <v/>
      </c>
      <c r="H257" s="175" t="str">
        <f>IF('DATA ENTRY'!I258="","",'DATA ENTRY'!I258)</f>
        <v/>
      </c>
      <c r="I257" s="22" t="str">
        <f>IF('DATA ENTRY'!N258="","",'DATA ENTRY'!N258)</f>
        <v/>
      </c>
      <c r="J257" s="174" t="str">
        <f>IF('DATA ENTRY'!O258="","",'DATA ENTRY'!O258)</f>
        <v/>
      </c>
      <c r="K257" s="22" t="str">
        <f>IF('DATA ENTRY'!P258="","",'DATA ENTRY'!P258)</f>
        <v/>
      </c>
      <c r="L257" s="174" t="str">
        <f>IF('DATA ENTRY'!Q258="","",'DATA ENTRY'!Q258)</f>
        <v/>
      </c>
      <c r="M257" s="22" t="str">
        <f>IF('DATA ENTRY'!R258="","",'DATA ENTRY'!R258)</f>
        <v/>
      </c>
      <c r="N257" s="174" t="str">
        <f>IF('DATA ENTRY'!S258="","",'DATA ENTRY'!S258)</f>
        <v/>
      </c>
      <c r="O257" s="174" t="str">
        <f t="shared" si="6"/>
        <v/>
      </c>
      <c r="P257" s="94" t="str">
        <f>IF('DATA ENTRY'!T258="","",'DATA ENTRY'!T258)</f>
        <v/>
      </c>
      <c r="Q257" s="94" t="str">
        <f>IF('DATA ENTRY'!U258="","",'DATA ENTRY'!U258)</f>
        <v/>
      </c>
      <c r="R257" s="22" t="str">
        <f>IF('DATA ENTRY'!W258="","",'DATA ENTRY'!W258)</f>
        <v/>
      </c>
      <c r="S257" s="22" t="str">
        <f>IF('DATA ENTRY'!X258="","",'DATA ENTRY'!X258)</f>
        <v/>
      </c>
      <c r="T257" s="22" t="str">
        <f>IF('DATA ENTRY'!AA258="","",'DATA ENTRY'!AA258)</f>
        <v/>
      </c>
      <c r="U257" s="22" t="str">
        <f t="shared" si="7"/>
        <v/>
      </c>
    </row>
    <row r="258" spans="1:21" ht="18" customHeight="1">
      <c r="A258" s="22" t="str">
        <f>IF(AND(H258="",D258="",F258="",G258="",I258="",J258=""),"",SUBTOTAL(3,$B$5:B258))</f>
        <v/>
      </c>
      <c r="B258" s="94" t="str">
        <f>IF('DATA ENTRY'!B259="","",'DATA ENTRY'!B259)</f>
        <v/>
      </c>
      <c r="C258" s="94" t="str">
        <f>IF('DATA ENTRY'!C259="","",'DATA ENTRY'!C259)</f>
        <v/>
      </c>
      <c r="D258" s="94" t="str">
        <f>IF('DATA ENTRY'!E259="","",'DATA ENTRY'!E259)</f>
        <v/>
      </c>
      <c r="E258" s="22" t="str">
        <f>IF('DATA ENTRY'!G259="","",'DATA ENTRY'!G259)</f>
        <v/>
      </c>
      <c r="F258" s="22" t="str">
        <f>IF('DATA ENTRY'!F259="","",'DATA ENTRY'!F259)</f>
        <v/>
      </c>
      <c r="G258" s="175" t="str">
        <f>IF('DATA ENTRY'!H259="","",'DATA ENTRY'!H259)</f>
        <v/>
      </c>
      <c r="H258" s="175" t="str">
        <f>IF('DATA ENTRY'!I259="","",'DATA ENTRY'!I259)</f>
        <v/>
      </c>
      <c r="I258" s="22" t="str">
        <f>IF('DATA ENTRY'!N259="","",'DATA ENTRY'!N259)</f>
        <v/>
      </c>
      <c r="J258" s="174" t="str">
        <f>IF('DATA ENTRY'!O259="","",'DATA ENTRY'!O259)</f>
        <v/>
      </c>
      <c r="K258" s="22" t="str">
        <f>IF('DATA ENTRY'!P259="","",'DATA ENTRY'!P259)</f>
        <v/>
      </c>
      <c r="L258" s="174" t="str">
        <f>IF('DATA ENTRY'!Q259="","",'DATA ENTRY'!Q259)</f>
        <v/>
      </c>
      <c r="M258" s="22" t="str">
        <f>IF('DATA ENTRY'!R259="","",'DATA ENTRY'!R259)</f>
        <v/>
      </c>
      <c r="N258" s="174" t="str">
        <f>IF('DATA ENTRY'!S259="","",'DATA ENTRY'!S259)</f>
        <v/>
      </c>
      <c r="O258" s="174" t="str">
        <f t="shared" si="6"/>
        <v/>
      </c>
      <c r="P258" s="94" t="str">
        <f>IF('DATA ENTRY'!T259="","",'DATA ENTRY'!T259)</f>
        <v/>
      </c>
      <c r="Q258" s="94" t="str">
        <f>IF('DATA ENTRY'!U259="","",'DATA ENTRY'!U259)</f>
        <v/>
      </c>
      <c r="R258" s="22" t="str">
        <f>IF('DATA ENTRY'!W259="","",'DATA ENTRY'!W259)</f>
        <v/>
      </c>
      <c r="S258" s="22" t="str">
        <f>IF('DATA ENTRY'!X259="","",'DATA ENTRY'!X259)</f>
        <v/>
      </c>
      <c r="T258" s="22" t="str">
        <f>IF('DATA ENTRY'!AA259="","",'DATA ENTRY'!AA259)</f>
        <v/>
      </c>
      <c r="U258" s="22" t="str">
        <f t="shared" si="7"/>
        <v/>
      </c>
    </row>
    <row r="259" spans="1:21" ht="18" customHeight="1">
      <c r="A259" s="22" t="str">
        <f>IF(AND(H259="",D259="",F259="",G259="",I259="",J259=""),"",SUBTOTAL(3,$B$5:B259))</f>
        <v/>
      </c>
      <c r="B259" s="94" t="str">
        <f>IF('DATA ENTRY'!B260="","",'DATA ENTRY'!B260)</f>
        <v/>
      </c>
      <c r="C259" s="94" t="str">
        <f>IF('DATA ENTRY'!C260="","",'DATA ENTRY'!C260)</f>
        <v/>
      </c>
      <c r="D259" s="94" t="str">
        <f>IF('DATA ENTRY'!E260="","",'DATA ENTRY'!E260)</f>
        <v/>
      </c>
      <c r="E259" s="22" t="str">
        <f>IF('DATA ENTRY'!G260="","",'DATA ENTRY'!G260)</f>
        <v/>
      </c>
      <c r="F259" s="22" t="str">
        <f>IF('DATA ENTRY'!F260="","",'DATA ENTRY'!F260)</f>
        <v/>
      </c>
      <c r="G259" s="175" t="str">
        <f>IF('DATA ENTRY'!H260="","",'DATA ENTRY'!H260)</f>
        <v/>
      </c>
      <c r="H259" s="175" t="str">
        <f>IF('DATA ENTRY'!I260="","",'DATA ENTRY'!I260)</f>
        <v/>
      </c>
      <c r="I259" s="22" t="str">
        <f>IF('DATA ENTRY'!N260="","",'DATA ENTRY'!N260)</f>
        <v/>
      </c>
      <c r="J259" s="174" t="str">
        <f>IF('DATA ENTRY'!O260="","",'DATA ENTRY'!O260)</f>
        <v/>
      </c>
      <c r="K259" s="22" t="str">
        <f>IF('DATA ENTRY'!P260="","",'DATA ENTRY'!P260)</f>
        <v/>
      </c>
      <c r="L259" s="174" t="str">
        <f>IF('DATA ENTRY'!Q260="","",'DATA ENTRY'!Q260)</f>
        <v/>
      </c>
      <c r="M259" s="22" t="str">
        <f>IF('DATA ENTRY'!R260="","",'DATA ENTRY'!R260)</f>
        <v/>
      </c>
      <c r="N259" s="174" t="str">
        <f>IF('DATA ENTRY'!S260="","",'DATA ENTRY'!S260)</f>
        <v/>
      </c>
      <c r="O259" s="174" t="str">
        <f t="shared" si="6"/>
        <v/>
      </c>
      <c r="P259" s="94" t="str">
        <f>IF('DATA ENTRY'!T260="","",'DATA ENTRY'!T260)</f>
        <v/>
      </c>
      <c r="Q259" s="94" t="str">
        <f>IF('DATA ENTRY'!U260="","",'DATA ENTRY'!U260)</f>
        <v/>
      </c>
      <c r="R259" s="22" t="str">
        <f>IF('DATA ENTRY'!W260="","",'DATA ENTRY'!W260)</f>
        <v/>
      </c>
      <c r="S259" s="22" t="str">
        <f>IF('DATA ENTRY'!X260="","",'DATA ENTRY'!X260)</f>
        <v/>
      </c>
      <c r="T259" s="22" t="str">
        <f>IF('DATA ENTRY'!AA260="","",'DATA ENTRY'!AA260)</f>
        <v/>
      </c>
      <c r="U259" s="22" t="str">
        <f t="shared" si="7"/>
        <v/>
      </c>
    </row>
    <row r="260" spans="1:21" ht="18" customHeight="1">
      <c r="A260" s="22" t="str">
        <f>IF(AND(H260="",D260="",F260="",G260="",I260="",J260=""),"",SUBTOTAL(3,$B$5:B260))</f>
        <v/>
      </c>
      <c r="B260" s="94" t="str">
        <f>IF('DATA ENTRY'!B261="","",'DATA ENTRY'!B261)</f>
        <v/>
      </c>
      <c r="C260" s="94" t="str">
        <f>IF('DATA ENTRY'!C261="","",'DATA ENTRY'!C261)</f>
        <v/>
      </c>
      <c r="D260" s="94" t="str">
        <f>IF('DATA ENTRY'!E261="","",'DATA ENTRY'!E261)</f>
        <v/>
      </c>
      <c r="E260" s="22" t="str">
        <f>IF('DATA ENTRY'!G261="","",'DATA ENTRY'!G261)</f>
        <v/>
      </c>
      <c r="F260" s="22" t="str">
        <f>IF('DATA ENTRY'!F261="","",'DATA ENTRY'!F261)</f>
        <v/>
      </c>
      <c r="G260" s="175" t="str">
        <f>IF('DATA ENTRY'!H261="","",'DATA ENTRY'!H261)</f>
        <v/>
      </c>
      <c r="H260" s="175" t="str">
        <f>IF('DATA ENTRY'!I261="","",'DATA ENTRY'!I261)</f>
        <v/>
      </c>
      <c r="I260" s="22" t="str">
        <f>IF('DATA ENTRY'!N261="","",'DATA ENTRY'!N261)</f>
        <v/>
      </c>
      <c r="J260" s="174" t="str">
        <f>IF('DATA ENTRY'!O261="","",'DATA ENTRY'!O261)</f>
        <v/>
      </c>
      <c r="K260" s="22" t="str">
        <f>IF('DATA ENTRY'!P261="","",'DATA ENTRY'!P261)</f>
        <v/>
      </c>
      <c r="L260" s="174" t="str">
        <f>IF('DATA ENTRY'!Q261="","",'DATA ENTRY'!Q261)</f>
        <v/>
      </c>
      <c r="M260" s="22" t="str">
        <f>IF('DATA ENTRY'!R261="","",'DATA ENTRY'!R261)</f>
        <v/>
      </c>
      <c r="N260" s="174" t="str">
        <f>IF('DATA ENTRY'!S261="","",'DATA ENTRY'!S261)</f>
        <v/>
      </c>
      <c r="O260" s="174" t="str">
        <f t="shared" si="6"/>
        <v/>
      </c>
      <c r="P260" s="94" t="str">
        <f>IF('DATA ENTRY'!T261="","",'DATA ENTRY'!T261)</f>
        <v/>
      </c>
      <c r="Q260" s="94" t="str">
        <f>IF('DATA ENTRY'!U261="","",'DATA ENTRY'!U261)</f>
        <v/>
      </c>
      <c r="R260" s="22" t="str">
        <f>IF('DATA ENTRY'!W261="","",'DATA ENTRY'!W261)</f>
        <v/>
      </c>
      <c r="S260" s="22" t="str">
        <f>IF('DATA ENTRY'!X261="","",'DATA ENTRY'!X261)</f>
        <v/>
      </c>
      <c r="T260" s="22" t="str">
        <f>IF('DATA ENTRY'!AA261="","",'DATA ENTRY'!AA261)</f>
        <v/>
      </c>
      <c r="U260" s="22" t="str">
        <f t="shared" si="7"/>
        <v/>
      </c>
    </row>
    <row r="261" spans="1:21" ht="18" customHeight="1">
      <c r="A261" s="22" t="str">
        <f>IF(AND(H261="",D261="",F261="",G261="",I261="",J261=""),"",SUBTOTAL(3,$B$5:B261))</f>
        <v/>
      </c>
      <c r="B261" s="94" t="str">
        <f>IF('DATA ENTRY'!B262="","",'DATA ENTRY'!B262)</f>
        <v/>
      </c>
      <c r="C261" s="94" t="str">
        <f>IF('DATA ENTRY'!C262="","",'DATA ENTRY'!C262)</f>
        <v/>
      </c>
      <c r="D261" s="94" t="str">
        <f>IF('DATA ENTRY'!E262="","",'DATA ENTRY'!E262)</f>
        <v/>
      </c>
      <c r="E261" s="22" t="str">
        <f>IF('DATA ENTRY'!G262="","",'DATA ENTRY'!G262)</f>
        <v/>
      </c>
      <c r="F261" s="22" t="str">
        <f>IF('DATA ENTRY'!F262="","",'DATA ENTRY'!F262)</f>
        <v/>
      </c>
      <c r="G261" s="175" t="str">
        <f>IF('DATA ENTRY'!H262="","",'DATA ENTRY'!H262)</f>
        <v/>
      </c>
      <c r="H261" s="175" t="str">
        <f>IF('DATA ENTRY'!I262="","",'DATA ENTRY'!I262)</f>
        <v/>
      </c>
      <c r="I261" s="22" t="str">
        <f>IF('DATA ENTRY'!N262="","",'DATA ENTRY'!N262)</f>
        <v/>
      </c>
      <c r="J261" s="174" t="str">
        <f>IF('DATA ENTRY'!O262="","",'DATA ENTRY'!O262)</f>
        <v/>
      </c>
      <c r="K261" s="22" t="str">
        <f>IF('DATA ENTRY'!P262="","",'DATA ENTRY'!P262)</f>
        <v/>
      </c>
      <c r="L261" s="174" t="str">
        <f>IF('DATA ENTRY'!Q262="","",'DATA ENTRY'!Q262)</f>
        <v/>
      </c>
      <c r="M261" s="22" t="str">
        <f>IF('DATA ENTRY'!R262="","",'DATA ENTRY'!R262)</f>
        <v/>
      </c>
      <c r="N261" s="174" t="str">
        <f>IF('DATA ENTRY'!S262="","",'DATA ENTRY'!S262)</f>
        <v/>
      </c>
      <c r="O261" s="174" t="str">
        <f t="shared" si="6"/>
        <v/>
      </c>
      <c r="P261" s="94" t="str">
        <f>IF('DATA ENTRY'!T262="","",'DATA ENTRY'!T262)</f>
        <v/>
      </c>
      <c r="Q261" s="94" t="str">
        <f>IF('DATA ENTRY'!U262="","",'DATA ENTRY'!U262)</f>
        <v/>
      </c>
      <c r="R261" s="22" t="str">
        <f>IF('DATA ENTRY'!W262="","",'DATA ENTRY'!W262)</f>
        <v/>
      </c>
      <c r="S261" s="22" t="str">
        <f>IF('DATA ENTRY'!X262="","",'DATA ENTRY'!X262)</f>
        <v/>
      </c>
      <c r="T261" s="22" t="str">
        <f>IF('DATA ENTRY'!AA262="","",'DATA ENTRY'!AA262)</f>
        <v/>
      </c>
      <c r="U261" s="22" t="str">
        <f t="shared" si="7"/>
        <v/>
      </c>
    </row>
    <row r="262" spans="1:21" ht="18" customHeight="1">
      <c r="A262" s="22" t="str">
        <f>IF(AND(H262="",D262="",F262="",G262="",I262="",J262=""),"",SUBTOTAL(3,$B$5:B262))</f>
        <v/>
      </c>
      <c r="B262" s="94" t="str">
        <f>IF('DATA ENTRY'!B263="","",'DATA ENTRY'!B263)</f>
        <v/>
      </c>
      <c r="C262" s="94" t="str">
        <f>IF('DATA ENTRY'!C263="","",'DATA ENTRY'!C263)</f>
        <v/>
      </c>
      <c r="D262" s="94" t="str">
        <f>IF('DATA ENTRY'!E263="","",'DATA ENTRY'!E263)</f>
        <v/>
      </c>
      <c r="E262" s="22" t="str">
        <f>IF('DATA ENTRY'!G263="","",'DATA ENTRY'!G263)</f>
        <v/>
      </c>
      <c r="F262" s="22" t="str">
        <f>IF('DATA ENTRY'!F263="","",'DATA ENTRY'!F263)</f>
        <v/>
      </c>
      <c r="G262" s="175" t="str">
        <f>IF('DATA ENTRY'!H263="","",'DATA ENTRY'!H263)</f>
        <v/>
      </c>
      <c r="H262" s="175" t="str">
        <f>IF('DATA ENTRY'!I263="","",'DATA ENTRY'!I263)</f>
        <v/>
      </c>
      <c r="I262" s="22" t="str">
        <f>IF('DATA ENTRY'!N263="","",'DATA ENTRY'!N263)</f>
        <v/>
      </c>
      <c r="J262" s="174" t="str">
        <f>IF('DATA ENTRY'!O263="","",'DATA ENTRY'!O263)</f>
        <v/>
      </c>
      <c r="K262" s="22" t="str">
        <f>IF('DATA ENTRY'!P263="","",'DATA ENTRY'!P263)</f>
        <v/>
      </c>
      <c r="L262" s="174" t="str">
        <f>IF('DATA ENTRY'!Q263="","",'DATA ENTRY'!Q263)</f>
        <v/>
      </c>
      <c r="M262" s="22" t="str">
        <f>IF('DATA ENTRY'!R263="","",'DATA ENTRY'!R263)</f>
        <v/>
      </c>
      <c r="N262" s="174" t="str">
        <f>IF('DATA ENTRY'!S263="","",'DATA ENTRY'!S263)</f>
        <v/>
      </c>
      <c r="O262" s="174" t="str">
        <f t="shared" ref="O262:O325" si="8">IFERROR(IF(J262="","",SUM(J262*75%+L262*25%)),"")</f>
        <v/>
      </c>
      <c r="P262" s="94" t="str">
        <f>IF('DATA ENTRY'!T263="","",'DATA ENTRY'!T263)</f>
        <v/>
      </c>
      <c r="Q262" s="94" t="str">
        <f>IF('DATA ENTRY'!U263="","",'DATA ENTRY'!U263)</f>
        <v/>
      </c>
      <c r="R262" s="22" t="str">
        <f>IF('DATA ENTRY'!W263="","",'DATA ENTRY'!W263)</f>
        <v/>
      </c>
      <c r="S262" s="22" t="str">
        <f>IF('DATA ENTRY'!X263="","",'DATA ENTRY'!X263)</f>
        <v/>
      </c>
      <c r="T262" s="22" t="str">
        <f>IF('DATA ENTRY'!AA263="","",'DATA ENTRY'!AA263)</f>
        <v/>
      </c>
      <c r="U262" s="22" t="str">
        <f t="shared" ref="U262:U325" si="9">IF(O262="","",SUMPRODUCT(--(F262=$F$5:$F$211),--(O262&lt;$O$5:$O$211))+1)</f>
        <v/>
      </c>
    </row>
    <row r="263" spans="1:21" ht="18" customHeight="1">
      <c r="A263" s="22" t="str">
        <f>IF(AND(H263="",D263="",F263="",G263="",I263="",J263=""),"",SUBTOTAL(3,$B$5:B263))</f>
        <v/>
      </c>
      <c r="B263" s="94" t="str">
        <f>IF('DATA ENTRY'!B264="","",'DATA ENTRY'!B264)</f>
        <v/>
      </c>
      <c r="C263" s="94" t="str">
        <f>IF('DATA ENTRY'!C264="","",'DATA ENTRY'!C264)</f>
        <v/>
      </c>
      <c r="D263" s="94" t="str">
        <f>IF('DATA ENTRY'!E264="","",'DATA ENTRY'!E264)</f>
        <v/>
      </c>
      <c r="E263" s="22" t="str">
        <f>IF('DATA ENTRY'!G264="","",'DATA ENTRY'!G264)</f>
        <v/>
      </c>
      <c r="F263" s="22" t="str">
        <f>IF('DATA ENTRY'!F264="","",'DATA ENTRY'!F264)</f>
        <v/>
      </c>
      <c r="G263" s="175" t="str">
        <f>IF('DATA ENTRY'!H264="","",'DATA ENTRY'!H264)</f>
        <v/>
      </c>
      <c r="H263" s="175" t="str">
        <f>IF('DATA ENTRY'!I264="","",'DATA ENTRY'!I264)</f>
        <v/>
      </c>
      <c r="I263" s="22" t="str">
        <f>IF('DATA ENTRY'!N264="","",'DATA ENTRY'!N264)</f>
        <v/>
      </c>
      <c r="J263" s="174" t="str">
        <f>IF('DATA ENTRY'!O264="","",'DATA ENTRY'!O264)</f>
        <v/>
      </c>
      <c r="K263" s="22" t="str">
        <f>IF('DATA ENTRY'!P264="","",'DATA ENTRY'!P264)</f>
        <v/>
      </c>
      <c r="L263" s="174" t="str">
        <f>IF('DATA ENTRY'!Q264="","",'DATA ENTRY'!Q264)</f>
        <v/>
      </c>
      <c r="M263" s="22" t="str">
        <f>IF('DATA ENTRY'!R264="","",'DATA ENTRY'!R264)</f>
        <v/>
      </c>
      <c r="N263" s="174" t="str">
        <f>IF('DATA ENTRY'!S264="","",'DATA ENTRY'!S264)</f>
        <v/>
      </c>
      <c r="O263" s="174" t="str">
        <f t="shared" si="8"/>
        <v/>
      </c>
      <c r="P263" s="94" t="str">
        <f>IF('DATA ENTRY'!T264="","",'DATA ENTRY'!T264)</f>
        <v/>
      </c>
      <c r="Q263" s="94" t="str">
        <f>IF('DATA ENTRY'!U264="","",'DATA ENTRY'!U264)</f>
        <v/>
      </c>
      <c r="R263" s="22" t="str">
        <f>IF('DATA ENTRY'!W264="","",'DATA ENTRY'!W264)</f>
        <v/>
      </c>
      <c r="S263" s="22" t="str">
        <f>IF('DATA ENTRY'!X264="","",'DATA ENTRY'!X264)</f>
        <v/>
      </c>
      <c r="T263" s="22" t="str">
        <f>IF('DATA ENTRY'!AA264="","",'DATA ENTRY'!AA264)</f>
        <v/>
      </c>
      <c r="U263" s="22" t="str">
        <f t="shared" si="9"/>
        <v/>
      </c>
    </row>
    <row r="264" spans="1:21" ht="18" customHeight="1">
      <c r="A264" s="22" t="str">
        <f>IF(AND(H264="",D264="",F264="",G264="",I264="",J264=""),"",SUBTOTAL(3,$B$5:B264))</f>
        <v/>
      </c>
      <c r="B264" s="94" t="str">
        <f>IF('DATA ENTRY'!B265="","",'DATA ENTRY'!B265)</f>
        <v/>
      </c>
      <c r="C264" s="94" t="str">
        <f>IF('DATA ENTRY'!C265="","",'DATA ENTRY'!C265)</f>
        <v/>
      </c>
      <c r="D264" s="94" t="str">
        <f>IF('DATA ENTRY'!E265="","",'DATA ENTRY'!E265)</f>
        <v/>
      </c>
      <c r="E264" s="22" t="str">
        <f>IF('DATA ENTRY'!G265="","",'DATA ENTRY'!G265)</f>
        <v/>
      </c>
      <c r="F264" s="22" t="str">
        <f>IF('DATA ENTRY'!F265="","",'DATA ENTRY'!F265)</f>
        <v/>
      </c>
      <c r="G264" s="175" t="str">
        <f>IF('DATA ENTRY'!H265="","",'DATA ENTRY'!H265)</f>
        <v/>
      </c>
      <c r="H264" s="175" t="str">
        <f>IF('DATA ENTRY'!I265="","",'DATA ENTRY'!I265)</f>
        <v/>
      </c>
      <c r="I264" s="22" t="str">
        <f>IF('DATA ENTRY'!N265="","",'DATA ENTRY'!N265)</f>
        <v/>
      </c>
      <c r="J264" s="174" t="str">
        <f>IF('DATA ENTRY'!O265="","",'DATA ENTRY'!O265)</f>
        <v/>
      </c>
      <c r="K264" s="22" t="str">
        <f>IF('DATA ENTRY'!P265="","",'DATA ENTRY'!P265)</f>
        <v/>
      </c>
      <c r="L264" s="174" t="str">
        <f>IF('DATA ENTRY'!Q265="","",'DATA ENTRY'!Q265)</f>
        <v/>
      </c>
      <c r="M264" s="22" t="str">
        <f>IF('DATA ENTRY'!R265="","",'DATA ENTRY'!R265)</f>
        <v/>
      </c>
      <c r="N264" s="174" t="str">
        <f>IF('DATA ENTRY'!S265="","",'DATA ENTRY'!S265)</f>
        <v/>
      </c>
      <c r="O264" s="174" t="str">
        <f t="shared" si="8"/>
        <v/>
      </c>
      <c r="P264" s="94" t="str">
        <f>IF('DATA ENTRY'!T265="","",'DATA ENTRY'!T265)</f>
        <v/>
      </c>
      <c r="Q264" s="94" t="str">
        <f>IF('DATA ENTRY'!U265="","",'DATA ENTRY'!U265)</f>
        <v/>
      </c>
      <c r="R264" s="22" t="str">
        <f>IF('DATA ENTRY'!W265="","",'DATA ENTRY'!W265)</f>
        <v/>
      </c>
      <c r="S264" s="22" t="str">
        <f>IF('DATA ENTRY'!X265="","",'DATA ENTRY'!X265)</f>
        <v/>
      </c>
      <c r="T264" s="22" t="str">
        <f>IF('DATA ENTRY'!AA265="","",'DATA ENTRY'!AA265)</f>
        <v/>
      </c>
      <c r="U264" s="22" t="str">
        <f t="shared" si="9"/>
        <v/>
      </c>
    </row>
    <row r="265" spans="1:21" ht="18" customHeight="1">
      <c r="A265" s="22" t="str">
        <f>IF(AND(H265="",D265="",F265="",G265="",I265="",J265=""),"",SUBTOTAL(3,$B$5:B265))</f>
        <v/>
      </c>
      <c r="B265" s="94" t="str">
        <f>IF('DATA ENTRY'!B266="","",'DATA ENTRY'!B266)</f>
        <v/>
      </c>
      <c r="C265" s="94" t="str">
        <f>IF('DATA ENTRY'!C266="","",'DATA ENTRY'!C266)</f>
        <v/>
      </c>
      <c r="D265" s="94" t="str">
        <f>IF('DATA ENTRY'!E266="","",'DATA ENTRY'!E266)</f>
        <v/>
      </c>
      <c r="E265" s="22" t="str">
        <f>IF('DATA ENTRY'!G266="","",'DATA ENTRY'!G266)</f>
        <v/>
      </c>
      <c r="F265" s="22" t="str">
        <f>IF('DATA ENTRY'!F266="","",'DATA ENTRY'!F266)</f>
        <v/>
      </c>
      <c r="G265" s="175" t="str">
        <f>IF('DATA ENTRY'!H266="","",'DATA ENTRY'!H266)</f>
        <v/>
      </c>
      <c r="H265" s="175" t="str">
        <f>IF('DATA ENTRY'!I266="","",'DATA ENTRY'!I266)</f>
        <v/>
      </c>
      <c r="I265" s="22" t="str">
        <f>IF('DATA ENTRY'!N266="","",'DATA ENTRY'!N266)</f>
        <v/>
      </c>
      <c r="J265" s="174" t="str">
        <f>IF('DATA ENTRY'!O266="","",'DATA ENTRY'!O266)</f>
        <v/>
      </c>
      <c r="K265" s="22" t="str">
        <f>IF('DATA ENTRY'!P266="","",'DATA ENTRY'!P266)</f>
        <v/>
      </c>
      <c r="L265" s="174" t="str">
        <f>IF('DATA ENTRY'!Q266="","",'DATA ENTRY'!Q266)</f>
        <v/>
      </c>
      <c r="M265" s="22" t="str">
        <f>IF('DATA ENTRY'!R266="","",'DATA ENTRY'!R266)</f>
        <v/>
      </c>
      <c r="N265" s="174" t="str">
        <f>IF('DATA ENTRY'!S266="","",'DATA ENTRY'!S266)</f>
        <v/>
      </c>
      <c r="O265" s="174" t="str">
        <f t="shared" si="8"/>
        <v/>
      </c>
      <c r="P265" s="94" t="str">
        <f>IF('DATA ENTRY'!T266="","",'DATA ENTRY'!T266)</f>
        <v/>
      </c>
      <c r="Q265" s="94" t="str">
        <f>IF('DATA ENTRY'!U266="","",'DATA ENTRY'!U266)</f>
        <v/>
      </c>
      <c r="R265" s="22" t="str">
        <f>IF('DATA ENTRY'!W266="","",'DATA ENTRY'!W266)</f>
        <v/>
      </c>
      <c r="S265" s="22" t="str">
        <f>IF('DATA ENTRY'!X266="","",'DATA ENTRY'!X266)</f>
        <v/>
      </c>
      <c r="T265" s="22" t="str">
        <f>IF('DATA ENTRY'!AA266="","",'DATA ENTRY'!AA266)</f>
        <v/>
      </c>
      <c r="U265" s="22" t="str">
        <f t="shared" si="9"/>
        <v/>
      </c>
    </row>
    <row r="266" spans="1:21" ht="18" customHeight="1">
      <c r="A266" s="22" t="str">
        <f>IF(AND(H266="",D266="",F266="",G266="",I266="",J266=""),"",SUBTOTAL(3,$B$5:B266))</f>
        <v/>
      </c>
      <c r="B266" s="94" t="str">
        <f>IF('DATA ENTRY'!B267="","",'DATA ENTRY'!B267)</f>
        <v/>
      </c>
      <c r="C266" s="94" t="str">
        <f>IF('DATA ENTRY'!C267="","",'DATA ENTRY'!C267)</f>
        <v/>
      </c>
      <c r="D266" s="94" t="str">
        <f>IF('DATA ENTRY'!E267="","",'DATA ENTRY'!E267)</f>
        <v/>
      </c>
      <c r="E266" s="22" t="str">
        <f>IF('DATA ENTRY'!G267="","",'DATA ENTRY'!G267)</f>
        <v/>
      </c>
      <c r="F266" s="22" t="str">
        <f>IF('DATA ENTRY'!F267="","",'DATA ENTRY'!F267)</f>
        <v/>
      </c>
      <c r="G266" s="175" t="str">
        <f>IF('DATA ENTRY'!H267="","",'DATA ENTRY'!H267)</f>
        <v/>
      </c>
      <c r="H266" s="175" t="str">
        <f>IF('DATA ENTRY'!I267="","",'DATA ENTRY'!I267)</f>
        <v/>
      </c>
      <c r="I266" s="22" t="str">
        <f>IF('DATA ENTRY'!N267="","",'DATA ENTRY'!N267)</f>
        <v/>
      </c>
      <c r="J266" s="174" t="str">
        <f>IF('DATA ENTRY'!O267="","",'DATA ENTRY'!O267)</f>
        <v/>
      </c>
      <c r="K266" s="22" t="str">
        <f>IF('DATA ENTRY'!P267="","",'DATA ENTRY'!P267)</f>
        <v/>
      </c>
      <c r="L266" s="174" t="str">
        <f>IF('DATA ENTRY'!Q267="","",'DATA ENTRY'!Q267)</f>
        <v/>
      </c>
      <c r="M266" s="22" t="str">
        <f>IF('DATA ENTRY'!R267="","",'DATA ENTRY'!R267)</f>
        <v/>
      </c>
      <c r="N266" s="174" t="str">
        <f>IF('DATA ENTRY'!S267="","",'DATA ENTRY'!S267)</f>
        <v/>
      </c>
      <c r="O266" s="174" t="str">
        <f t="shared" si="8"/>
        <v/>
      </c>
      <c r="P266" s="94" t="str">
        <f>IF('DATA ENTRY'!T267="","",'DATA ENTRY'!T267)</f>
        <v/>
      </c>
      <c r="Q266" s="94" t="str">
        <f>IF('DATA ENTRY'!U267="","",'DATA ENTRY'!U267)</f>
        <v/>
      </c>
      <c r="R266" s="22" t="str">
        <f>IF('DATA ENTRY'!W267="","",'DATA ENTRY'!W267)</f>
        <v/>
      </c>
      <c r="S266" s="22" t="str">
        <f>IF('DATA ENTRY'!X267="","",'DATA ENTRY'!X267)</f>
        <v/>
      </c>
      <c r="T266" s="22" t="str">
        <f>IF('DATA ENTRY'!AA267="","",'DATA ENTRY'!AA267)</f>
        <v/>
      </c>
      <c r="U266" s="22" t="str">
        <f t="shared" si="9"/>
        <v/>
      </c>
    </row>
    <row r="267" spans="1:21" ht="18" customHeight="1">
      <c r="A267" s="22" t="str">
        <f>IF(AND(H267="",D267="",F267="",G267="",I267="",J267=""),"",SUBTOTAL(3,$B$5:B267))</f>
        <v/>
      </c>
      <c r="B267" s="94" t="str">
        <f>IF('DATA ENTRY'!B268="","",'DATA ENTRY'!B268)</f>
        <v/>
      </c>
      <c r="C267" s="94" t="str">
        <f>IF('DATA ENTRY'!C268="","",'DATA ENTRY'!C268)</f>
        <v/>
      </c>
      <c r="D267" s="94" t="str">
        <f>IF('DATA ENTRY'!E268="","",'DATA ENTRY'!E268)</f>
        <v/>
      </c>
      <c r="E267" s="22" t="str">
        <f>IF('DATA ENTRY'!G268="","",'DATA ENTRY'!G268)</f>
        <v/>
      </c>
      <c r="F267" s="22" t="str">
        <f>IF('DATA ENTRY'!F268="","",'DATA ENTRY'!F268)</f>
        <v/>
      </c>
      <c r="G267" s="175" t="str">
        <f>IF('DATA ENTRY'!H268="","",'DATA ENTRY'!H268)</f>
        <v/>
      </c>
      <c r="H267" s="175" t="str">
        <f>IF('DATA ENTRY'!I268="","",'DATA ENTRY'!I268)</f>
        <v/>
      </c>
      <c r="I267" s="22" t="str">
        <f>IF('DATA ENTRY'!N268="","",'DATA ENTRY'!N268)</f>
        <v/>
      </c>
      <c r="J267" s="174" t="str">
        <f>IF('DATA ENTRY'!O268="","",'DATA ENTRY'!O268)</f>
        <v/>
      </c>
      <c r="K267" s="22" t="str">
        <f>IF('DATA ENTRY'!P268="","",'DATA ENTRY'!P268)</f>
        <v/>
      </c>
      <c r="L267" s="174" t="str">
        <f>IF('DATA ENTRY'!Q268="","",'DATA ENTRY'!Q268)</f>
        <v/>
      </c>
      <c r="M267" s="22" t="str">
        <f>IF('DATA ENTRY'!R268="","",'DATA ENTRY'!R268)</f>
        <v/>
      </c>
      <c r="N267" s="174" t="str">
        <f>IF('DATA ENTRY'!S268="","",'DATA ENTRY'!S268)</f>
        <v/>
      </c>
      <c r="O267" s="174" t="str">
        <f t="shared" si="8"/>
        <v/>
      </c>
      <c r="P267" s="94" t="str">
        <f>IF('DATA ENTRY'!T268="","",'DATA ENTRY'!T268)</f>
        <v/>
      </c>
      <c r="Q267" s="94" t="str">
        <f>IF('DATA ENTRY'!U268="","",'DATA ENTRY'!U268)</f>
        <v/>
      </c>
      <c r="R267" s="22" t="str">
        <f>IF('DATA ENTRY'!W268="","",'DATA ENTRY'!W268)</f>
        <v/>
      </c>
      <c r="S267" s="22" t="str">
        <f>IF('DATA ENTRY'!X268="","",'DATA ENTRY'!X268)</f>
        <v/>
      </c>
      <c r="T267" s="22" t="str">
        <f>IF('DATA ENTRY'!AA268="","",'DATA ENTRY'!AA268)</f>
        <v/>
      </c>
      <c r="U267" s="22" t="str">
        <f t="shared" si="9"/>
        <v/>
      </c>
    </row>
    <row r="268" spans="1:21" ht="18" customHeight="1">
      <c r="A268" s="22" t="str">
        <f>IF(AND(H268="",D268="",F268="",G268="",I268="",J268=""),"",SUBTOTAL(3,$B$5:B268))</f>
        <v/>
      </c>
      <c r="B268" s="94" t="str">
        <f>IF('DATA ENTRY'!B269="","",'DATA ENTRY'!B269)</f>
        <v/>
      </c>
      <c r="C268" s="94" t="str">
        <f>IF('DATA ENTRY'!C269="","",'DATA ENTRY'!C269)</f>
        <v/>
      </c>
      <c r="D268" s="94" t="str">
        <f>IF('DATA ENTRY'!E269="","",'DATA ENTRY'!E269)</f>
        <v/>
      </c>
      <c r="E268" s="22" t="str">
        <f>IF('DATA ENTRY'!G269="","",'DATA ENTRY'!G269)</f>
        <v/>
      </c>
      <c r="F268" s="22" t="str">
        <f>IF('DATA ENTRY'!F269="","",'DATA ENTRY'!F269)</f>
        <v/>
      </c>
      <c r="G268" s="175" t="str">
        <f>IF('DATA ENTRY'!H269="","",'DATA ENTRY'!H269)</f>
        <v/>
      </c>
      <c r="H268" s="175" t="str">
        <f>IF('DATA ENTRY'!I269="","",'DATA ENTRY'!I269)</f>
        <v/>
      </c>
      <c r="I268" s="22" t="str">
        <f>IF('DATA ENTRY'!N269="","",'DATA ENTRY'!N269)</f>
        <v/>
      </c>
      <c r="J268" s="174" t="str">
        <f>IF('DATA ENTRY'!O269="","",'DATA ENTRY'!O269)</f>
        <v/>
      </c>
      <c r="K268" s="22" t="str">
        <f>IF('DATA ENTRY'!P269="","",'DATA ENTRY'!P269)</f>
        <v/>
      </c>
      <c r="L268" s="174" t="str">
        <f>IF('DATA ENTRY'!Q269="","",'DATA ENTRY'!Q269)</f>
        <v/>
      </c>
      <c r="M268" s="22" t="str">
        <f>IF('DATA ENTRY'!R269="","",'DATA ENTRY'!R269)</f>
        <v/>
      </c>
      <c r="N268" s="174" t="str">
        <f>IF('DATA ENTRY'!S269="","",'DATA ENTRY'!S269)</f>
        <v/>
      </c>
      <c r="O268" s="174" t="str">
        <f t="shared" si="8"/>
        <v/>
      </c>
      <c r="P268" s="94" t="str">
        <f>IF('DATA ENTRY'!T269="","",'DATA ENTRY'!T269)</f>
        <v/>
      </c>
      <c r="Q268" s="94" t="str">
        <f>IF('DATA ENTRY'!U269="","",'DATA ENTRY'!U269)</f>
        <v/>
      </c>
      <c r="R268" s="22" t="str">
        <f>IF('DATA ENTRY'!W269="","",'DATA ENTRY'!W269)</f>
        <v/>
      </c>
      <c r="S268" s="22" t="str">
        <f>IF('DATA ENTRY'!X269="","",'DATA ENTRY'!X269)</f>
        <v/>
      </c>
      <c r="T268" s="22" t="str">
        <f>IF('DATA ENTRY'!AA269="","",'DATA ENTRY'!AA269)</f>
        <v/>
      </c>
      <c r="U268" s="22" t="str">
        <f t="shared" si="9"/>
        <v/>
      </c>
    </row>
    <row r="269" spans="1:21" ht="18" customHeight="1">
      <c r="A269" s="22" t="str">
        <f>IF(AND(H269="",D269="",F269="",G269="",I269="",J269=""),"",SUBTOTAL(3,$B$5:B269))</f>
        <v/>
      </c>
      <c r="B269" s="94" t="str">
        <f>IF('DATA ENTRY'!B270="","",'DATA ENTRY'!B270)</f>
        <v/>
      </c>
      <c r="C269" s="94" t="str">
        <f>IF('DATA ENTRY'!C270="","",'DATA ENTRY'!C270)</f>
        <v/>
      </c>
      <c r="D269" s="94" t="str">
        <f>IF('DATA ENTRY'!E270="","",'DATA ENTRY'!E270)</f>
        <v/>
      </c>
      <c r="E269" s="22" t="str">
        <f>IF('DATA ENTRY'!G270="","",'DATA ENTRY'!G270)</f>
        <v/>
      </c>
      <c r="F269" s="22" t="str">
        <f>IF('DATA ENTRY'!F270="","",'DATA ENTRY'!F270)</f>
        <v/>
      </c>
      <c r="G269" s="175" t="str">
        <f>IF('DATA ENTRY'!H270="","",'DATA ENTRY'!H270)</f>
        <v/>
      </c>
      <c r="H269" s="175" t="str">
        <f>IF('DATA ENTRY'!I270="","",'DATA ENTRY'!I270)</f>
        <v/>
      </c>
      <c r="I269" s="22" t="str">
        <f>IF('DATA ENTRY'!N270="","",'DATA ENTRY'!N270)</f>
        <v/>
      </c>
      <c r="J269" s="174" t="str">
        <f>IF('DATA ENTRY'!O270="","",'DATA ENTRY'!O270)</f>
        <v/>
      </c>
      <c r="K269" s="22" t="str">
        <f>IF('DATA ENTRY'!P270="","",'DATA ENTRY'!P270)</f>
        <v/>
      </c>
      <c r="L269" s="174" t="str">
        <f>IF('DATA ENTRY'!Q270="","",'DATA ENTRY'!Q270)</f>
        <v/>
      </c>
      <c r="M269" s="22" t="str">
        <f>IF('DATA ENTRY'!R270="","",'DATA ENTRY'!R270)</f>
        <v/>
      </c>
      <c r="N269" s="174" t="str">
        <f>IF('DATA ENTRY'!S270="","",'DATA ENTRY'!S270)</f>
        <v/>
      </c>
      <c r="O269" s="174" t="str">
        <f t="shared" si="8"/>
        <v/>
      </c>
      <c r="P269" s="94" t="str">
        <f>IF('DATA ENTRY'!T270="","",'DATA ENTRY'!T270)</f>
        <v/>
      </c>
      <c r="Q269" s="94" t="str">
        <f>IF('DATA ENTRY'!U270="","",'DATA ENTRY'!U270)</f>
        <v/>
      </c>
      <c r="R269" s="22" t="str">
        <f>IF('DATA ENTRY'!W270="","",'DATA ENTRY'!W270)</f>
        <v/>
      </c>
      <c r="S269" s="22" t="str">
        <f>IF('DATA ENTRY'!X270="","",'DATA ENTRY'!X270)</f>
        <v/>
      </c>
      <c r="T269" s="22" t="str">
        <f>IF('DATA ENTRY'!AA270="","",'DATA ENTRY'!AA270)</f>
        <v/>
      </c>
      <c r="U269" s="22" t="str">
        <f t="shared" si="9"/>
        <v/>
      </c>
    </row>
    <row r="270" spans="1:21" ht="18" customHeight="1">
      <c r="A270" s="22" t="str">
        <f>IF(AND(H270="",D270="",F270="",G270="",I270="",J270=""),"",SUBTOTAL(3,$B$5:B270))</f>
        <v/>
      </c>
      <c r="B270" s="94" t="str">
        <f>IF('DATA ENTRY'!B271="","",'DATA ENTRY'!B271)</f>
        <v/>
      </c>
      <c r="C270" s="94" t="str">
        <f>IF('DATA ENTRY'!C271="","",'DATA ENTRY'!C271)</f>
        <v/>
      </c>
      <c r="D270" s="94" t="str">
        <f>IF('DATA ENTRY'!E271="","",'DATA ENTRY'!E271)</f>
        <v/>
      </c>
      <c r="E270" s="22" t="str">
        <f>IF('DATA ENTRY'!G271="","",'DATA ENTRY'!G271)</f>
        <v/>
      </c>
      <c r="F270" s="22" t="str">
        <f>IF('DATA ENTRY'!F271="","",'DATA ENTRY'!F271)</f>
        <v/>
      </c>
      <c r="G270" s="175" t="str">
        <f>IF('DATA ENTRY'!H271="","",'DATA ENTRY'!H271)</f>
        <v/>
      </c>
      <c r="H270" s="175" t="str">
        <f>IF('DATA ENTRY'!I271="","",'DATA ENTRY'!I271)</f>
        <v/>
      </c>
      <c r="I270" s="22" t="str">
        <f>IF('DATA ENTRY'!N271="","",'DATA ENTRY'!N271)</f>
        <v/>
      </c>
      <c r="J270" s="174" t="str">
        <f>IF('DATA ENTRY'!O271="","",'DATA ENTRY'!O271)</f>
        <v/>
      </c>
      <c r="K270" s="22" t="str">
        <f>IF('DATA ENTRY'!P271="","",'DATA ENTRY'!P271)</f>
        <v/>
      </c>
      <c r="L270" s="174" t="str">
        <f>IF('DATA ENTRY'!Q271="","",'DATA ENTRY'!Q271)</f>
        <v/>
      </c>
      <c r="M270" s="22" t="str">
        <f>IF('DATA ENTRY'!R271="","",'DATA ENTRY'!R271)</f>
        <v/>
      </c>
      <c r="N270" s="174" t="str">
        <f>IF('DATA ENTRY'!S271="","",'DATA ENTRY'!S271)</f>
        <v/>
      </c>
      <c r="O270" s="174" t="str">
        <f t="shared" si="8"/>
        <v/>
      </c>
      <c r="P270" s="94" t="str">
        <f>IF('DATA ENTRY'!T271="","",'DATA ENTRY'!T271)</f>
        <v/>
      </c>
      <c r="Q270" s="94" t="str">
        <f>IF('DATA ENTRY'!U271="","",'DATA ENTRY'!U271)</f>
        <v/>
      </c>
      <c r="R270" s="22" t="str">
        <f>IF('DATA ENTRY'!W271="","",'DATA ENTRY'!W271)</f>
        <v/>
      </c>
      <c r="S270" s="22" t="str">
        <f>IF('DATA ENTRY'!X271="","",'DATA ENTRY'!X271)</f>
        <v/>
      </c>
      <c r="T270" s="22" t="str">
        <f>IF('DATA ENTRY'!AA271="","",'DATA ENTRY'!AA271)</f>
        <v/>
      </c>
      <c r="U270" s="22" t="str">
        <f t="shared" si="9"/>
        <v/>
      </c>
    </row>
    <row r="271" spans="1:21" ht="18" customHeight="1">
      <c r="A271" s="22" t="str">
        <f>IF(AND(H271="",D271="",F271="",G271="",I271="",J271=""),"",SUBTOTAL(3,$B$5:B271))</f>
        <v/>
      </c>
      <c r="B271" s="94" t="str">
        <f>IF('DATA ENTRY'!B272="","",'DATA ENTRY'!B272)</f>
        <v/>
      </c>
      <c r="C271" s="94" t="str">
        <f>IF('DATA ENTRY'!C272="","",'DATA ENTRY'!C272)</f>
        <v/>
      </c>
      <c r="D271" s="94" t="str">
        <f>IF('DATA ENTRY'!E272="","",'DATA ENTRY'!E272)</f>
        <v/>
      </c>
      <c r="E271" s="22" t="str">
        <f>IF('DATA ENTRY'!G272="","",'DATA ENTRY'!G272)</f>
        <v/>
      </c>
      <c r="F271" s="22" t="str">
        <f>IF('DATA ENTRY'!F272="","",'DATA ENTRY'!F272)</f>
        <v/>
      </c>
      <c r="G271" s="175" t="str">
        <f>IF('DATA ENTRY'!H272="","",'DATA ENTRY'!H272)</f>
        <v/>
      </c>
      <c r="H271" s="175" t="str">
        <f>IF('DATA ENTRY'!I272="","",'DATA ENTRY'!I272)</f>
        <v/>
      </c>
      <c r="I271" s="22" t="str">
        <f>IF('DATA ENTRY'!N272="","",'DATA ENTRY'!N272)</f>
        <v/>
      </c>
      <c r="J271" s="174" t="str">
        <f>IF('DATA ENTRY'!O272="","",'DATA ENTRY'!O272)</f>
        <v/>
      </c>
      <c r="K271" s="22" t="str">
        <f>IF('DATA ENTRY'!P272="","",'DATA ENTRY'!P272)</f>
        <v/>
      </c>
      <c r="L271" s="174" t="str">
        <f>IF('DATA ENTRY'!Q272="","",'DATA ENTRY'!Q272)</f>
        <v/>
      </c>
      <c r="M271" s="22" t="str">
        <f>IF('DATA ENTRY'!R272="","",'DATA ENTRY'!R272)</f>
        <v/>
      </c>
      <c r="N271" s="174" t="str">
        <f>IF('DATA ENTRY'!S272="","",'DATA ENTRY'!S272)</f>
        <v/>
      </c>
      <c r="O271" s="174" t="str">
        <f t="shared" si="8"/>
        <v/>
      </c>
      <c r="P271" s="94" t="str">
        <f>IF('DATA ENTRY'!T272="","",'DATA ENTRY'!T272)</f>
        <v/>
      </c>
      <c r="Q271" s="94" t="str">
        <f>IF('DATA ENTRY'!U272="","",'DATA ENTRY'!U272)</f>
        <v/>
      </c>
      <c r="R271" s="22" t="str">
        <f>IF('DATA ENTRY'!W272="","",'DATA ENTRY'!W272)</f>
        <v/>
      </c>
      <c r="S271" s="22" t="str">
        <f>IF('DATA ENTRY'!X272="","",'DATA ENTRY'!X272)</f>
        <v/>
      </c>
      <c r="T271" s="22" t="str">
        <f>IF('DATA ENTRY'!AA272="","",'DATA ENTRY'!AA272)</f>
        <v/>
      </c>
      <c r="U271" s="22" t="str">
        <f t="shared" si="9"/>
        <v/>
      </c>
    </row>
    <row r="272" spans="1:21" ht="18" customHeight="1">
      <c r="A272" s="22" t="str">
        <f>IF(AND(H272="",D272="",F272="",G272="",I272="",J272=""),"",SUBTOTAL(3,$B$5:B272))</f>
        <v/>
      </c>
      <c r="B272" s="94" t="str">
        <f>IF('DATA ENTRY'!B273="","",'DATA ENTRY'!B273)</f>
        <v/>
      </c>
      <c r="C272" s="94" t="str">
        <f>IF('DATA ENTRY'!C273="","",'DATA ENTRY'!C273)</f>
        <v/>
      </c>
      <c r="D272" s="94" t="str">
        <f>IF('DATA ENTRY'!E273="","",'DATA ENTRY'!E273)</f>
        <v/>
      </c>
      <c r="E272" s="22" t="str">
        <f>IF('DATA ENTRY'!G273="","",'DATA ENTRY'!G273)</f>
        <v/>
      </c>
      <c r="F272" s="22" t="str">
        <f>IF('DATA ENTRY'!F273="","",'DATA ENTRY'!F273)</f>
        <v/>
      </c>
      <c r="G272" s="175" t="str">
        <f>IF('DATA ENTRY'!H273="","",'DATA ENTRY'!H273)</f>
        <v/>
      </c>
      <c r="H272" s="175" t="str">
        <f>IF('DATA ENTRY'!I273="","",'DATA ENTRY'!I273)</f>
        <v/>
      </c>
      <c r="I272" s="22" t="str">
        <f>IF('DATA ENTRY'!N273="","",'DATA ENTRY'!N273)</f>
        <v/>
      </c>
      <c r="J272" s="174" t="str">
        <f>IF('DATA ENTRY'!O273="","",'DATA ENTRY'!O273)</f>
        <v/>
      </c>
      <c r="K272" s="22" t="str">
        <f>IF('DATA ENTRY'!P273="","",'DATA ENTRY'!P273)</f>
        <v/>
      </c>
      <c r="L272" s="174" t="str">
        <f>IF('DATA ENTRY'!Q273="","",'DATA ENTRY'!Q273)</f>
        <v/>
      </c>
      <c r="M272" s="22" t="str">
        <f>IF('DATA ENTRY'!R273="","",'DATA ENTRY'!R273)</f>
        <v/>
      </c>
      <c r="N272" s="174" t="str">
        <f>IF('DATA ENTRY'!S273="","",'DATA ENTRY'!S273)</f>
        <v/>
      </c>
      <c r="O272" s="174" t="str">
        <f t="shared" si="8"/>
        <v/>
      </c>
      <c r="P272" s="94" t="str">
        <f>IF('DATA ENTRY'!T273="","",'DATA ENTRY'!T273)</f>
        <v/>
      </c>
      <c r="Q272" s="94" t="str">
        <f>IF('DATA ENTRY'!U273="","",'DATA ENTRY'!U273)</f>
        <v/>
      </c>
      <c r="R272" s="22" t="str">
        <f>IF('DATA ENTRY'!W273="","",'DATA ENTRY'!W273)</f>
        <v/>
      </c>
      <c r="S272" s="22" t="str">
        <f>IF('DATA ENTRY'!X273="","",'DATA ENTRY'!X273)</f>
        <v/>
      </c>
      <c r="T272" s="22" t="str">
        <f>IF('DATA ENTRY'!AA273="","",'DATA ENTRY'!AA273)</f>
        <v/>
      </c>
      <c r="U272" s="22" t="str">
        <f t="shared" si="9"/>
        <v/>
      </c>
    </row>
    <row r="273" spans="1:21" ht="18" customHeight="1">
      <c r="A273" s="22" t="str">
        <f>IF(AND(H273="",D273="",F273="",G273="",I273="",J273=""),"",SUBTOTAL(3,$B$5:B273))</f>
        <v/>
      </c>
      <c r="B273" s="94" t="str">
        <f>IF('DATA ENTRY'!B274="","",'DATA ENTRY'!B274)</f>
        <v/>
      </c>
      <c r="C273" s="94" t="str">
        <f>IF('DATA ENTRY'!C274="","",'DATA ENTRY'!C274)</f>
        <v/>
      </c>
      <c r="D273" s="94" t="str">
        <f>IF('DATA ENTRY'!E274="","",'DATA ENTRY'!E274)</f>
        <v/>
      </c>
      <c r="E273" s="22" t="str">
        <f>IF('DATA ENTRY'!G274="","",'DATA ENTRY'!G274)</f>
        <v/>
      </c>
      <c r="F273" s="22" t="str">
        <f>IF('DATA ENTRY'!F274="","",'DATA ENTRY'!F274)</f>
        <v/>
      </c>
      <c r="G273" s="175" t="str">
        <f>IF('DATA ENTRY'!H274="","",'DATA ENTRY'!H274)</f>
        <v/>
      </c>
      <c r="H273" s="175" t="str">
        <f>IF('DATA ENTRY'!I274="","",'DATA ENTRY'!I274)</f>
        <v/>
      </c>
      <c r="I273" s="22" t="str">
        <f>IF('DATA ENTRY'!N274="","",'DATA ENTRY'!N274)</f>
        <v/>
      </c>
      <c r="J273" s="174" t="str">
        <f>IF('DATA ENTRY'!O274="","",'DATA ENTRY'!O274)</f>
        <v/>
      </c>
      <c r="K273" s="22" t="str">
        <f>IF('DATA ENTRY'!P274="","",'DATA ENTRY'!P274)</f>
        <v/>
      </c>
      <c r="L273" s="174" t="str">
        <f>IF('DATA ENTRY'!Q274="","",'DATA ENTRY'!Q274)</f>
        <v/>
      </c>
      <c r="M273" s="22" t="str">
        <f>IF('DATA ENTRY'!R274="","",'DATA ENTRY'!R274)</f>
        <v/>
      </c>
      <c r="N273" s="174" t="str">
        <f>IF('DATA ENTRY'!S274="","",'DATA ENTRY'!S274)</f>
        <v/>
      </c>
      <c r="O273" s="174" t="str">
        <f t="shared" si="8"/>
        <v/>
      </c>
      <c r="P273" s="94" t="str">
        <f>IF('DATA ENTRY'!T274="","",'DATA ENTRY'!T274)</f>
        <v/>
      </c>
      <c r="Q273" s="94" t="str">
        <f>IF('DATA ENTRY'!U274="","",'DATA ENTRY'!U274)</f>
        <v/>
      </c>
      <c r="R273" s="22" t="str">
        <f>IF('DATA ENTRY'!W274="","",'DATA ENTRY'!W274)</f>
        <v/>
      </c>
      <c r="S273" s="22" t="str">
        <f>IF('DATA ENTRY'!X274="","",'DATA ENTRY'!X274)</f>
        <v/>
      </c>
      <c r="T273" s="22" t="str">
        <f>IF('DATA ENTRY'!AA274="","",'DATA ENTRY'!AA274)</f>
        <v/>
      </c>
      <c r="U273" s="22" t="str">
        <f t="shared" si="9"/>
        <v/>
      </c>
    </row>
    <row r="274" spans="1:21" ht="18" customHeight="1">
      <c r="A274" s="22" t="str">
        <f>IF(AND(H274="",D274="",F274="",G274="",I274="",J274=""),"",SUBTOTAL(3,$B$5:B274))</f>
        <v/>
      </c>
      <c r="B274" s="94" t="str">
        <f>IF('DATA ENTRY'!B275="","",'DATA ENTRY'!B275)</f>
        <v/>
      </c>
      <c r="C274" s="94" t="str">
        <f>IF('DATA ENTRY'!C275="","",'DATA ENTRY'!C275)</f>
        <v/>
      </c>
      <c r="D274" s="94" t="str">
        <f>IF('DATA ENTRY'!E275="","",'DATA ENTRY'!E275)</f>
        <v/>
      </c>
      <c r="E274" s="22" t="str">
        <f>IF('DATA ENTRY'!G275="","",'DATA ENTRY'!G275)</f>
        <v/>
      </c>
      <c r="F274" s="22" t="str">
        <f>IF('DATA ENTRY'!F275="","",'DATA ENTRY'!F275)</f>
        <v/>
      </c>
      <c r="G274" s="175" t="str">
        <f>IF('DATA ENTRY'!H275="","",'DATA ENTRY'!H275)</f>
        <v/>
      </c>
      <c r="H274" s="175" t="str">
        <f>IF('DATA ENTRY'!I275="","",'DATA ENTRY'!I275)</f>
        <v/>
      </c>
      <c r="I274" s="22" t="str">
        <f>IF('DATA ENTRY'!N275="","",'DATA ENTRY'!N275)</f>
        <v/>
      </c>
      <c r="J274" s="174" t="str">
        <f>IF('DATA ENTRY'!O275="","",'DATA ENTRY'!O275)</f>
        <v/>
      </c>
      <c r="K274" s="22" t="str">
        <f>IF('DATA ENTRY'!P275="","",'DATA ENTRY'!P275)</f>
        <v/>
      </c>
      <c r="L274" s="174" t="str">
        <f>IF('DATA ENTRY'!Q275="","",'DATA ENTRY'!Q275)</f>
        <v/>
      </c>
      <c r="M274" s="22" t="str">
        <f>IF('DATA ENTRY'!R275="","",'DATA ENTRY'!R275)</f>
        <v/>
      </c>
      <c r="N274" s="174" t="str">
        <f>IF('DATA ENTRY'!S275="","",'DATA ENTRY'!S275)</f>
        <v/>
      </c>
      <c r="O274" s="174" t="str">
        <f t="shared" si="8"/>
        <v/>
      </c>
      <c r="P274" s="94" t="str">
        <f>IF('DATA ENTRY'!T275="","",'DATA ENTRY'!T275)</f>
        <v/>
      </c>
      <c r="Q274" s="94" t="str">
        <f>IF('DATA ENTRY'!U275="","",'DATA ENTRY'!U275)</f>
        <v/>
      </c>
      <c r="R274" s="22" t="str">
        <f>IF('DATA ENTRY'!W275="","",'DATA ENTRY'!W275)</f>
        <v/>
      </c>
      <c r="S274" s="22" t="str">
        <f>IF('DATA ENTRY'!X275="","",'DATA ENTRY'!X275)</f>
        <v/>
      </c>
      <c r="T274" s="22" t="str">
        <f>IF('DATA ENTRY'!AA275="","",'DATA ENTRY'!AA275)</f>
        <v/>
      </c>
      <c r="U274" s="22" t="str">
        <f t="shared" si="9"/>
        <v/>
      </c>
    </row>
    <row r="275" spans="1:21" ht="18" customHeight="1">
      <c r="A275" s="22" t="str">
        <f>IF(AND(H275="",D275="",F275="",G275="",I275="",J275=""),"",SUBTOTAL(3,$B$5:B275))</f>
        <v/>
      </c>
      <c r="B275" s="94" t="str">
        <f>IF('DATA ENTRY'!B276="","",'DATA ENTRY'!B276)</f>
        <v/>
      </c>
      <c r="C275" s="94" t="str">
        <f>IF('DATA ENTRY'!C276="","",'DATA ENTRY'!C276)</f>
        <v/>
      </c>
      <c r="D275" s="94" t="str">
        <f>IF('DATA ENTRY'!E276="","",'DATA ENTRY'!E276)</f>
        <v/>
      </c>
      <c r="E275" s="22" t="str">
        <f>IF('DATA ENTRY'!G276="","",'DATA ENTRY'!G276)</f>
        <v/>
      </c>
      <c r="F275" s="22" t="str">
        <f>IF('DATA ENTRY'!F276="","",'DATA ENTRY'!F276)</f>
        <v/>
      </c>
      <c r="G275" s="175" t="str">
        <f>IF('DATA ENTRY'!H276="","",'DATA ENTRY'!H276)</f>
        <v/>
      </c>
      <c r="H275" s="175" t="str">
        <f>IF('DATA ENTRY'!I276="","",'DATA ENTRY'!I276)</f>
        <v/>
      </c>
      <c r="I275" s="22" t="str">
        <f>IF('DATA ENTRY'!N276="","",'DATA ENTRY'!N276)</f>
        <v/>
      </c>
      <c r="J275" s="174" t="str">
        <f>IF('DATA ENTRY'!O276="","",'DATA ENTRY'!O276)</f>
        <v/>
      </c>
      <c r="K275" s="22" t="str">
        <f>IF('DATA ENTRY'!P276="","",'DATA ENTRY'!P276)</f>
        <v/>
      </c>
      <c r="L275" s="174" t="str">
        <f>IF('DATA ENTRY'!Q276="","",'DATA ENTRY'!Q276)</f>
        <v/>
      </c>
      <c r="M275" s="22" t="str">
        <f>IF('DATA ENTRY'!R276="","",'DATA ENTRY'!R276)</f>
        <v/>
      </c>
      <c r="N275" s="174" t="str">
        <f>IF('DATA ENTRY'!S276="","",'DATA ENTRY'!S276)</f>
        <v/>
      </c>
      <c r="O275" s="174" t="str">
        <f t="shared" si="8"/>
        <v/>
      </c>
      <c r="P275" s="94" t="str">
        <f>IF('DATA ENTRY'!T276="","",'DATA ENTRY'!T276)</f>
        <v/>
      </c>
      <c r="Q275" s="94" t="str">
        <f>IF('DATA ENTRY'!U276="","",'DATA ENTRY'!U276)</f>
        <v/>
      </c>
      <c r="R275" s="22" t="str">
        <f>IF('DATA ENTRY'!W276="","",'DATA ENTRY'!W276)</f>
        <v/>
      </c>
      <c r="S275" s="22" t="str">
        <f>IF('DATA ENTRY'!X276="","",'DATA ENTRY'!X276)</f>
        <v/>
      </c>
      <c r="T275" s="22" t="str">
        <f>IF('DATA ENTRY'!AA276="","",'DATA ENTRY'!AA276)</f>
        <v/>
      </c>
      <c r="U275" s="22" t="str">
        <f t="shared" si="9"/>
        <v/>
      </c>
    </row>
    <row r="276" spans="1:21" ht="18" customHeight="1">
      <c r="A276" s="22" t="str">
        <f>IF(AND(H276="",D276="",F276="",G276="",I276="",J276=""),"",SUBTOTAL(3,$B$5:B276))</f>
        <v/>
      </c>
      <c r="B276" s="94" t="str">
        <f>IF('DATA ENTRY'!B277="","",'DATA ENTRY'!B277)</f>
        <v/>
      </c>
      <c r="C276" s="94" t="str">
        <f>IF('DATA ENTRY'!C277="","",'DATA ENTRY'!C277)</f>
        <v/>
      </c>
      <c r="D276" s="94" t="str">
        <f>IF('DATA ENTRY'!E277="","",'DATA ENTRY'!E277)</f>
        <v/>
      </c>
      <c r="E276" s="22" t="str">
        <f>IF('DATA ENTRY'!G277="","",'DATA ENTRY'!G277)</f>
        <v/>
      </c>
      <c r="F276" s="22" t="str">
        <f>IF('DATA ENTRY'!F277="","",'DATA ENTRY'!F277)</f>
        <v/>
      </c>
      <c r="G276" s="175" t="str">
        <f>IF('DATA ENTRY'!H277="","",'DATA ENTRY'!H277)</f>
        <v/>
      </c>
      <c r="H276" s="175" t="str">
        <f>IF('DATA ENTRY'!I277="","",'DATA ENTRY'!I277)</f>
        <v/>
      </c>
      <c r="I276" s="22" t="str">
        <f>IF('DATA ENTRY'!N277="","",'DATA ENTRY'!N277)</f>
        <v/>
      </c>
      <c r="J276" s="174" t="str">
        <f>IF('DATA ENTRY'!O277="","",'DATA ENTRY'!O277)</f>
        <v/>
      </c>
      <c r="K276" s="22" t="str">
        <f>IF('DATA ENTRY'!P277="","",'DATA ENTRY'!P277)</f>
        <v/>
      </c>
      <c r="L276" s="174" t="str">
        <f>IF('DATA ENTRY'!Q277="","",'DATA ENTRY'!Q277)</f>
        <v/>
      </c>
      <c r="M276" s="22" t="str">
        <f>IF('DATA ENTRY'!R277="","",'DATA ENTRY'!R277)</f>
        <v/>
      </c>
      <c r="N276" s="174" t="str">
        <f>IF('DATA ENTRY'!S277="","",'DATA ENTRY'!S277)</f>
        <v/>
      </c>
      <c r="O276" s="174" t="str">
        <f t="shared" si="8"/>
        <v/>
      </c>
      <c r="P276" s="94" t="str">
        <f>IF('DATA ENTRY'!T277="","",'DATA ENTRY'!T277)</f>
        <v/>
      </c>
      <c r="Q276" s="94" t="str">
        <f>IF('DATA ENTRY'!U277="","",'DATA ENTRY'!U277)</f>
        <v/>
      </c>
      <c r="R276" s="22" t="str">
        <f>IF('DATA ENTRY'!W277="","",'DATA ENTRY'!W277)</f>
        <v/>
      </c>
      <c r="S276" s="22" t="str">
        <f>IF('DATA ENTRY'!X277="","",'DATA ENTRY'!X277)</f>
        <v/>
      </c>
      <c r="T276" s="22" t="str">
        <f>IF('DATA ENTRY'!AA277="","",'DATA ENTRY'!AA277)</f>
        <v/>
      </c>
      <c r="U276" s="22" t="str">
        <f t="shared" si="9"/>
        <v/>
      </c>
    </row>
    <row r="277" spans="1:21" ht="18" customHeight="1">
      <c r="A277" s="22" t="str">
        <f>IF(AND(H277="",D277="",F277="",G277="",I277="",J277=""),"",SUBTOTAL(3,$B$5:B277))</f>
        <v/>
      </c>
      <c r="B277" s="94" t="str">
        <f>IF('DATA ENTRY'!B278="","",'DATA ENTRY'!B278)</f>
        <v/>
      </c>
      <c r="C277" s="94" t="str">
        <f>IF('DATA ENTRY'!C278="","",'DATA ENTRY'!C278)</f>
        <v/>
      </c>
      <c r="D277" s="94" t="str">
        <f>IF('DATA ENTRY'!E278="","",'DATA ENTRY'!E278)</f>
        <v/>
      </c>
      <c r="E277" s="22" t="str">
        <f>IF('DATA ENTRY'!G278="","",'DATA ENTRY'!G278)</f>
        <v/>
      </c>
      <c r="F277" s="22" t="str">
        <f>IF('DATA ENTRY'!F278="","",'DATA ENTRY'!F278)</f>
        <v/>
      </c>
      <c r="G277" s="175" t="str">
        <f>IF('DATA ENTRY'!H278="","",'DATA ENTRY'!H278)</f>
        <v/>
      </c>
      <c r="H277" s="175" t="str">
        <f>IF('DATA ENTRY'!I278="","",'DATA ENTRY'!I278)</f>
        <v/>
      </c>
      <c r="I277" s="22" t="str">
        <f>IF('DATA ENTRY'!N278="","",'DATA ENTRY'!N278)</f>
        <v/>
      </c>
      <c r="J277" s="174" t="str">
        <f>IF('DATA ENTRY'!O278="","",'DATA ENTRY'!O278)</f>
        <v/>
      </c>
      <c r="K277" s="22" t="str">
        <f>IF('DATA ENTRY'!P278="","",'DATA ENTRY'!P278)</f>
        <v/>
      </c>
      <c r="L277" s="174" t="str">
        <f>IF('DATA ENTRY'!Q278="","",'DATA ENTRY'!Q278)</f>
        <v/>
      </c>
      <c r="M277" s="22" t="str">
        <f>IF('DATA ENTRY'!R278="","",'DATA ENTRY'!R278)</f>
        <v/>
      </c>
      <c r="N277" s="174" t="str">
        <f>IF('DATA ENTRY'!S278="","",'DATA ENTRY'!S278)</f>
        <v/>
      </c>
      <c r="O277" s="174" t="str">
        <f t="shared" si="8"/>
        <v/>
      </c>
      <c r="P277" s="94" t="str">
        <f>IF('DATA ENTRY'!T278="","",'DATA ENTRY'!T278)</f>
        <v/>
      </c>
      <c r="Q277" s="94" t="str">
        <f>IF('DATA ENTRY'!U278="","",'DATA ENTRY'!U278)</f>
        <v/>
      </c>
      <c r="R277" s="22" t="str">
        <f>IF('DATA ENTRY'!W278="","",'DATA ENTRY'!W278)</f>
        <v/>
      </c>
      <c r="S277" s="22" t="str">
        <f>IF('DATA ENTRY'!X278="","",'DATA ENTRY'!X278)</f>
        <v/>
      </c>
      <c r="T277" s="22" t="str">
        <f>IF('DATA ENTRY'!AA278="","",'DATA ENTRY'!AA278)</f>
        <v/>
      </c>
      <c r="U277" s="22" t="str">
        <f t="shared" si="9"/>
        <v/>
      </c>
    </row>
    <row r="278" spans="1:21" ht="18" customHeight="1">
      <c r="A278" s="22" t="str">
        <f>IF(AND(H278="",D278="",F278="",G278="",I278="",J278=""),"",SUBTOTAL(3,$B$5:B278))</f>
        <v/>
      </c>
      <c r="B278" s="94" t="str">
        <f>IF('DATA ENTRY'!B279="","",'DATA ENTRY'!B279)</f>
        <v/>
      </c>
      <c r="C278" s="94" t="str">
        <f>IF('DATA ENTRY'!C279="","",'DATA ENTRY'!C279)</f>
        <v/>
      </c>
      <c r="D278" s="94" t="str">
        <f>IF('DATA ENTRY'!E279="","",'DATA ENTRY'!E279)</f>
        <v/>
      </c>
      <c r="E278" s="22" t="str">
        <f>IF('DATA ENTRY'!G279="","",'DATA ENTRY'!G279)</f>
        <v/>
      </c>
      <c r="F278" s="22" t="str">
        <f>IF('DATA ENTRY'!F279="","",'DATA ENTRY'!F279)</f>
        <v/>
      </c>
      <c r="G278" s="175" t="str">
        <f>IF('DATA ENTRY'!H279="","",'DATA ENTRY'!H279)</f>
        <v/>
      </c>
      <c r="H278" s="175" t="str">
        <f>IF('DATA ENTRY'!I279="","",'DATA ENTRY'!I279)</f>
        <v/>
      </c>
      <c r="I278" s="22" t="str">
        <f>IF('DATA ENTRY'!N279="","",'DATA ENTRY'!N279)</f>
        <v/>
      </c>
      <c r="J278" s="174" t="str">
        <f>IF('DATA ENTRY'!O279="","",'DATA ENTRY'!O279)</f>
        <v/>
      </c>
      <c r="K278" s="22" t="str">
        <f>IF('DATA ENTRY'!P279="","",'DATA ENTRY'!P279)</f>
        <v/>
      </c>
      <c r="L278" s="174" t="str">
        <f>IF('DATA ENTRY'!Q279="","",'DATA ENTRY'!Q279)</f>
        <v/>
      </c>
      <c r="M278" s="22" t="str">
        <f>IF('DATA ENTRY'!R279="","",'DATA ENTRY'!R279)</f>
        <v/>
      </c>
      <c r="N278" s="174" t="str">
        <f>IF('DATA ENTRY'!S279="","",'DATA ENTRY'!S279)</f>
        <v/>
      </c>
      <c r="O278" s="174" t="str">
        <f t="shared" si="8"/>
        <v/>
      </c>
      <c r="P278" s="94" t="str">
        <f>IF('DATA ENTRY'!T279="","",'DATA ENTRY'!T279)</f>
        <v/>
      </c>
      <c r="Q278" s="94" t="str">
        <f>IF('DATA ENTRY'!U279="","",'DATA ENTRY'!U279)</f>
        <v/>
      </c>
      <c r="R278" s="22" t="str">
        <f>IF('DATA ENTRY'!W279="","",'DATA ENTRY'!W279)</f>
        <v/>
      </c>
      <c r="S278" s="22" t="str">
        <f>IF('DATA ENTRY'!X279="","",'DATA ENTRY'!X279)</f>
        <v/>
      </c>
      <c r="T278" s="22" t="str">
        <f>IF('DATA ENTRY'!AA279="","",'DATA ENTRY'!AA279)</f>
        <v/>
      </c>
      <c r="U278" s="22" t="str">
        <f t="shared" si="9"/>
        <v/>
      </c>
    </row>
    <row r="279" spans="1:21" ht="18" customHeight="1">
      <c r="A279" s="22" t="str">
        <f>IF(AND(H279="",D279="",F279="",G279="",I279="",J279=""),"",SUBTOTAL(3,$B$5:B279))</f>
        <v/>
      </c>
      <c r="B279" s="94" t="str">
        <f>IF('DATA ENTRY'!B280="","",'DATA ENTRY'!B280)</f>
        <v/>
      </c>
      <c r="C279" s="94" t="str">
        <f>IF('DATA ENTRY'!C280="","",'DATA ENTRY'!C280)</f>
        <v/>
      </c>
      <c r="D279" s="94" t="str">
        <f>IF('DATA ENTRY'!E280="","",'DATA ENTRY'!E280)</f>
        <v/>
      </c>
      <c r="E279" s="22" t="str">
        <f>IF('DATA ENTRY'!G280="","",'DATA ENTRY'!G280)</f>
        <v/>
      </c>
      <c r="F279" s="22" t="str">
        <f>IF('DATA ENTRY'!F280="","",'DATA ENTRY'!F280)</f>
        <v/>
      </c>
      <c r="G279" s="175" t="str">
        <f>IF('DATA ENTRY'!H280="","",'DATA ENTRY'!H280)</f>
        <v/>
      </c>
      <c r="H279" s="175" t="str">
        <f>IF('DATA ENTRY'!I280="","",'DATA ENTRY'!I280)</f>
        <v/>
      </c>
      <c r="I279" s="22" t="str">
        <f>IF('DATA ENTRY'!N280="","",'DATA ENTRY'!N280)</f>
        <v/>
      </c>
      <c r="J279" s="174" t="str">
        <f>IF('DATA ENTRY'!O280="","",'DATA ENTRY'!O280)</f>
        <v/>
      </c>
      <c r="K279" s="22" t="str">
        <f>IF('DATA ENTRY'!P280="","",'DATA ENTRY'!P280)</f>
        <v/>
      </c>
      <c r="L279" s="174" t="str">
        <f>IF('DATA ENTRY'!Q280="","",'DATA ENTRY'!Q280)</f>
        <v/>
      </c>
      <c r="M279" s="22" t="str">
        <f>IF('DATA ENTRY'!R280="","",'DATA ENTRY'!R280)</f>
        <v/>
      </c>
      <c r="N279" s="174" t="str">
        <f>IF('DATA ENTRY'!S280="","",'DATA ENTRY'!S280)</f>
        <v/>
      </c>
      <c r="O279" s="174" t="str">
        <f t="shared" si="8"/>
        <v/>
      </c>
      <c r="P279" s="94" t="str">
        <f>IF('DATA ENTRY'!T280="","",'DATA ENTRY'!T280)</f>
        <v/>
      </c>
      <c r="Q279" s="94" t="str">
        <f>IF('DATA ENTRY'!U280="","",'DATA ENTRY'!U280)</f>
        <v/>
      </c>
      <c r="R279" s="22" t="str">
        <f>IF('DATA ENTRY'!W280="","",'DATA ENTRY'!W280)</f>
        <v/>
      </c>
      <c r="S279" s="22" t="str">
        <f>IF('DATA ENTRY'!X280="","",'DATA ENTRY'!X280)</f>
        <v/>
      </c>
      <c r="T279" s="22" t="str">
        <f>IF('DATA ENTRY'!AA280="","",'DATA ENTRY'!AA280)</f>
        <v/>
      </c>
      <c r="U279" s="22" t="str">
        <f t="shared" si="9"/>
        <v/>
      </c>
    </row>
    <row r="280" spans="1:21" ht="18" customHeight="1">
      <c r="A280" s="22" t="str">
        <f>IF(AND(H280="",D280="",F280="",G280="",I280="",J280=""),"",SUBTOTAL(3,$B$5:B280))</f>
        <v/>
      </c>
      <c r="B280" s="94" t="str">
        <f>IF('DATA ENTRY'!B281="","",'DATA ENTRY'!B281)</f>
        <v/>
      </c>
      <c r="C280" s="94" t="str">
        <f>IF('DATA ENTRY'!C281="","",'DATA ENTRY'!C281)</f>
        <v/>
      </c>
      <c r="D280" s="94" t="str">
        <f>IF('DATA ENTRY'!E281="","",'DATA ENTRY'!E281)</f>
        <v/>
      </c>
      <c r="E280" s="22" t="str">
        <f>IF('DATA ENTRY'!G281="","",'DATA ENTRY'!G281)</f>
        <v/>
      </c>
      <c r="F280" s="22" t="str">
        <f>IF('DATA ENTRY'!F281="","",'DATA ENTRY'!F281)</f>
        <v/>
      </c>
      <c r="G280" s="175" t="str">
        <f>IF('DATA ENTRY'!H281="","",'DATA ENTRY'!H281)</f>
        <v/>
      </c>
      <c r="H280" s="175" t="str">
        <f>IF('DATA ENTRY'!I281="","",'DATA ENTRY'!I281)</f>
        <v/>
      </c>
      <c r="I280" s="22" t="str">
        <f>IF('DATA ENTRY'!N281="","",'DATA ENTRY'!N281)</f>
        <v/>
      </c>
      <c r="J280" s="174" t="str">
        <f>IF('DATA ENTRY'!O281="","",'DATA ENTRY'!O281)</f>
        <v/>
      </c>
      <c r="K280" s="22" t="str">
        <f>IF('DATA ENTRY'!P281="","",'DATA ENTRY'!P281)</f>
        <v/>
      </c>
      <c r="L280" s="174" t="str">
        <f>IF('DATA ENTRY'!Q281="","",'DATA ENTRY'!Q281)</f>
        <v/>
      </c>
      <c r="M280" s="22" t="str">
        <f>IF('DATA ENTRY'!R281="","",'DATA ENTRY'!R281)</f>
        <v/>
      </c>
      <c r="N280" s="174" t="str">
        <f>IF('DATA ENTRY'!S281="","",'DATA ENTRY'!S281)</f>
        <v/>
      </c>
      <c r="O280" s="174" t="str">
        <f t="shared" si="8"/>
        <v/>
      </c>
      <c r="P280" s="94" t="str">
        <f>IF('DATA ENTRY'!T281="","",'DATA ENTRY'!T281)</f>
        <v/>
      </c>
      <c r="Q280" s="94" t="str">
        <f>IF('DATA ENTRY'!U281="","",'DATA ENTRY'!U281)</f>
        <v/>
      </c>
      <c r="R280" s="22" t="str">
        <f>IF('DATA ENTRY'!W281="","",'DATA ENTRY'!W281)</f>
        <v/>
      </c>
      <c r="S280" s="22" t="str">
        <f>IF('DATA ENTRY'!X281="","",'DATA ENTRY'!X281)</f>
        <v/>
      </c>
      <c r="T280" s="22" t="str">
        <f>IF('DATA ENTRY'!AA281="","",'DATA ENTRY'!AA281)</f>
        <v/>
      </c>
      <c r="U280" s="22" t="str">
        <f t="shared" si="9"/>
        <v/>
      </c>
    </row>
    <row r="281" spans="1:21" ht="18" customHeight="1">
      <c r="A281" s="22" t="str">
        <f>IF(AND(H281="",D281="",F281="",G281="",I281="",J281=""),"",SUBTOTAL(3,$B$5:B281))</f>
        <v/>
      </c>
      <c r="B281" s="94" t="str">
        <f>IF('DATA ENTRY'!B282="","",'DATA ENTRY'!B282)</f>
        <v/>
      </c>
      <c r="C281" s="94" t="str">
        <f>IF('DATA ENTRY'!C282="","",'DATA ENTRY'!C282)</f>
        <v/>
      </c>
      <c r="D281" s="94" t="str">
        <f>IF('DATA ENTRY'!E282="","",'DATA ENTRY'!E282)</f>
        <v/>
      </c>
      <c r="E281" s="22" t="str">
        <f>IF('DATA ENTRY'!G282="","",'DATA ENTRY'!G282)</f>
        <v/>
      </c>
      <c r="F281" s="22" t="str">
        <f>IF('DATA ENTRY'!F282="","",'DATA ENTRY'!F282)</f>
        <v/>
      </c>
      <c r="G281" s="175" t="str">
        <f>IF('DATA ENTRY'!H282="","",'DATA ENTRY'!H282)</f>
        <v/>
      </c>
      <c r="H281" s="175" t="str">
        <f>IF('DATA ENTRY'!I282="","",'DATA ENTRY'!I282)</f>
        <v/>
      </c>
      <c r="I281" s="22" t="str">
        <f>IF('DATA ENTRY'!N282="","",'DATA ENTRY'!N282)</f>
        <v/>
      </c>
      <c r="J281" s="174" t="str">
        <f>IF('DATA ENTRY'!O282="","",'DATA ENTRY'!O282)</f>
        <v/>
      </c>
      <c r="K281" s="22" t="str">
        <f>IF('DATA ENTRY'!P282="","",'DATA ENTRY'!P282)</f>
        <v/>
      </c>
      <c r="L281" s="174" t="str">
        <f>IF('DATA ENTRY'!Q282="","",'DATA ENTRY'!Q282)</f>
        <v/>
      </c>
      <c r="M281" s="22" t="str">
        <f>IF('DATA ENTRY'!R282="","",'DATA ENTRY'!R282)</f>
        <v/>
      </c>
      <c r="N281" s="174" t="str">
        <f>IF('DATA ENTRY'!S282="","",'DATA ENTRY'!S282)</f>
        <v/>
      </c>
      <c r="O281" s="174" t="str">
        <f t="shared" si="8"/>
        <v/>
      </c>
      <c r="P281" s="94" t="str">
        <f>IF('DATA ENTRY'!T282="","",'DATA ENTRY'!T282)</f>
        <v/>
      </c>
      <c r="Q281" s="94" t="str">
        <f>IF('DATA ENTRY'!U282="","",'DATA ENTRY'!U282)</f>
        <v/>
      </c>
      <c r="R281" s="22" t="str">
        <f>IF('DATA ENTRY'!W282="","",'DATA ENTRY'!W282)</f>
        <v/>
      </c>
      <c r="S281" s="22" t="str">
        <f>IF('DATA ENTRY'!X282="","",'DATA ENTRY'!X282)</f>
        <v/>
      </c>
      <c r="T281" s="22" t="str">
        <f>IF('DATA ENTRY'!AA282="","",'DATA ENTRY'!AA282)</f>
        <v/>
      </c>
      <c r="U281" s="22" t="str">
        <f t="shared" si="9"/>
        <v/>
      </c>
    </row>
    <row r="282" spans="1:21" ht="18" customHeight="1">
      <c r="A282" s="22" t="str">
        <f>IF(AND(H282="",D282="",F282="",G282="",I282="",J282=""),"",SUBTOTAL(3,$B$5:B282))</f>
        <v/>
      </c>
      <c r="B282" s="94" t="str">
        <f>IF('DATA ENTRY'!B283="","",'DATA ENTRY'!B283)</f>
        <v/>
      </c>
      <c r="C282" s="94" t="str">
        <f>IF('DATA ENTRY'!C283="","",'DATA ENTRY'!C283)</f>
        <v/>
      </c>
      <c r="D282" s="94" t="str">
        <f>IF('DATA ENTRY'!E283="","",'DATA ENTRY'!E283)</f>
        <v/>
      </c>
      <c r="E282" s="22" t="str">
        <f>IF('DATA ENTRY'!G283="","",'DATA ENTRY'!G283)</f>
        <v/>
      </c>
      <c r="F282" s="22" t="str">
        <f>IF('DATA ENTRY'!F283="","",'DATA ENTRY'!F283)</f>
        <v/>
      </c>
      <c r="G282" s="175" t="str">
        <f>IF('DATA ENTRY'!H283="","",'DATA ENTRY'!H283)</f>
        <v/>
      </c>
      <c r="H282" s="175" t="str">
        <f>IF('DATA ENTRY'!I283="","",'DATA ENTRY'!I283)</f>
        <v/>
      </c>
      <c r="I282" s="22" t="str">
        <f>IF('DATA ENTRY'!N283="","",'DATA ENTRY'!N283)</f>
        <v/>
      </c>
      <c r="J282" s="174" t="str">
        <f>IF('DATA ENTRY'!O283="","",'DATA ENTRY'!O283)</f>
        <v/>
      </c>
      <c r="K282" s="22" t="str">
        <f>IF('DATA ENTRY'!P283="","",'DATA ENTRY'!P283)</f>
        <v/>
      </c>
      <c r="L282" s="174" t="str">
        <f>IF('DATA ENTRY'!Q283="","",'DATA ENTRY'!Q283)</f>
        <v/>
      </c>
      <c r="M282" s="22" t="str">
        <f>IF('DATA ENTRY'!R283="","",'DATA ENTRY'!R283)</f>
        <v/>
      </c>
      <c r="N282" s="174" t="str">
        <f>IF('DATA ENTRY'!S283="","",'DATA ENTRY'!S283)</f>
        <v/>
      </c>
      <c r="O282" s="174" t="str">
        <f t="shared" si="8"/>
        <v/>
      </c>
      <c r="P282" s="94" t="str">
        <f>IF('DATA ENTRY'!T283="","",'DATA ENTRY'!T283)</f>
        <v/>
      </c>
      <c r="Q282" s="94" t="str">
        <f>IF('DATA ENTRY'!U283="","",'DATA ENTRY'!U283)</f>
        <v/>
      </c>
      <c r="R282" s="22" t="str">
        <f>IF('DATA ENTRY'!W283="","",'DATA ENTRY'!W283)</f>
        <v/>
      </c>
      <c r="S282" s="22" t="str">
        <f>IF('DATA ENTRY'!X283="","",'DATA ENTRY'!X283)</f>
        <v/>
      </c>
      <c r="T282" s="22" t="str">
        <f>IF('DATA ENTRY'!AA283="","",'DATA ENTRY'!AA283)</f>
        <v/>
      </c>
      <c r="U282" s="22" t="str">
        <f t="shared" si="9"/>
        <v/>
      </c>
    </row>
    <row r="283" spans="1:21" ht="18" customHeight="1">
      <c r="A283" s="22" t="str">
        <f>IF(AND(H283="",D283="",F283="",G283="",I283="",J283=""),"",SUBTOTAL(3,$B$5:B283))</f>
        <v/>
      </c>
      <c r="B283" s="94" t="str">
        <f>IF('DATA ENTRY'!B284="","",'DATA ENTRY'!B284)</f>
        <v/>
      </c>
      <c r="C283" s="94" t="str">
        <f>IF('DATA ENTRY'!C284="","",'DATA ENTRY'!C284)</f>
        <v/>
      </c>
      <c r="D283" s="94" t="str">
        <f>IF('DATA ENTRY'!E284="","",'DATA ENTRY'!E284)</f>
        <v/>
      </c>
      <c r="E283" s="22" t="str">
        <f>IF('DATA ENTRY'!G284="","",'DATA ENTRY'!G284)</f>
        <v/>
      </c>
      <c r="F283" s="22" t="str">
        <f>IF('DATA ENTRY'!F284="","",'DATA ENTRY'!F284)</f>
        <v/>
      </c>
      <c r="G283" s="175" t="str">
        <f>IF('DATA ENTRY'!H284="","",'DATA ENTRY'!H284)</f>
        <v/>
      </c>
      <c r="H283" s="175" t="str">
        <f>IF('DATA ENTRY'!I284="","",'DATA ENTRY'!I284)</f>
        <v/>
      </c>
      <c r="I283" s="22" t="str">
        <f>IF('DATA ENTRY'!N284="","",'DATA ENTRY'!N284)</f>
        <v/>
      </c>
      <c r="J283" s="174" t="str">
        <f>IF('DATA ENTRY'!O284="","",'DATA ENTRY'!O284)</f>
        <v/>
      </c>
      <c r="K283" s="22" t="str">
        <f>IF('DATA ENTRY'!P284="","",'DATA ENTRY'!P284)</f>
        <v/>
      </c>
      <c r="L283" s="174" t="str">
        <f>IF('DATA ENTRY'!Q284="","",'DATA ENTRY'!Q284)</f>
        <v/>
      </c>
      <c r="M283" s="22" t="str">
        <f>IF('DATA ENTRY'!R284="","",'DATA ENTRY'!R284)</f>
        <v/>
      </c>
      <c r="N283" s="174" t="str">
        <f>IF('DATA ENTRY'!S284="","",'DATA ENTRY'!S284)</f>
        <v/>
      </c>
      <c r="O283" s="174" t="str">
        <f t="shared" si="8"/>
        <v/>
      </c>
      <c r="P283" s="94" t="str">
        <f>IF('DATA ENTRY'!T284="","",'DATA ENTRY'!T284)</f>
        <v/>
      </c>
      <c r="Q283" s="94" t="str">
        <f>IF('DATA ENTRY'!U284="","",'DATA ENTRY'!U284)</f>
        <v/>
      </c>
      <c r="R283" s="22" t="str">
        <f>IF('DATA ENTRY'!W284="","",'DATA ENTRY'!W284)</f>
        <v/>
      </c>
      <c r="S283" s="22" t="str">
        <f>IF('DATA ENTRY'!X284="","",'DATA ENTRY'!X284)</f>
        <v/>
      </c>
      <c r="T283" s="22" t="str">
        <f>IF('DATA ENTRY'!AA284="","",'DATA ENTRY'!AA284)</f>
        <v/>
      </c>
      <c r="U283" s="22" t="str">
        <f t="shared" si="9"/>
        <v/>
      </c>
    </row>
    <row r="284" spans="1:21" ht="18" customHeight="1">
      <c r="A284" s="22" t="str">
        <f>IF(AND(H284="",D284="",F284="",G284="",I284="",J284=""),"",SUBTOTAL(3,$B$5:B284))</f>
        <v/>
      </c>
      <c r="B284" s="94" t="str">
        <f>IF('DATA ENTRY'!B285="","",'DATA ENTRY'!B285)</f>
        <v/>
      </c>
      <c r="C284" s="94" t="str">
        <f>IF('DATA ENTRY'!C285="","",'DATA ENTRY'!C285)</f>
        <v/>
      </c>
      <c r="D284" s="94" t="str">
        <f>IF('DATA ENTRY'!E285="","",'DATA ENTRY'!E285)</f>
        <v/>
      </c>
      <c r="E284" s="22" t="str">
        <f>IF('DATA ENTRY'!G285="","",'DATA ENTRY'!G285)</f>
        <v/>
      </c>
      <c r="F284" s="22" t="str">
        <f>IF('DATA ENTRY'!F285="","",'DATA ENTRY'!F285)</f>
        <v/>
      </c>
      <c r="G284" s="175" t="str">
        <f>IF('DATA ENTRY'!H285="","",'DATA ENTRY'!H285)</f>
        <v/>
      </c>
      <c r="H284" s="175" t="str">
        <f>IF('DATA ENTRY'!I285="","",'DATA ENTRY'!I285)</f>
        <v/>
      </c>
      <c r="I284" s="22" t="str">
        <f>IF('DATA ENTRY'!N285="","",'DATA ENTRY'!N285)</f>
        <v/>
      </c>
      <c r="J284" s="174" t="str">
        <f>IF('DATA ENTRY'!O285="","",'DATA ENTRY'!O285)</f>
        <v/>
      </c>
      <c r="K284" s="22" t="str">
        <f>IF('DATA ENTRY'!P285="","",'DATA ENTRY'!P285)</f>
        <v/>
      </c>
      <c r="L284" s="174" t="str">
        <f>IF('DATA ENTRY'!Q285="","",'DATA ENTRY'!Q285)</f>
        <v/>
      </c>
      <c r="M284" s="22" t="str">
        <f>IF('DATA ENTRY'!R285="","",'DATA ENTRY'!R285)</f>
        <v/>
      </c>
      <c r="N284" s="174" t="str">
        <f>IF('DATA ENTRY'!S285="","",'DATA ENTRY'!S285)</f>
        <v/>
      </c>
      <c r="O284" s="174" t="str">
        <f t="shared" si="8"/>
        <v/>
      </c>
      <c r="P284" s="94" t="str">
        <f>IF('DATA ENTRY'!T285="","",'DATA ENTRY'!T285)</f>
        <v/>
      </c>
      <c r="Q284" s="94" t="str">
        <f>IF('DATA ENTRY'!U285="","",'DATA ENTRY'!U285)</f>
        <v/>
      </c>
      <c r="R284" s="22" t="str">
        <f>IF('DATA ENTRY'!W285="","",'DATA ENTRY'!W285)</f>
        <v/>
      </c>
      <c r="S284" s="22" t="str">
        <f>IF('DATA ENTRY'!X285="","",'DATA ENTRY'!X285)</f>
        <v/>
      </c>
      <c r="T284" s="22" t="str">
        <f>IF('DATA ENTRY'!AA285="","",'DATA ENTRY'!AA285)</f>
        <v/>
      </c>
      <c r="U284" s="22" t="str">
        <f t="shared" si="9"/>
        <v/>
      </c>
    </row>
    <row r="285" spans="1:21" ht="18" customHeight="1">
      <c r="A285" s="22" t="str">
        <f>IF(AND(H285="",D285="",F285="",G285="",I285="",J285=""),"",SUBTOTAL(3,$B$5:B285))</f>
        <v/>
      </c>
      <c r="B285" s="94" t="str">
        <f>IF('DATA ENTRY'!B286="","",'DATA ENTRY'!B286)</f>
        <v/>
      </c>
      <c r="C285" s="94" t="str">
        <f>IF('DATA ENTRY'!C286="","",'DATA ENTRY'!C286)</f>
        <v/>
      </c>
      <c r="D285" s="94" t="str">
        <f>IF('DATA ENTRY'!E286="","",'DATA ENTRY'!E286)</f>
        <v/>
      </c>
      <c r="E285" s="22" t="str">
        <f>IF('DATA ENTRY'!G286="","",'DATA ENTRY'!G286)</f>
        <v/>
      </c>
      <c r="F285" s="22" t="str">
        <f>IF('DATA ENTRY'!F286="","",'DATA ENTRY'!F286)</f>
        <v/>
      </c>
      <c r="G285" s="175" t="str">
        <f>IF('DATA ENTRY'!H286="","",'DATA ENTRY'!H286)</f>
        <v/>
      </c>
      <c r="H285" s="175" t="str">
        <f>IF('DATA ENTRY'!I286="","",'DATA ENTRY'!I286)</f>
        <v/>
      </c>
      <c r="I285" s="22" t="str">
        <f>IF('DATA ENTRY'!N286="","",'DATA ENTRY'!N286)</f>
        <v/>
      </c>
      <c r="J285" s="174" t="str">
        <f>IF('DATA ENTRY'!O286="","",'DATA ENTRY'!O286)</f>
        <v/>
      </c>
      <c r="K285" s="22" t="str">
        <f>IF('DATA ENTRY'!P286="","",'DATA ENTRY'!P286)</f>
        <v/>
      </c>
      <c r="L285" s="174" t="str">
        <f>IF('DATA ENTRY'!Q286="","",'DATA ENTRY'!Q286)</f>
        <v/>
      </c>
      <c r="M285" s="22" t="str">
        <f>IF('DATA ENTRY'!R286="","",'DATA ENTRY'!R286)</f>
        <v/>
      </c>
      <c r="N285" s="174" t="str">
        <f>IF('DATA ENTRY'!S286="","",'DATA ENTRY'!S286)</f>
        <v/>
      </c>
      <c r="O285" s="174" t="str">
        <f t="shared" si="8"/>
        <v/>
      </c>
      <c r="P285" s="94" t="str">
        <f>IF('DATA ENTRY'!T286="","",'DATA ENTRY'!T286)</f>
        <v/>
      </c>
      <c r="Q285" s="94" t="str">
        <f>IF('DATA ENTRY'!U286="","",'DATA ENTRY'!U286)</f>
        <v/>
      </c>
      <c r="R285" s="22" t="str">
        <f>IF('DATA ENTRY'!W286="","",'DATA ENTRY'!W286)</f>
        <v/>
      </c>
      <c r="S285" s="22" t="str">
        <f>IF('DATA ENTRY'!X286="","",'DATA ENTRY'!X286)</f>
        <v/>
      </c>
      <c r="T285" s="22" t="str">
        <f>IF('DATA ENTRY'!AA286="","",'DATA ENTRY'!AA286)</f>
        <v/>
      </c>
      <c r="U285" s="22" t="str">
        <f t="shared" si="9"/>
        <v/>
      </c>
    </row>
    <row r="286" spans="1:21" ht="18" customHeight="1">
      <c r="A286" s="22" t="str">
        <f>IF(AND(H286="",D286="",F286="",G286="",I286="",J286=""),"",SUBTOTAL(3,$B$5:B286))</f>
        <v/>
      </c>
      <c r="B286" s="94" t="str">
        <f>IF('DATA ENTRY'!B287="","",'DATA ENTRY'!B287)</f>
        <v/>
      </c>
      <c r="C286" s="94" t="str">
        <f>IF('DATA ENTRY'!C287="","",'DATA ENTRY'!C287)</f>
        <v/>
      </c>
      <c r="D286" s="94" t="str">
        <f>IF('DATA ENTRY'!E287="","",'DATA ENTRY'!E287)</f>
        <v/>
      </c>
      <c r="E286" s="22" t="str">
        <f>IF('DATA ENTRY'!G287="","",'DATA ENTRY'!G287)</f>
        <v/>
      </c>
      <c r="F286" s="22" t="str">
        <f>IF('DATA ENTRY'!F287="","",'DATA ENTRY'!F287)</f>
        <v/>
      </c>
      <c r="G286" s="175" t="str">
        <f>IF('DATA ENTRY'!H287="","",'DATA ENTRY'!H287)</f>
        <v/>
      </c>
      <c r="H286" s="175" t="str">
        <f>IF('DATA ENTRY'!I287="","",'DATA ENTRY'!I287)</f>
        <v/>
      </c>
      <c r="I286" s="22" t="str">
        <f>IF('DATA ENTRY'!N287="","",'DATA ENTRY'!N287)</f>
        <v/>
      </c>
      <c r="J286" s="174" t="str">
        <f>IF('DATA ENTRY'!O287="","",'DATA ENTRY'!O287)</f>
        <v/>
      </c>
      <c r="K286" s="22" t="str">
        <f>IF('DATA ENTRY'!P287="","",'DATA ENTRY'!P287)</f>
        <v/>
      </c>
      <c r="L286" s="174" t="str">
        <f>IF('DATA ENTRY'!Q287="","",'DATA ENTRY'!Q287)</f>
        <v/>
      </c>
      <c r="M286" s="22" t="str">
        <f>IF('DATA ENTRY'!R287="","",'DATA ENTRY'!R287)</f>
        <v/>
      </c>
      <c r="N286" s="174" t="str">
        <f>IF('DATA ENTRY'!S287="","",'DATA ENTRY'!S287)</f>
        <v/>
      </c>
      <c r="O286" s="174" t="str">
        <f t="shared" si="8"/>
        <v/>
      </c>
      <c r="P286" s="94" t="str">
        <f>IF('DATA ENTRY'!T287="","",'DATA ENTRY'!T287)</f>
        <v/>
      </c>
      <c r="Q286" s="94" t="str">
        <f>IF('DATA ENTRY'!U287="","",'DATA ENTRY'!U287)</f>
        <v/>
      </c>
      <c r="R286" s="22" t="str">
        <f>IF('DATA ENTRY'!W287="","",'DATA ENTRY'!W287)</f>
        <v/>
      </c>
      <c r="S286" s="22" t="str">
        <f>IF('DATA ENTRY'!X287="","",'DATA ENTRY'!X287)</f>
        <v/>
      </c>
      <c r="T286" s="22" t="str">
        <f>IF('DATA ENTRY'!AA287="","",'DATA ENTRY'!AA287)</f>
        <v/>
      </c>
      <c r="U286" s="22" t="str">
        <f t="shared" si="9"/>
        <v/>
      </c>
    </row>
    <row r="287" spans="1:21" ht="18" customHeight="1">
      <c r="A287" s="22" t="str">
        <f>IF(AND(H287="",D287="",F287="",G287="",I287="",J287=""),"",SUBTOTAL(3,$B$5:B287))</f>
        <v/>
      </c>
      <c r="B287" s="94" t="str">
        <f>IF('DATA ENTRY'!B288="","",'DATA ENTRY'!B288)</f>
        <v/>
      </c>
      <c r="C287" s="94" t="str">
        <f>IF('DATA ENTRY'!C288="","",'DATA ENTRY'!C288)</f>
        <v/>
      </c>
      <c r="D287" s="94" t="str">
        <f>IF('DATA ENTRY'!E288="","",'DATA ENTRY'!E288)</f>
        <v/>
      </c>
      <c r="E287" s="22" t="str">
        <f>IF('DATA ENTRY'!G288="","",'DATA ENTRY'!G288)</f>
        <v/>
      </c>
      <c r="F287" s="22" t="str">
        <f>IF('DATA ENTRY'!F288="","",'DATA ENTRY'!F288)</f>
        <v/>
      </c>
      <c r="G287" s="175" t="str">
        <f>IF('DATA ENTRY'!H288="","",'DATA ENTRY'!H288)</f>
        <v/>
      </c>
      <c r="H287" s="175" t="str">
        <f>IF('DATA ENTRY'!I288="","",'DATA ENTRY'!I288)</f>
        <v/>
      </c>
      <c r="I287" s="22" t="str">
        <f>IF('DATA ENTRY'!N288="","",'DATA ENTRY'!N288)</f>
        <v/>
      </c>
      <c r="J287" s="174" t="str">
        <f>IF('DATA ENTRY'!O288="","",'DATA ENTRY'!O288)</f>
        <v/>
      </c>
      <c r="K287" s="22" t="str">
        <f>IF('DATA ENTRY'!P288="","",'DATA ENTRY'!P288)</f>
        <v/>
      </c>
      <c r="L287" s="174" t="str">
        <f>IF('DATA ENTRY'!Q288="","",'DATA ENTRY'!Q288)</f>
        <v/>
      </c>
      <c r="M287" s="22" t="str">
        <f>IF('DATA ENTRY'!R288="","",'DATA ENTRY'!R288)</f>
        <v/>
      </c>
      <c r="N287" s="174" t="str">
        <f>IF('DATA ENTRY'!S288="","",'DATA ENTRY'!S288)</f>
        <v/>
      </c>
      <c r="O287" s="174" t="str">
        <f t="shared" si="8"/>
        <v/>
      </c>
      <c r="P287" s="94" t="str">
        <f>IF('DATA ENTRY'!T288="","",'DATA ENTRY'!T288)</f>
        <v/>
      </c>
      <c r="Q287" s="94" t="str">
        <f>IF('DATA ENTRY'!U288="","",'DATA ENTRY'!U288)</f>
        <v/>
      </c>
      <c r="R287" s="22" t="str">
        <f>IF('DATA ENTRY'!W288="","",'DATA ENTRY'!W288)</f>
        <v/>
      </c>
      <c r="S287" s="22" t="str">
        <f>IF('DATA ENTRY'!X288="","",'DATA ENTRY'!X288)</f>
        <v/>
      </c>
      <c r="T287" s="22" t="str">
        <f>IF('DATA ENTRY'!AA288="","",'DATA ENTRY'!AA288)</f>
        <v/>
      </c>
      <c r="U287" s="22" t="str">
        <f t="shared" si="9"/>
        <v/>
      </c>
    </row>
    <row r="288" spans="1:21" ht="18" customHeight="1">
      <c r="A288" s="22" t="str">
        <f>IF(AND(H288="",D288="",F288="",G288="",I288="",J288=""),"",SUBTOTAL(3,$B$5:B288))</f>
        <v/>
      </c>
      <c r="B288" s="94" t="str">
        <f>IF('DATA ENTRY'!B289="","",'DATA ENTRY'!B289)</f>
        <v/>
      </c>
      <c r="C288" s="94" t="str">
        <f>IF('DATA ENTRY'!C289="","",'DATA ENTRY'!C289)</f>
        <v/>
      </c>
      <c r="D288" s="94" t="str">
        <f>IF('DATA ENTRY'!E289="","",'DATA ENTRY'!E289)</f>
        <v/>
      </c>
      <c r="E288" s="22" t="str">
        <f>IF('DATA ENTRY'!G289="","",'DATA ENTRY'!G289)</f>
        <v/>
      </c>
      <c r="F288" s="22" t="str">
        <f>IF('DATA ENTRY'!F289="","",'DATA ENTRY'!F289)</f>
        <v/>
      </c>
      <c r="G288" s="175" t="str">
        <f>IF('DATA ENTRY'!H289="","",'DATA ENTRY'!H289)</f>
        <v/>
      </c>
      <c r="H288" s="175" t="str">
        <f>IF('DATA ENTRY'!I289="","",'DATA ENTRY'!I289)</f>
        <v/>
      </c>
      <c r="I288" s="22" t="str">
        <f>IF('DATA ENTRY'!N289="","",'DATA ENTRY'!N289)</f>
        <v/>
      </c>
      <c r="J288" s="174" t="str">
        <f>IF('DATA ENTRY'!O289="","",'DATA ENTRY'!O289)</f>
        <v/>
      </c>
      <c r="K288" s="22" t="str">
        <f>IF('DATA ENTRY'!P289="","",'DATA ENTRY'!P289)</f>
        <v/>
      </c>
      <c r="L288" s="174" t="str">
        <f>IF('DATA ENTRY'!Q289="","",'DATA ENTRY'!Q289)</f>
        <v/>
      </c>
      <c r="M288" s="22" t="str">
        <f>IF('DATA ENTRY'!R289="","",'DATA ENTRY'!R289)</f>
        <v/>
      </c>
      <c r="N288" s="174" t="str">
        <f>IF('DATA ENTRY'!S289="","",'DATA ENTRY'!S289)</f>
        <v/>
      </c>
      <c r="O288" s="174" t="str">
        <f t="shared" si="8"/>
        <v/>
      </c>
      <c r="P288" s="94" t="str">
        <f>IF('DATA ENTRY'!T289="","",'DATA ENTRY'!T289)</f>
        <v/>
      </c>
      <c r="Q288" s="94" t="str">
        <f>IF('DATA ENTRY'!U289="","",'DATA ENTRY'!U289)</f>
        <v/>
      </c>
      <c r="R288" s="22" t="str">
        <f>IF('DATA ENTRY'!W289="","",'DATA ENTRY'!W289)</f>
        <v/>
      </c>
      <c r="S288" s="22" t="str">
        <f>IF('DATA ENTRY'!X289="","",'DATA ENTRY'!X289)</f>
        <v/>
      </c>
      <c r="T288" s="22" t="str">
        <f>IF('DATA ENTRY'!AA289="","",'DATA ENTRY'!AA289)</f>
        <v/>
      </c>
      <c r="U288" s="22" t="str">
        <f t="shared" si="9"/>
        <v/>
      </c>
    </row>
    <row r="289" spans="1:21" ht="18" customHeight="1">
      <c r="A289" s="22" t="str">
        <f>IF(AND(H289="",D289="",F289="",G289="",I289="",J289=""),"",SUBTOTAL(3,$B$5:B289))</f>
        <v/>
      </c>
      <c r="B289" s="94" t="str">
        <f>IF('DATA ENTRY'!B290="","",'DATA ENTRY'!B290)</f>
        <v/>
      </c>
      <c r="C289" s="94" t="str">
        <f>IF('DATA ENTRY'!C290="","",'DATA ENTRY'!C290)</f>
        <v/>
      </c>
      <c r="D289" s="94" t="str">
        <f>IF('DATA ENTRY'!E290="","",'DATA ENTRY'!E290)</f>
        <v/>
      </c>
      <c r="E289" s="22" t="str">
        <f>IF('DATA ENTRY'!G290="","",'DATA ENTRY'!G290)</f>
        <v/>
      </c>
      <c r="F289" s="22" t="str">
        <f>IF('DATA ENTRY'!F290="","",'DATA ENTRY'!F290)</f>
        <v/>
      </c>
      <c r="G289" s="175" t="str">
        <f>IF('DATA ENTRY'!H290="","",'DATA ENTRY'!H290)</f>
        <v/>
      </c>
      <c r="H289" s="175" t="str">
        <f>IF('DATA ENTRY'!I290="","",'DATA ENTRY'!I290)</f>
        <v/>
      </c>
      <c r="I289" s="22" t="str">
        <f>IF('DATA ENTRY'!N290="","",'DATA ENTRY'!N290)</f>
        <v/>
      </c>
      <c r="J289" s="174" t="str">
        <f>IF('DATA ENTRY'!O290="","",'DATA ENTRY'!O290)</f>
        <v/>
      </c>
      <c r="K289" s="22" t="str">
        <f>IF('DATA ENTRY'!P290="","",'DATA ENTRY'!P290)</f>
        <v/>
      </c>
      <c r="L289" s="174" t="str">
        <f>IF('DATA ENTRY'!Q290="","",'DATA ENTRY'!Q290)</f>
        <v/>
      </c>
      <c r="M289" s="22" t="str">
        <f>IF('DATA ENTRY'!R290="","",'DATA ENTRY'!R290)</f>
        <v/>
      </c>
      <c r="N289" s="174" t="str">
        <f>IF('DATA ENTRY'!S290="","",'DATA ENTRY'!S290)</f>
        <v/>
      </c>
      <c r="O289" s="174" t="str">
        <f t="shared" si="8"/>
        <v/>
      </c>
      <c r="P289" s="94" t="str">
        <f>IF('DATA ENTRY'!T290="","",'DATA ENTRY'!T290)</f>
        <v/>
      </c>
      <c r="Q289" s="94" t="str">
        <f>IF('DATA ENTRY'!U290="","",'DATA ENTRY'!U290)</f>
        <v/>
      </c>
      <c r="R289" s="22" t="str">
        <f>IF('DATA ENTRY'!W290="","",'DATA ENTRY'!W290)</f>
        <v/>
      </c>
      <c r="S289" s="22" t="str">
        <f>IF('DATA ENTRY'!X290="","",'DATA ENTRY'!X290)</f>
        <v/>
      </c>
      <c r="T289" s="22" t="str">
        <f>IF('DATA ENTRY'!AA290="","",'DATA ENTRY'!AA290)</f>
        <v/>
      </c>
      <c r="U289" s="22" t="str">
        <f t="shared" si="9"/>
        <v/>
      </c>
    </row>
    <row r="290" spans="1:21" ht="18" customHeight="1">
      <c r="A290" s="22" t="str">
        <f>IF(AND(H290="",D290="",F290="",G290="",I290="",J290=""),"",SUBTOTAL(3,$B$5:B290))</f>
        <v/>
      </c>
      <c r="B290" s="94" t="str">
        <f>IF('DATA ENTRY'!B291="","",'DATA ENTRY'!B291)</f>
        <v/>
      </c>
      <c r="C290" s="94" t="str">
        <f>IF('DATA ENTRY'!C291="","",'DATA ENTRY'!C291)</f>
        <v/>
      </c>
      <c r="D290" s="94" t="str">
        <f>IF('DATA ENTRY'!E291="","",'DATA ENTRY'!E291)</f>
        <v/>
      </c>
      <c r="E290" s="22" t="str">
        <f>IF('DATA ENTRY'!G291="","",'DATA ENTRY'!G291)</f>
        <v/>
      </c>
      <c r="F290" s="22" t="str">
        <f>IF('DATA ENTRY'!F291="","",'DATA ENTRY'!F291)</f>
        <v/>
      </c>
      <c r="G290" s="175" t="str">
        <f>IF('DATA ENTRY'!H291="","",'DATA ENTRY'!H291)</f>
        <v/>
      </c>
      <c r="H290" s="175" t="str">
        <f>IF('DATA ENTRY'!I291="","",'DATA ENTRY'!I291)</f>
        <v/>
      </c>
      <c r="I290" s="22" t="str">
        <f>IF('DATA ENTRY'!N291="","",'DATA ENTRY'!N291)</f>
        <v/>
      </c>
      <c r="J290" s="174" t="str">
        <f>IF('DATA ENTRY'!O291="","",'DATA ENTRY'!O291)</f>
        <v/>
      </c>
      <c r="K290" s="22" t="str">
        <f>IF('DATA ENTRY'!P291="","",'DATA ENTRY'!P291)</f>
        <v/>
      </c>
      <c r="L290" s="174" t="str">
        <f>IF('DATA ENTRY'!Q291="","",'DATA ENTRY'!Q291)</f>
        <v/>
      </c>
      <c r="M290" s="22" t="str">
        <f>IF('DATA ENTRY'!R291="","",'DATA ENTRY'!R291)</f>
        <v/>
      </c>
      <c r="N290" s="174" t="str">
        <f>IF('DATA ENTRY'!S291="","",'DATA ENTRY'!S291)</f>
        <v/>
      </c>
      <c r="O290" s="174" t="str">
        <f t="shared" si="8"/>
        <v/>
      </c>
      <c r="P290" s="94" t="str">
        <f>IF('DATA ENTRY'!T291="","",'DATA ENTRY'!T291)</f>
        <v/>
      </c>
      <c r="Q290" s="94" t="str">
        <f>IF('DATA ENTRY'!U291="","",'DATA ENTRY'!U291)</f>
        <v/>
      </c>
      <c r="R290" s="22" t="str">
        <f>IF('DATA ENTRY'!W291="","",'DATA ENTRY'!W291)</f>
        <v/>
      </c>
      <c r="S290" s="22" t="str">
        <f>IF('DATA ENTRY'!X291="","",'DATA ENTRY'!X291)</f>
        <v/>
      </c>
      <c r="T290" s="22" t="str">
        <f>IF('DATA ENTRY'!AA291="","",'DATA ENTRY'!AA291)</f>
        <v/>
      </c>
      <c r="U290" s="22" t="str">
        <f t="shared" si="9"/>
        <v/>
      </c>
    </row>
    <row r="291" spans="1:21" ht="18" customHeight="1">
      <c r="A291" s="22" t="str">
        <f>IF(AND(H291="",D291="",F291="",G291="",I291="",J291=""),"",SUBTOTAL(3,$B$5:B291))</f>
        <v/>
      </c>
      <c r="B291" s="94" t="str">
        <f>IF('DATA ENTRY'!B292="","",'DATA ENTRY'!B292)</f>
        <v/>
      </c>
      <c r="C291" s="94" t="str">
        <f>IF('DATA ENTRY'!C292="","",'DATA ENTRY'!C292)</f>
        <v/>
      </c>
      <c r="D291" s="94" t="str">
        <f>IF('DATA ENTRY'!E292="","",'DATA ENTRY'!E292)</f>
        <v/>
      </c>
      <c r="E291" s="22" t="str">
        <f>IF('DATA ENTRY'!G292="","",'DATA ENTRY'!G292)</f>
        <v/>
      </c>
      <c r="F291" s="22" t="str">
        <f>IF('DATA ENTRY'!F292="","",'DATA ENTRY'!F292)</f>
        <v/>
      </c>
      <c r="G291" s="175" t="str">
        <f>IF('DATA ENTRY'!H292="","",'DATA ENTRY'!H292)</f>
        <v/>
      </c>
      <c r="H291" s="175" t="str">
        <f>IF('DATA ENTRY'!I292="","",'DATA ENTRY'!I292)</f>
        <v/>
      </c>
      <c r="I291" s="22" t="str">
        <f>IF('DATA ENTRY'!N292="","",'DATA ENTRY'!N292)</f>
        <v/>
      </c>
      <c r="J291" s="174" t="str">
        <f>IF('DATA ENTRY'!O292="","",'DATA ENTRY'!O292)</f>
        <v/>
      </c>
      <c r="K291" s="22" t="str">
        <f>IF('DATA ENTRY'!P292="","",'DATA ENTRY'!P292)</f>
        <v/>
      </c>
      <c r="L291" s="174" t="str">
        <f>IF('DATA ENTRY'!Q292="","",'DATA ENTRY'!Q292)</f>
        <v/>
      </c>
      <c r="M291" s="22" t="str">
        <f>IF('DATA ENTRY'!R292="","",'DATA ENTRY'!R292)</f>
        <v/>
      </c>
      <c r="N291" s="174" t="str">
        <f>IF('DATA ENTRY'!S292="","",'DATA ENTRY'!S292)</f>
        <v/>
      </c>
      <c r="O291" s="174" t="str">
        <f t="shared" si="8"/>
        <v/>
      </c>
      <c r="P291" s="94" t="str">
        <f>IF('DATA ENTRY'!T292="","",'DATA ENTRY'!T292)</f>
        <v/>
      </c>
      <c r="Q291" s="94" t="str">
        <f>IF('DATA ENTRY'!U292="","",'DATA ENTRY'!U292)</f>
        <v/>
      </c>
      <c r="R291" s="22" t="str">
        <f>IF('DATA ENTRY'!W292="","",'DATA ENTRY'!W292)</f>
        <v/>
      </c>
      <c r="S291" s="22" t="str">
        <f>IF('DATA ENTRY'!X292="","",'DATA ENTRY'!X292)</f>
        <v/>
      </c>
      <c r="T291" s="22" t="str">
        <f>IF('DATA ENTRY'!AA292="","",'DATA ENTRY'!AA292)</f>
        <v/>
      </c>
      <c r="U291" s="22" t="str">
        <f t="shared" si="9"/>
        <v/>
      </c>
    </row>
    <row r="292" spans="1:21" ht="18" customHeight="1">
      <c r="A292" s="22" t="str">
        <f>IF(AND(H292="",D292="",F292="",G292="",I292="",J292=""),"",SUBTOTAL(3,$B$5:B292))</f>
        <v/>
      </c>
      <c r="B292" s="94" t="str">
        <f>IF('DATA ENTRY'!B293="","",'DATA ENTRY'!B293)</f>
        <v/>
      </c>
      <c r="C292" s="94" t="str">
        <f>IF('DATA ENTRY'!C293="","",'DATA ENTRY'!C293)</f>
        <v/>
      </c>
      <c r="D292" s="94" t="str">
        <f>IF('DATA ENTRY'!E293="","",'DATA ENTRY'!E293)</f>
        <v/>
      </c>
      <c r="E292" s="22" t="str">
        <f>IF('DATA ENTRY'!G293="","",'DATA ENTRY'!G293)</f>
        <v/>
      </c>
      <c r="F292" s="22" t="str">
        <f>IF('DATA ENTRY'!F293="","",'DATA ENTRY'!F293)</f>
        <v/>
      </c>
      <c r="G292" s="175" t="str">
        <f>IF('DATA ENTRY'!H293="","",'DATA ENTRY'!H293)</f>
        <v/>
      </c>
      <c r="H292" s="175" t="str">
        <f>IF('DATA ENTRY'!I293="","",'DATA ENTRY'!I293)</f>
        <v/>
      </c>
      <c r="I292" s="22" t="str">
        <f>IF('DATA ENTRY'!N293="","",'DATA ENTRY'!N293)</f>
        <v/>
      </c>
      <c r="J292" s="174" t="str">
        <f>IF('DATA ENTRY'!O293="","",'DATA ENTRY'!O293)</f>
        <v/>
      </c>
      <c r="K292" s="22" t="str">
        <f>IF('DATA ENTRY'!P293="","",'DATA ENTRY'!P293)</f>
        <v/>
      </c>
      <c r="L292" s="174" t="str">
        <f>IF('DATA ENTRY'!Q293="","",'DATA ENTRY'!Q293)</f>
        <v/>
      </c>
      <c r="M292" s="22" t="str">
        <f>IF('DATA ENTRY'!R293="","",'DATA ENTRY'!R293)</f>
        <v/>
      </c>
      <c r="N292" s="174" t="str">
        <f>IF('DATA ENTRY'!S293="","",'DATA ENTRY'!S293)</f>
        <v/>
      </c>
      <c r="O292" s="174" t="str">
        <f t="shared" si="8"/>
        <v/>
      </c>
      <c r="P292" s="94" t="str">
        <f>IF('DATA ENTRY'!T293="","",'DATA ENTRY'!T293)</f>
        <v/>
      </c>
      <c r="Q292" s="94" t="str">
        <f>IF('DATA ENTRY'!U293="","",'DATA ENTRY'!U293)</f>
        <v/>
      </c>
      <c r="R292" s="22" t="str">
        <f>IF('DATA ENTRY'!W293="","",'DATA ENTRY'!W293)</f>
        <v/>
      </c>
      <c r="S292" s="22" t="str">
        <f>IF('DATA ENTRY'!X293="","",'DATA ENTRY'!X293)</f>
        <v/>
      </c>
      <c r="T292" s="22" t="str">
        <f>IF('DATA ENTRY'!AA293="","",'DATA ENTRY'!AA293)</f>
        <v/>
      </c>
      <c r="U292" s="22" t="str">
        <f t="shared" si="9"/>
        <v/>
      </c>
    </row>
    <row r="293" spans="1:21" ht="18" customHeight="1">
      <c r="A293" s="22" t="str">
        <f>IF(AND(H293="",D293="",F293="",G293="",I293="",J293=""),"",SUBTOTAL(3,$B$5:B293))</f>
        <v/>
      </c>
      <c r="B293" s="94" t="str">
        <f>IF('DATA ENTRY'!B294="","",'DATA ENTRY'!B294)</f>
        <v/>
      </c>
      <c r="C293" s="94" t="str">
        <f>IF('DATA ENTRY'!C294="","",'DATA ENTRY'!C294)</f>
        <v/>
      </c>
      <c r="D293" s="94" t="str">
        <f>IF('DATA ENTRY'!E294="","",'DATA ENTRY'!E294)</f>
        <v/>
      </c>
      <c r="E293" s="22" t="str">
        <f>IF('DATA ENTRY'!G294="","",'DATA ENTRY'!G294)</f>
        <v/>
      </c>
      <c r="F293" s="22" t="str">
        <f>IF('DATA ENTRY'!F294="","",'DATA ENTRY'!F294)</f>
        <v/>
      </c>
      <c r="G293" s="175" t="str">
        <f>IF('DATA ENTRY'!H294="","",'DATA ENTRY'!H294)</f>
        <v/>
      </c>
      <c r="H293" s="175" t="str">
        <f>IF('DATA ENTRY'!I294="","",'DATA ENTRY'!I294)</f>
        <v/>
      </c>
      <c r="I293" s="22" t="str">
        <f>IF('DATA ENTRY'!N294="","",'DATA ENTRY'!N294)</f>
        <v/>
      </c>
      <c r="J293" s="174" t="str">
        <f>IF('DATA ENTRY'!O294="","",'DATA ENTRY'!O294)</f>
        <v/>
      </c>
      <c r="K293" s="22" t="str">
        <f>IF('DATA ENTRY'!P294="","",'DATA ENTRY'!P294)</f>
        <v/>
      </c>
      <c r="L293" s="174" t="str">
        <f>IF('DATA ENTRY'!Q294="","",'DATA ENTRY'!Q294)</f>
        <v/>
      </c>
      <c r="M293" s="22" t="str">
        <f>IF('DATA ENTRY'!R294="","",'DATA ENTRY'!R294)</f>
        <v/>
      </c>
      <c r="N293" s="174" t="str">
        <f>IF('DATA ENTRY'!S294="","",'DATA ENTRY'!S294)</f>
        <v/>
      </c>
      <c r="O293" s="174" t="str">
        <f t="shared" si="8"/>
        <v/>
      </c>
      <c r="P293" s="94" t="str">
        <f>IF('DATA ENTRY'!T294="","",'DATA ENTRY'!T294)</f>
        <v/>
      </c>
      <c r="Q293" s="94" t="str">
        <f>IF('DATA ENTRY'!U294="","",'DATA ENTRY'!U294)</f>
        <v/>
      </c>
      <c r="R293" s="22" t="str">
        <f>IF('DATA ENTRY'!W294="","",'DATA ENTRY'!W294)</f>
        <v/>
      </c>
      <c r="S293" s="22" t="str">
        <f>IF('DATA ENTRY'!X294="","",'DATA ENTRY'!X294)</f>
        <v/>
      </c>
      <c r="T293" s="22" t="str">
        <f>IF('DATA ENTRY'!AA294="","",'DATA ENTRY'!AA294)</f>
        <v/>
      </c>
      <c r="U293" s="22" t="str">
        <f t="shared" si="9"/>
        <v/>
      </c>
    </row>
    <row r="294" spans="1:21" ht="18" customHeight="1">
      <c r="A294" s="22" t="str">
        <f>IF(AND(H294="",D294="",F294="",G294="",I294="",J294=""),"",SUBTOTAL(3,$B$5:B294))</f>
        <v/>
      </c>
      <c r="B294" s="94" t="str">
        <f>IF('DATA ENTRY'!B295="","",'DATA ENTRY'!B295)</f>
        <v/>
      </c>
      <c r="C294" s="94" t="str">
        <f>IF('DATA ENTRY'!C295="","",'DATA ENTRY'!C295)</f>
        <v/>
      </c>
      <c r="D294" s="94" t="str">
        <f>IF('DATA ENTRY'!E295="","",'DATA ENTRY'!E295)</f>
        <v/>
      </c>
      <c r="E294" s="22" t="str">
        <f>IF('DATA ENTRY'!G295="","",'DATA ENTRY'!G295)</f>
        <v/>
      </c>
      <c r="F294" s="22" t="str">
        <f>IF('DATA ENTRY'!F295="","",'DATA ENTRY'!F295)</f>
        <v/>
      </c>
      <c r="G294" s="175" t="str">
        <f>IF('DATA ENTRY'!H295="","",'DATA ENTRY'!H295)</f>
        <v/>
      </c>
      <c r="H294" s="173" t="str">
        <f>IF('DATA ENTRY'!I295="","",'DATA ENTRY'!I295)</f>
        <v/>
      </c>
      <c r="I294" s="22" t="str">
        <f>IF('DATA ENTRY'!N295="","",'DATA ENTRY'!N295)</f>
        <v/>
      </c>
      <c r="J294" s="174" t="str">
        <f>IF('DATA ENTRY'!O295="","",'DATA ENTRY'!O295)</f>
        <v/>
      </c>
      <c r="K294" s="22" t="str">
        <f>IF('DATA ENTRY'!P295="","",'DATA ENTRY'!P295)</f>
        <v/>
      </c>
      <c r="L294" s="174" t="str">
        <f>IF('DATA ENTRY'!Q295="","",'DATA ENTRY'!Q295)</f>
        <v/>
      </c>
      <c r="M294" s="22" t="str">
        <f>IF('DATA ENTRY'!R295="","",'DATA ENTRY'!R295)</f>
        <v/>
      </c>
      <c r="N294" s="174" t="str">
        <f>IF('DATA ENTRY'!S295="","",'DATA ENTRY'!S295)</f>
        <v/>
      </c>
      <c r="O294" s="174" t="str">
        <f t="shared" si="8"/>
        <v/>
      </c>
      <c r="P294" s="94" t="str">
        <f>IF('DATA ENTRY'!T295="","",'DATA ENTRY'!T295)</f>
        <v/>
      </c>
      <c r="Q294" s="94" t="str">
        <f>IF('DATA ENTRY'!U295="","",'DATA ENTRY'!U295)</f>
        <v/>
      </c>
      <c r="R294" s="22" t="str">
        <f>IF('DATA ENTRY'!W295="","",'DATA ENTRY'!W295)</f>
        <v/>
      </c>
      <c r="S294" s="22" t="str">
        <f>IF('DATA ENTRY'!X295="","",'DATA ENTRY'!X295)</f>
        <v/>
      </c>
      <c r="T294" s="22" t="str">
        <f>IF('DATA ENTRY'!AA295="","",'DATA ENTRY'!AA295)</f>
        <v/>
      </c>
      <c r="U294" s="22" t="str">
        <f t="shared" si="9"/>
        <v/>
      </c>
    </row>
    <row r="295" spans="1:21" ht="18" customHeight="1">
      <c r="A295" s="22" t="str">
        <f>IF(AND(H295="",D295="",F295="",G295="",I295="",J295=""),"",SUBTOTAL(3,$B$5:B295))</f>
        <v/>
      </c>
      <c r="B295" s="94" t="str">
        <f>IF('DATA ENTRY'!B296="","",'DATA ENTRY'!B296)</f>
        <v/>
      </c>
      <c r="C295" s="94" t="str">
        <f>IF('DATA ENTRY'!C296="","",'DATA ENTRY'!C296)</f>
        <v/>
      </c>
      <c r="D295" s="94" t="str">
        <f>IF('DATA ENTRY'!E296="","",'DATA ENTRY'!E296)</f>
        <v/>
      </c>
      <c r="E295" s="22" t="str">
        <f>IF('DATA ENTRY'!G296="","",'DATA ENTRY'!G296)</f>
        <v/>
      </c>
      <c r="F295" s="22" t="str">
        <f>IF('DATA ENTRY'!F296="","",'DATA ENTRY'!F296)</f>
        <v/>
      </c>
      <c r="G295" s="175" t="str">
        <f>IF('DATA ENTRY'!H296="","",'DATA ENTRY'!H296)</f>
        <v/>
      </c>
      <c r="H295" s="173" t="str">
        <f>IF('DATA ENTRY'!I296="","",'DATA ENTRY'!I296)</f>
        <v/>
      </c>
      <c r="I295" s="22" t="str">
        <f>IF('DATA ENTRY'!N296="","",'DATA ENTRY'!N296)</f>
        <v/>
      </c>
      <c r="J295" s="174" t="str">
        <f>IF('DATA ENTRY'!O296="","",'DATA ENTRY'!O296)</f>
        <v/>
      </c>
      <c r="K295" s="22" t="str">
        <f>IF('DATA ENTRY'!P296="","",'DATA ENTRY'!P296)</f>
        <v/>
      </c>
      <c r="L295" s="174" t="str">
        <f>IF('DATA ENTRY'!Q296="","",'DATA ENTRY'!Q296)</f>
        <v/>
      </c>
      <c r="M295" s="22" t="str">
        <f>IF('DATA ENTRY'!R296="","",'DATA ENTRY'!R296)</f>
        <v/>
      </c>
      <c r="N295" s="174" t="str">
        <f>IF('DATA ENTRY'!S296="","",'DATA ENTRY'!S296)</f>
        <v/>
      </c>
      <c r="O295" s="174" t="str">
        <f t="shared" si="8"/>
        <v/>
      </c>
      <c r="P295" s="94" t="str">
        <f>IF('DATA ENTRY'!T296="","",'DATA ENTRY'!T296)</f>
        <v/>
      </c>
      <c r="Q295" s="94" t="str">
        <f>IF('DATA ENTRY'!U296="","",'DATA ENTRY'!U296)</f>
        <v/>
      </c>
      <c r="R295" s="22" t="str">
        <f>IF('DATA ENTRY'!W296="","",'DATA ENTRY'!W296)</f>
        <v/>
      </c>
      <c r="S295" s="22" t="str">
        <f>IF('DATA ENTRY'!X296="","",'DATA ENTRY'!X296)</f>
        <v/>
      </c>
      <c r="T295" s="22" t="str">
        <f>IF('DATA ENTRY'!AA296="","",'DATA ENTRY'!AA296)</f>
        <v/>
      </c>
      <c r="U295" s="22" t="str">
        <f t="shared" si="9"/>
        <v/>
      </c>
    </row>
    <row r="296" spans="1:21" ht="18" customHeight="1">
      <c r="A296" s="22" t="str">
        <f>IF(AND(H296="",D296="",F296="",G296="",I296="",J296=""),"",SUBTOTAL(3,$B$5:B296))</f>
        <v/>
      </c>
      <c r="B296" s="94" t="str">
        <f>IF('DATA ENTRY'!B297="","",'DATA ENTRY'!B297)</f>
        <v/>
      </c>
      <c r="C296" s="94" t="str">
        <f>IF('DATA ENTRY'!C297="","",'DATA ENTRY'!C297)</f>
        <v/>
      </c>
      <c r="D296" s="94" t="str">
        <f>IF('DATA ENTRY'!E297="","",'DATA ENTRY'!E297)</f>
        <v/>
      </c>
      <c r="E296" s="22" t="str">
        <f>IF('DATA ENTRY'!G297="","",'DATA ENTRY'!G297)</f>
        <v/>
      </c>
      <c r="F296" s="22" t="str">
        <f>IF('DATA ENTRY'!F297="","",'DATA ENTRY'!F297)</f>
        <v/>
      </c>
      <c r="G296" s="175" t="str">
        <f>IF('DATA ENTRY'!H297="","",'DATA ENTRY'!H297)</f>
        <v/>
      </c>
      <c r="H296" s="173" t="str">
        <f>IF('DATA ENTRY'!I297="","",'DATA ENTRY'!I297)</f>
        <v/>
      </c>
      <c r="I296" s="22" t="str">
        <f>IF('DATA ENTRY'!N297="","",'DATA ENTRY'!N297)</f>
        <v/>
      </c>
      <c r="J296" s="174" t="str">
        <f>IF('DATA ENTRY'!O297="","",'DATA ENTRY'!O297)</f>
        <v/>
      </c>
      <c r="K296" s="22" t="str">
        <f>IF('DATA ENTRY'!P297="","",'DATA ENTRY'!P297)</f>
        <v/>
      </c>
      <c r="L296" s="174" t="str">
        <f>IF('DATA ENTRY'!Q297="","",'DATA ENTRY'!Q297)</f>
        <v/>
      </c>
      <c r="M296" s="22" t="str">
        <f>IF('DATA ENTRY'!R297="","",'DATA ENTRY'!R297)</f>
        <v/>
      </c>
      <c r="N296" s="174" t="str">
        <f>IF('DATA ENTRY'!S297="","",'DATA ENTRY'!S297)</f>
        <v/>
      </c>
      <c r="O296" s="174" t="str">
        <f t="shared" si="8"/>
        <v/>
      </c>
      <c r="P296" s="94" t="str">
        <f>IF('DATA ENTRY'!T297="","",'DATA ENTRY'!T297)</f>
        <v/>
      </c>
      <c r="Q296" s="94" t="str">
        <f>IF('DATA ENTRY'!U297="","",'DATA ENTRY'!U297)</f>
        <v/>
      </c>
      <c r="R296" s="22" t="str">
        <f>IF('DATA ENTRY'!W297="","",'DATA ENTRY'!W297)</f>
        <v/>
      </c>
      <c r="S296" s="22" t="str">
        <f>IF('DATA ENTRY'!X297="","",'DATA ENTRY'!X297)</f>
        <v/>
      </c>
      <c r="T296" s="22" t="str">
        <f>IF('DATA ENTRY'!AA297="","",'DATA ENTRY'!AA297)</f>
        <v/>
      </c>
      <c r="U296" s="22" t="str">
        <f t="shared" si="9"/>
        <v/>
      </c>
    </row>
    <row r="297" spans="1:21" ht="18" customHeight="1">
      <c r="A297" s="22" t="str">
        <f>IF(AND(H297="",D297="",F297="",G297="",I297="",J297=""),"",SUBTOTAL(3,$B$5:B297))</f>
        <v/>
      </c>
      <c r="B297" s="94" t="str">
        <f>IF('DATA ENTRY'!B298="","",'DATA ENTRY'!B298)</f>
        <v/>
      </c>
      <c r="C297" s="94" t="str">
        <f>IF('DATA ENTRY'!C298="","",'DATA ENTRY'!C298)</f>
        <v/>
      </c>
      <c r="D297" s="94" t="str">
        <f>IF('DATA ENTRY'!E298="","",'DATA ENTRY'!E298)</f>
        <v/>
      </c>
      <c r="E297" s="22" t="str">
        <f>IF('DATA ENTRY'!G298="","",'DATA ENTRY'!G298)</f>
        <v/>
      </c>
      <c r="F297" s="22" t="str">
        <f>IF('DATA ENTRY'!F298="","",'DATA ENTRY'!F298)</f>
        <v/>
      </c>
      <c r="G297" s="175" t="str">
        <f>IF('DATA ENTRY'!H298="","",'DATA ENTRY'!H298)</f>
        <v/>
      </c>
      <c r="H297" s="173" t="str">
        <f>IF('DATA ENTRY'!I298="","",'DATA ENTRY'!I298)</f>
        <v/>
      </c>
      <c r="I297" s="22" t="str">
        <f>IF('DATA ENTRY'!N298="","",'DATA ENTRY'!N298)</f>
        <v/>
      </c>
      <c r="J297" s="174" t="str">
        <f>IF('DATA ENTRY'!O298="","",'DATA ENTRY'!O298)</f>
        <v/>
      </c>
      <c r="K297" s="22" t="str">
        <f>IF('DATA ENTRY'!P298="","",'DATA ENTRY'!P298)</f>
        <v/>
      </c>
      <c r="L297" s="174" t="str">
        <f>IF('DATA ENTRY'!Q298="","",'DATA ENTRY'!Q298)</f>
        <v/>
      </c>
      <c r="M297" s="22" t="str">
        <f>IF('DATA ENTRY'!R298="","",'DATA ENTRY'!R298)</f>
        <v/>
      </c>
      <c r="N297" s="174" t="str">
        <f>IF('DATA ENTRY'!S298="","",'DATA ENTRY'!S298)</f>
        <v/>
      </c>
      <c r="O297" s="174" t="str">
        <f t="shared" si="8"/>
        <v/>
      </c>
      <c r="P297" s="94" t="str">
        <f>IF('DATA ENTRY'!T298="","",'DATA ENTRY'!T298)</f>
        <v/>
      </c>
      <c r="Q297" s="94" t="str">
        <f>IF('DATA ENTRY'!U298="","",'DATA ENTRY'!U298)</f>
        <v/>
      </c>
      <c r="R297" s="22" t="str">
        <f>IF('DATA ENTRY'!W298="","",'DATA ENTRY'!W298)</f>
        <v/>
      </c>
      <c r="S297" s="22" t="str">
        <f>IF('DATA ENTRY'!X298="","",'DATA ENTRY'!X298)</f>
        <v/>
      </c>
      <c r="T297" s="22" t="str">
        <f>IF('DATA ENTRY'!AA298="","",'DATA ENTRY'!AA298)</f>
        <v/>
      </c>
      <c r="U297" s="22" t="str">
        <f t="shared" si="9"/>
        <v/>
      </c>
    </row>
    <row r="298" spans="1:21" ht="18" customHeight="1">
      <c r="A298" s="22" t="str">
        <f>IF(AND(H298="",D298="",F298="",G298="",I298="",J298=""),"",SUBTOTAL(3,$B$5:B298))</f>
        <v/>
      </c>
      <c r="B298" s="94" t="str">
        <f>IF('DATA ENTRY'!B299="","",'DATA ENTRY'!B299)</f>
        <v/>
      </c>
      <c r="C298" s="94" t="str">
        <f>IF('DATA ENTRY'!C299="","",'DATA ENTRY'!C299)</f>
        <v/>
      </c>
      <c r="D298" s="94" t="str">
        <f>IF('DATA ENTRY'!E299="","",'DATA ENTRY'!E299)</f>
        <v/>
      </c>
      <c r="E298" s="22" t="str">
        <f>IF('DATA ENTRY'!G299="","",'DATA ENTRY'!G299)</f>
        <v/>
      </c>
      <c r="F298" s="22" t="str">
        <f>IF('DATA ENTRY'!F299="","",'DATA ENTRY'!F299)</f>
        <v/>
      </c>
      <c r="G298" s="175" t="str">
        <f>IF('DATA ENTRY'!H299="","",'DATA ENTRY'!H299)</f>
        <v/>
      </c>
      <c r="H298" s="173" t="str">
        <f>IF('DATA ENTRY'!I299="","",'DATA ENTRY'!I299)</f>
        <v/>
      </c>
      <c r="I298" s="22" t="str">
        <f>IF('DATA ENTRY'!N299="","",'DATA ENTRY'!N299)</f>
        <v/>
      </c>
      <c r="J298" s="174" t="str">
        <f>IF('DATA ENTRY'!O299="","",'DATA ENTRY'!O299)</f>
        <v/>
      </c>
      <c r="K298" s="22" t="str">
        <f>IF('DATA ENTRY'!P299="","",'DATA ENTRY'!P299)</f>
        <v/>
      </c>
      <c r="L298" s="174" t="str">
        <f>IF('DATA ENTRY'!Q299="","",'DATA ENTRY'!Q299)</f>
        <v/>
      </c>
      <c r="M298" s="22" t="str">
        <f>IF('DATA ENTRY'!R299="","",'DATA ENTRY'!R299)</f>
        <v/>
      </c>
      <c r="N298" s="174" t="str">
        <f>IF('DATA ENTRY'!S299="","",'DATA ENTRY'!S299)</f>
        <v/>
      </c>
      <c r="O298" s="174" t="str">
        <f t="shared" si="8"/>
        <v/>
      </c>
      <c r="P298" s="94" t="str">
        <f>IF('DATA ENTRY'!T299="","",'DATA ENTRY'!T299)</f>
        <v/>
      </c>
      <c r="Q298" s="94" t="str">
        <f>IF('DATA ENTRY'!U299="","",'DATA ENTRY'!U299)</f>
        <v/>
      </c>
      <c r="R298" s="22" t="str">
        <f>IF('DATA ENTRY'!W299="","",'DATA ENTRY'!W299)</f>
        <v/>
      </c>
      <c r="S298" s="22" t="str">
        <f>IF('DATA ENTRY'!X299="","",'DATA ENTRY'!X299)</f>
        <v/>
      </c>
      <c r="T298" s="22" t="str">
        <f>IF('DATA ENTRY'!AA299="","",'DATA ENTRY'!AA299)</f>
        <v/>
      </c>
      <c r="U298" s="22" t="str">
        <f t="shared" si="9"/>
        <v/>
      </c>
    </row>
    <row r="299" spans="1:21" ht="18" customHeight="1">
      <c r="A299" s="22" t="str">
        <f>IF(AND(H299="",D299="",F299="",G299="",I299="",J299=""),"",SUBTOTAL(3,$B$5:B299))</f>
        <v/>
      </c>
      <c r="B299" s="94" t="str">
        <f>IF('DATA ENTRY'!B300="","",'DATA ENTRY'!B300)</f>
        <v/>
      </c>
      <c r="C299" s="94" t="str">
        <f>IF('DATA ENTRY'!C300="","",'DATA ENTRY'!C300)</f>
        <v/>
      </c>
      <c r="D299" s="94" t="str">
        <f>IF('DATA ENTRY'!E300="","",'DATA ENTRY'!E300)</f>
        <v/>
      </c>
      <c r="E299" s="22" t="str">
        <f>IF('DATA ENTRY'!G300="","",'DATA ENTRY'!G300)</f>
        <v/>
      </c>
      <c r="F299" s="22" t="str">
        <f>IF('DATA ENTRY'!F300="","",'DATA ENTRY'!F300)</f>
        <v/>
      </c>
      <c r="G299" s="175" t="str">
        <f>IF('DATA ENTRY'!H300="","",'DATA ENTRY'!H300)</f>
        <v/>
      </c>
      <c r="H299" s="173" t="str">
        <f>IF('DATA ENTRY'!I300="","",'DATA ENTRY'!I300)</f>
        <v/>
      </c>
      <c r="I299" s="94" t="str">
        <f>IF('DATA ENTRY'!N300="","",'DATA ENTRY'!N300)</f>
        <v/>
      </c>
      <c r="J299" s="174" t="str">
        <f>IF('DATA ENTRY'!O300="","",'DATA ENTRY'!O300)</f>
        <v/>
      </c>
      <c r="K299" s="22" t="str">
        <f>IF('DATA ENTRY'!P300="","",'DATA ENTRY'!P300)</f>
        <v/>
      </c>
      <c r="L299" s="174" t="str">
        <f>IF('DATA ENTRY'!Q300="","",'DATA ENTRY'!Q300)</f>
        <v/>
      </c>
      <c r="M299" s="22" t="str">
        <f>IF('DATA ENTRY'!R300="","",'DATA ENTRY'!R300)</f>
        <v/>
      </c>
      <c r="N299" s="174" t="str">
        <f>IF('DATA ENTRY'!S300="","",'DATA ENTRY'!S300)</f>
        <v/>
      </c>
      <c r="O299" s="174" t="str">
        <f t="shared" si="8"/>
        <v/>
      </c>
      <c r="P299" s="94" t="str">
        <f>IF('DATA ENTRY'!T300="","",'DATA ENTRY'!T300)</f>
        <v/>
      </c>
      <c r="Q299" s="94" t="str">
        <f>IF('DATA ENTRY'!U300="","",'DATA ENTRY'!U300)</f>
        <v/>
      </c>
      <c r="R299" s="22" t="str">
        <f>IF('DATA ENTRY'!W300="","",'DATA ENTRY'!W300)</f>
        <v/>
      </c>
      <c r="S299" s="22" t="str">
        <f>IF('DATA ENTRY'!X300="","",'DATA ENTRY'!X300)</f>
        <v/>
      </c>
      <c r="T299" s="22" t="str">
        <f>IF('DATA ENTRY'!AA300="","",'DATA ENTRY'!AA300)</f>
        <v/>
      </c>
      <c r="U299" s="22" t="str">
        <f t="shared" si="9"/>
        <v/>
      </c>
    </row>
    <row r="300" spans="1:21" ht="18" customHeight="1">
      <c r="A300" s="22" t="str">
        <f>IF(AND(H300="",D300="",F300="",G300="",I300="",J300=""),"",SUBTOTAL(3,$B$5:B300))</f>
        <v/>
      </c>
      <c r="B300" s="94" t="str">
        <f>IF('DATA ENTRY'!B301="","",'DATA ENTRY'!B301)</f>
        <v/>
      </c>
      <c r="C300" s="94" t="str">
        <f>IF('DATA ENTRY'!C301="","",'DATA ENTRY'!C301)</f>
        <v/>
      </c>
      <c r="D300" s="94" t="str">
        <f>IF('DATA ENTRY'!E301="","",'DATA ENTRY'!E301)</f>
        <v/>
      </c>
      <c r="E300" s="22" t="str">
        <f>IF('DATA ENTRY'!G301="","",'DATA ENTRY'!G301)</f>
        <v/>
      </c>
      <c r="F300" s="22" t="str">
        <f>IF('DATA ENTRY'!F301="","",'DATA ENTRY'!F301)</f>
        <v/>
      </c>
      <c r="G300" s="175" t="str">
        <f>IF('DATA ENTRY'!H301="","",'DATA ENTRY'!H301)</f>
        <v/>
      </c>
      <c r="H300" s="173" t="str">
        <f>IF('DATA ENTRY'!I301="","",'DATA ENTRY'!I301)</f>
        <v/>
      </c>
      <c r="I300" s="94" t="str">
        <f>IF('DATA ENTRY'!N301="","",'DATA ENTRY'!N301)</f>
        <v/>
      </c>
      <c r="J300" s="174" t="str">
        <f>IF('DATA ENTRY'!O301="","",'DATA ENTRY'!O301)</f>
        <v/>
      </c>
      <c r="K300" s="22" t="str">
        <f>IF('DATA ENTRY'!P301="","",'DATA ENTRY'!P301)</f>
        <v/>
      </c>
      <c r="L300" s="174" t="str">
        <f>IF('DATA ENTRY'!Q301="","",'DATA ENTRY'!Q301)</f>
        <v/>
      </c>
      <c r="M300" s="22" t="str">
        <f>IF('DATA ENTRY'!R301="","",'DATA ENTRY'!R301)</f>
        <v/>
      </c>
      <c r="N300" s="174" t="str">
        <f>IF('DATA ENTRY'!S301="","",'DATA ENTRY'!S301)</f>
        <v/>
      </c>
      <c r="O300" s="174" t="str">
        <f t="shared" si="8"/>
        <v/>
      </c>
      <c r="P300" s="94" t="str">
        <f>IF('DATA ENTRY'!T301="","",'DATA ENTRY'!T301)</f>
        <v/>
      </c>
      <c r="Q300" s="94" t="str">
        <f>IF('DATA ENTRY'!U301="","",'DATA ENTRY'!U301)</f>
        <v/>
      </c>
      <c r="R300" s="22" t="str">
        <f>IF('DATA ENTRY'!W301="","",'DATA ENTRY'!W301)</f>
        <v/>
      </c>
      <c r="S300" s="22" t="str">
        <f>IF('DATA ENTRY'!X301="","",'DATA ENTRY'!X301)</f>
        <v/>
      </c>
      <c r="T300" s="22" t="str">
        <f>IF('DATA ENTRY'!AA301="","",'DATA ENTRY'!AA301)</f>
        <v/>
      </c>
      <c r="U300" s="22" t="str">
        <f t="shared" si="9"/>
        <v/>
      </c>
    </row>
    <row r="301" spans="1:21" ht="18" customHeight="1">
      <c r="A301" s="22" t="str">
        <f>IF(AND(H301="",D301="",F301="",G301="",I301="",J301=""),"",SUBTOTAL(3,$B$5:B301))</f>
        <v/>
      </c>
      <c r="B301" s="94" t="str">
        <f>IF('DATA ENTRY'!B302="","",'DATA ENTRY'!B302)</f>
        <v/>
      </c>
      <c r="C301" s="94" t="str">
        <f>IF('DATA ENTRY'!C302="","",'DATA ENTRY'!C302)</f>
        <v/>
      </c>
      <c r="D301" s="94" t="str">
        <f>IF('DATA ENTRY'!E302="","",'DATA ENTRY'!E302)</f>
        <v/>
      </c>
      <c r="E301" s="22" t="str">
        <f>IF('DATA ENTRY'!G302="","",'DATA ENTRY'!G302)</f>
        <v/>
      </c>
      <c r="F301" s="22" t="str">
        <f>IF('DATA ENTRY'!F302="","",'DATA ENTRY'!F302)</f>
        <v/>
      </c>
      <c r="G301" s="175" t="str">
        <f>IF('DATA ENTRY'!H302="","",'DATA ENTRY'!H302)</f>
        <v/>
      </c>
      <c r="H301" s="173" t="str">
        <f>IF('DATA ENTRY'!I302="","",'DATA ENTRY'!I302)</f>
        <v/>
      </c>
      <c r="I301" s="94" t="str">
        <f>IF('DATA ENTRY'!N302="","",'DATA ENTRY'!N302)</f>
        <v/>
      </c>
      <c r="J301" s="174" t="str">
        <f>IF('DATA ENTRY'!O302="","",'DATA ENTRY'!O302)</f>
        <v/>
      </c>
      <c r="K301" s="22" t="str">
        <f>IF('DATA ENTRY'!P302="","",'DATA ENTRY'!P302)</f>
        <v/>
      </c>
      <c r="L301" s="174" t="str">
        <f>IF('DATA ENTRY'!Q302="","",'DATA ENTRY'!Q302)</f>
        <v/>
      </c>
      <c r="M301" s="22" t="str">
        <f>IF('DATA ENTRY'!R302="","",'DATA ENTRY'!R302)</f>
        <v/>
      </c>
      <c r="N301" s="174" t="str">
        <f>IF('DATA ENTRY'!S302="","",'DATA ENTRY'!S302)</f>
        <v/>
      </c>
      <c r="O301" s="174" t="str">
        <f t="shared" si="8"/>
        <v/>
      </c>
      <c r="P301" s="94" t="str">
        <f>IF('DATA ENTRY'!T302="","",'DATA ENTRY'!T302)</f>
        <v/>
      </c>
      <c r="Q301" s="94" t="str">
        <f>IF('DATA ENTRY'!U302="","",'DATA ENTRY'!U302)</f>
        <v/>
      </c>
      <c r="R301" s="22" t="str">
        <f>IF('DATA ENTRY'!W302="","",'DATA ENTRY'!W302)</f>
        <v/>
      </c>
      <c r="S301" s="22" t="str">
        <f>IF('DATA ENTRY'!X302="","",'DATA ENTRY'!X302)</f>
        <v/>
      </c>
      <c r="T301" s="22" t="str">
        <f>IF('DATA ENTRY'!AA302="","",'DATA ENTRY'!AA302)</f>
        <v/>
      </c>
      <c r="U301" s="22" t="str">
        <f t="shared" si="9"/>
        <v/>
      </c>
    </row>
    <row r="302" spans="1:21" ht="18" customHeight="1">
      <c r="A302" s="22" t="str">
        <f>IF(AND(H302="",D302="",F302="",G302="",I302="",J302=""),"",SUBTOTAL(3,$B$5:B302))</f>
        <v/>
      </c>
      <c r="B302" s="94" t="str">
        <f>IF('DATA ENTRY'!B303="","",'DATA ENTRY'!B303)</f>
        <v/>
      </c>
      <c r="C302" s="94" t="str">
        <f>IF('DATA ENTRY'!C303="","",'DATA ENTRY'!C303)</f>
        <v/>
      </c>
      <c r="D302" s="94" t="str">
        <f>IF('DATA ENTRY'!E303="","",'DATA ENTRY'!E303)</f>
        <v/>
      </c>
      <c r="E302" s="22" t="str">
        <f>IF('DATA ENTRY'!G303="","",'DATA ENTRY'!G303)</f>
        <v/>
      </c>
      <c r="F302" s="22" t="str">
        <f>IF('DATA ENTRY'!F303="","",'DATA ENTRY'!F303)</f>
        <v/>
      </c>
      <c r="G302" s="175" t="str">
        <f>IF('DATA ENTRY'!H303="","",'DATA ENTRY'!H303)</f>
        <v/>
      </c>
      <c r="H302" s="173" t="str">
        <f>IF('DATA ENTRY'!I303="","",'DATA ENTRY'!I303)</f>
        <v/>
      </c>
      <c r="I302" s="94" t="str">
        <f>IF('DATA ENTRY'!N303="","",'DATA ENTRY'!N303)</f>
        <v/>
      </c>
      <c r="J302" s="174" t="str">
        <f>IF('DATA ENTRY'!O303="","",'DATA ENTRY'!O303)</f>
        <v/>
      </c>
      <c r="K302" s="22" t="str">
        <f>IF('DATA ENTRY'!P303="","",'DATA ENTRY'!P303)</f>
        <v/>
      </c>
      <c r="L302" s="174" t="str">
        <f>IF('DATA ENTRY'!Q303="","",'DATA ENTRY'!Q303)</f>
        <v/>
      </c>
      <c r="M302" s="22" t="str">
        <f>IF('DATA ENTRY'!R303="","",'DATA ENTRY'!R303)</f>
        <v/>
      </c>
      <c r="N302" s="174" t="str">
        <f>IF('DATA ENTRY'!S303="","",'DATA ENTRY'!S303)</f>
        <v/>
      </c>
      <c r="O302" s="174" t="str">
        <f t="shared" si="8"/>
        <v/>
      </c>
      <c r="P302" s="94" t="str">
        <f>IF('DATA ENTRY'!T303="","",'DATA ENTRY'!T303)</f>
        <v/>
      </c>
      <c r="Q302" s="94" t="str">
        <f>IF('DATA ENTRY'!U303="","",'DATA ENTRY'!U303)</f>
        <v/>
      </c>
      <c r="R302" s="22" t="str">
        <f>IF('DATA ENTRY'!W303="","",'DATA ENTRY'!W303)</f>
        <v/>
      </c>
      <c r="S302" s="22" t="str">
        <f>IF('DATA ENTRY'!X303="","",'DATA ENTRY'!X303)</f>
        <v/>
      </c>
      <c r="T302" s="22" t="str">
        <f>IF('DATA ENTRY'!AA303="","",'DATA ENTRY'!AA303)</f>
        <v/>
      </c>
      <c r="U302" s="22" t="str">
        <f t="shared" si="9"/>
        <v/>
      </c>
    </row>
    <row r="303" spans="1:21" ht="18" customHeight="1">
      <c r="A303" s="22" t="str">
        <f>IF(AND(H303="",D303="",F303="",G303="",I303="",J303=""),"",SUBTOTAL(3,$B$5:B303))</f>
        <v/>
      </c>
      <c r="B303" s="94" t="str">
        <f>IF('DATA ENTRY'!B304="","",'DATA ENTRY'!B304)</f>
        <v/>
      </c>
      <c r="C303" s="94" t="str">
        <f>IF('DATA ENTRY'!C304="","",'DATA ENTRY'!C304)</f>
        <v/>
      </c>
      <c r="D303" s="94" t="str">
        <f>IF('DATA ENTRY'!E304="","",'DATA ENTRY'!E304)</f>
        <v/>
      </c>
      <c r="E303" s="22" t="str">
        <f>IF('DATA ENTRY'!G304="","",'DATA ENTRY'!G304)</f>
        <v/>
      </c>
      <c r="F303" s="22" t="str">
        <f>IF('DATA ENTRY'!F304="","",'DATA ENTRY'!F304)</f>
        <v/>
      </c>
      <c r="G303" s="175" t="str">
        <f>IF('DATA ENTRY'!H304="","",'DATA ENTRY'!H304)</f>
        <v/>
      </c>
      <c r="H303" s="173" t="str">
        <f>IF('DATA ENTRY'!I304="","",'DATA ENTRY'!I304)</f>
        <v/>
      </c>
      <c r="I303" s="94" t="str">
        <f>IF('DATA ENTRY'!N304="","",'DATA ENTRY'!N304)</f>
        <v/>
      </c>
      <c r="J303" s="174" t="str">
        <f>IF('DATA ENTRY'!O304="","",'DATA ENTRY'!O304)</f>
        <v/>
      </c>
      <c r="K303" s="22" t="str">
        <f>IF('DATA ENTRY'!P304="","",'DATA ENTRY'!P304)</f>
        <v/>
      </c>
      <c r="L303" s="174" t="str">
        <f>IF('DATA ENTRY'!Q304="","",'DATA ENTRY'!Q304)</f>
        <v/>
      </c>
      <c r="M303" s="22" t="str">
        <f>IF('DATA ENTRY'!R304="","",'DATA ENTRY'!R304)</f>
        <v/>
      </c>
      <c r="N303" s="174" t="str">
        <f>IF('DATA ENTRY'!S304="","",'DATA ENTRY'!S304)</f>
        <v/>
      </c>
      <c r="O303" s="174" t="str">
        <f t="shared" si="8"/>
        <v/>
      </c>
      <c r="P303" s="94" t="str">
        <f>IF('DATA ENTRY'!T304="","",'DATA ENTRY'!T304)</f>
        <v/>
      </c>
      <c r="Q303" s="94" t="str">
        <f>IF('DATA ENTRY'!U304="","",'DATA ENTRY'!U304)</f>
        <v/>
      </c>
      <c r="R303" s="22" t="str">
        <f>IF('DATA ENTRY'!W304="","",'DATA ENTRY'!W304)</f>
        <v/>
      </c>
      <c r="S303" s="22" t="str">
        <f>IF('DATA ENTRY'!X304="","",'DATA ENTRY'!X304)</f>
        <v/>
      </c>
      <c r="T303" s="22" t="str">
        <f>IF('DATA ENTRY'!AA304="","",'DATA ENTRY'!AA304)</f>
        <v/>
      </c>
      <c r="U303" s="22" t="str">
        <f t="shared" si="9"/>
        <v/>
      </c>
    </row>
    <row r="304" spans="1:21" ht="18" customHeight="1">
      <c r="A304" s="22" t="str">
        <f>IF(AND(H304="",D304="",F304="",G304="",I304="",J304=""),"",SUBTOTAL(3,$B$5:B304))</f>
        <v/>
      </c>
      <c r="B304" s="94" t="str">
        <f>IF('DATA ENTRY'!B305="","",'DATA ENTRY'!B305)</f>
        <v/>
      </c>
      <c r="C304" s="94" t="str">
        <f>IF('DATA ENTRY'!C305="","",'DATA ENTRY'!C305)</f>
        <v/>
      </c>
      <c r="D304" s="94" t="str">
        <f>IF('DATA ENTRY'!E305="","",'DATA ENTRY'!E305)</f>
        <v/>
      </c>
      <c r="E304" s="22" t="str">
        <f>IF('DATA ENTRY'!G305="","",'DATA ENTRY'!G305)</f>
        <v/>
      </c>
      <c r="F304" s="22" t="str">
        <f>IF('DATA ENTRY'!F305="","",'DATA ENTRY'!F305)</f>
        <v/>
      </c>
      <c r="G304" s="175" t="str">
        <f>IF('DATA ENTRY'!H305="","",'DATA ENTRY'!H305)</f>
        <v/>
      </c>
      <c r="H304" s="173" t="str">
        <f>IF('DATA ENTRY'!I305="","",'DATA ENTRY'!I305)</f>
        <v/>
      </c>
      <c r="I304" s="94" t="str">
        <f>IF('DATA ENTRY'!N305="","",'DATA ENTRY'!N305)</f>
        <v/>
      </c>
      <c r="J304" s="174" t="str">
        <f>IF('DATA ENTRY'!O305="","",'DATA ENTRY'!O305)</f>
        <v/>
      </c>
      <c r="K304" s="22" t="str">
        <f>IF('DATA ENTRY'!P305="","",'DATA ENTRY'!P305)</f>
        <v/>
      </c>
      <c r="L304" s="174" t="str">
        <f>IF('DATA ENTRY'!Q305="","",'DATA ENTRY'!Q305)</f>
        <v/>
      </c>
      <c r="M304" s="22" t="str">
        <f>IF('DATA ENTRY'!R305="","",'DATA ENTRY'!R305)</f>
        <v/>
      </c>
      <c r="N304" s="174" t="str">
        <f>IF('DATA ENTRY'!S305="","",'DATA ENTRY'!S305)</f>
        <v/>
      </c>
      <c r="O304" s="174" t="str">
        <f t="shared" si="8"/>
        <v/>
      </c>
      <c r="P304" s="94" t="str">
        <f>IF('DATA ENTRY'!T305="","",'DATA ENTRY'!T305)</f>
        <v/>
      </c>
      <c r="Q304" s="94" t="str">
        <f>IF('DATA ENTRY'!U305="","",'DATA ENTRY'!U305)</f>
        <v/>
      </c>
      <c r="R304" s="22" t="str">
        <f>IF('DATA ENTRY'!W305="","",'DATA ENTRY'!W305)</f>
        <v/>
      </c>
      <c r="S304" s="22" t="str">
        <f>IF('DATA ENTRY'!X305="","",'DATA ENTRY'!X305)</f>
        <v/>
      </c>
      <c r="T304" s="22" t="str">
        <f>IF('DATA ENTRY'!AA305="","",'DATA ENTRY'!AA305)</f>
        <v/>
      </c>
      <c r="U304" s="22" t="str">
        <f t="shared" si="9"/>
        <v/>
      </c>
    </row>
    <row r="305" spans="1:21" ht="18" customHeight="1">
      <c r="A305" s="22" t="str">
        <f>IF(AND(H305="",D305="",F305="",G305="",I305="",J305=""),"",SUBTOTAL(3,$B$5:B305))</f>
        <v/>
      </c>
      <c r="B305" s="94" t="str">
        <f>IF('DATA ENTRY'!B306="","",'DATA ENTRY'!B306)</f>
        <v/>
      </c>
      <c r="C305" s="94" t="str">
        <f>IF('DATA ENTRY'!C306="","",'DATA ENTRY'!C306)</f>
        <v/>
      </c>
      <c r="D305" s="94" t="str">
        <f>IF('DATA ENTRY'!E306="","",'DATA ENTRY'!E306)</f>
        <v/>
      </c>
      <c r="E305" s="22" t="str">
        <f>IF('DATA ENTRY'!G306="","",'DATA ENTRY'!G306)</f>
        <v/>
      </c>
      <c r="F305" s="22" t="str">
        <f>IF('DATA ENTRY'!F306="","",'DATA ENTRY'!F306)</f>
        <v/>
      </c>
      <c r="G305" s="175" t="str">
        <f>IF('DATA ENTRY'!H306="","",'DATA ENTRY'!H306)</f>
        <v/>
      </c>
      <c r="H305" s="173" t="str">
        <f>IF('DATA ENTRY'!I306="","",'DATA ENTRY'!I306)</f>
        <v/>
      </c>
      <c r="I305" s="94" t="str">
        <f>IF('DATA ENTRY'!N306="","",'DATA ENTRY'!N306)</f>
        <v/>
      </c>
      <c r="J305" s="174" t="str">
        <f>IF('DATA ENTRY'!O306="","",'DATA ENTRY'!O306)</f>
        <v/>
      </c>
      <c r="K305" s="22" t="str">
        <f>IF('DATA ENTRY'!P306="","",'DATA ENTRY'!P306)</f>
        <v/>
      </c>
      <c r="L305" s="174" t="str">
        <f>IF('DATA ENTRY'!Q306="","",'DATA ENTRY'!Q306)</f>
        <v/>
      </c>
      <c r="M305" s="22" t="str">
        <f>IF('DATA ENTRY'!R306="","",'DATA ENTRY'!R306)</f>
        <v/>
      </c>
      <c r="N305" s="174" t="str">
        <f>IF('DATA ENTRY'!S306="","",'DATA ENTRY'!S306)</f>
        <v/>
      </c>
      <c r="O305" s="174" t="str">
        <f t="shared" si="8"/>
        <v/>
      </c>
      <c r="P305" s="94" t="str">
        <f>IF('DATA ENTRY'!T306="","",'DATA ENTRY'!T306)</f>
        <v/>
      </c>
      <c r="Q305" s="94" t="str">
        <f>IF('DATA ENTRY'!U306="","",'DATA ENTRY'!U306)</f>
        <v/>
      </c>
      <c r="R305" s="22" t="str">
        <f>IF('DATA ENTRY'!W306="","",'DATA ENTRY'!W306)</f>
        <v/>
      </c>
      <c r="S305" s="22" t="str">
        <f>IF('DATA ENTRY'!X306="","",'DATA ENTRY'!X306)</f>
        <v/>
      </c>
      <c r="T305" s="22" t="str">
        <f>IF('DATA ENTRY'!AA306="","",'DATA ENTRY'!AA306)</f>
        <v/>
      </c>
      <c r="U305" s="22" t="str">
        <f t="shared" si="9"/>
        <v/>
      </c>
    </row>
    <row r="306" spans="1:21" ht="18" customHeight="1">
      <c r="A306" s="22" t="str">
        <f>IF(AND(H306="",D306="",F306="",G306="",I306="",J306=""),"",SUBTOTAL(3,$B$5:B306))</f>
        <v/>
      </c>
      <c r="B306" s="94" t="str">
        <f>IF('DATA ENTRY'!B307="","",'DATA ENTRY'!B307)</f>
        <v/>
      </c>
      <c r="C306" s="94" t="str">
        <f>IF('DATA ENTRY'!C307="","",'DATA ENTRY'!C307)</f>
        <v/>
      </c>
      <c r="D306" s="94" t="str">
        <f>IF('DATA ENTRY'!E307="","",'DATA ENTRY'!E307)</f>
        <v/>
      </c>
      <c r="E306" s="22" t="str">
        <f>IF('DATA ENTRY'!G307="","",'DATA ENTRY'!G307)</f>
        <v/>
      </c>
      <c r="F306" s="22" t="str">
        <f>IF('DATA ENTRY'!F307="","",'DATA ENTRY'!F307)</f>
        <v/>
      </c>
      <c r="G306" s="175" t="str">
        <f>IF('DATA ENTRY'!H307="","",'DATA ENTRY'!H307)</f>
        <v/>
      </c>
      <c r="H306" s="173" t="str">
        <f>IF('DATA ENTRY'!I307="","",'DATA ENTRY'!I307)</f>
        <v/>
      </c>
      <c r="I306" s="94" t="str">
        <f>IF('DATA ENTRY'!N307="","",'DATA ENTRY'!N307)</f>
        <v/>
      </c>
      <c r="J306" s="174" t="str">
        <f>IF('DATA ENTRY'!O307="","",'DATA ENTRY'!O307)</f>
        <v/>
      </c>
      <c r="K306" s="22" t="str">
        <f>IF('DATA ENTRY'!P307="","",'DATA ENTRY'!P307)</f>
        <v/>
      </c>
      <c r="L306" s="174" t="str">
        <f>IF('DATA ENTRY'!Q307="","",'DATA ENTRY'!Q307)</f>
        <v/>
      </c>
      <c r="M306" s="22" t="str">
        <f>IF('DATA ENTRY'!R307="","",'DATA ENTRY'!R307)</f>
        <v/>
      </c>
      <c r="N306" s="174" t="str">
        <f>IF('DATA ENTRY'!S307="","",'DATA ENTRY'!S307)</f>
        <v/>
      </c>
      <c r="O306" s="174" t="str">
        <f t="shared" si="8"/>
        <v/>
      </c>
      <c r="P306" s="94" t="str">
        <f>IF('DATA ENTRY'!T307="","",'DATA ENTRY'!T307)</f>
        <v/>
      </c>
      <c r="Q306" s="94" t="str">
        <f>IF('DATA ENTRY'!U307="","",'DATA ENTRY'!U307)</f>
        <v/>
      </c>
      <c r="R306" s="22" t="str">
        <f>IF('DATA ENTRY'!W307="","",'DATA ENTRY'!W307)</f>
        <v/>
      </c>
      <c r="S306" s="22" t="str">
        <f>IF('DATA ENTRY'!X307="","",'DATA ENTRY'!X307)</f>
        <v/>
      </c>
      <c r="T306" s="22" t="str">
        <f>IF('DATA ENTRY'!AA307="","",'DATA ENTRY'!AA307)</f>
        <v/>
      </c>
      <c r="U306" s="22" t="str">
        <f t="shared" si="9"/>
        <v/>
      </c>
    </row>
    <row r="307" spans="1:21" ht="18" customHeight="1">
      <c r="A307" s="22" t="str">
        <f>IF(AND(H307="",D307="",F307="",G307="",I307="",J307=""),"",SUBTOTAL(3,$B$5:B307))</f>
        <v/>
      </c>
      <c r="B307" s="94" t="str">
        <f>IF('DATA ENTRY'!B308="","",'DATA ENTRY'!B308)</f>
        <v/>
      </c>
      <c r="C307" s="94" t="str">
        <f>IF('DATA ENTRY'!C308="","",'DATA ENTRY'!C308)</f>
        <v/>
      </c>
      <c r="D307" s="94" t="str">
        <f>IF('DATA ENTRY'!E308="","",'DATA ENTRY'!E308)</f>
        <v/>
      </c>
      <c r="E307" s="22" t="str">
        <f>IF('DATA ENTRY'!G308="","",'DATA ENTRY'!G308)</f>
        <v/>
      </c>
      <c r="F307" s="22" t="str">
        <f>IF('DATA ENTRY'!F308="","",'DATA ENTRY'!F308)</f>
        <v/>
      </c>
      <c r="G307" s="175" t="str">
        <f>IF('DATA ENTRY'!H308="","",'DATA ENTRY'!H308)</f>
        <v/>
      </c>
      <c r="H307" s="173" t="str">
        <f>IF('DATA ENTRY'!I308="","",'DATA ENTRY'!I308)</f>
        <v/>
      </c>
      <c r="I307" s="94" t="str">
        <f>IF('DATA ENTRY'!N308="","",'DATA ENTRY'!N308)</f>
        <v/>
      </c>
      <c r="J307" s="174" t="str">
        <f>IF('DATA ENTRY'!O308="","",'DATA ENTRY'!O308)</f>
        <v/>
      </c>
      <c r="K307" s="22" t="str">
        <f>IF('DATA ENTRY'!P308="","",'DATA ENTRY'!P308)</f>
        <v/>
      </c>
      <c r="L307" s="174" t="str">
        <f>IF('DATA ENTRY'!Q308="","",'DATA ENTRY'!Q308)</f>
        <v/>
      </c>
      <c r="M307" s="22" t="str">
        <f>IF('DATA ENTRY'!R308="","",'DATA ENTRY'!R308)</f>
        <v/>
      </c>
      <c r="N307" s="174" t="str">
        <f>IF('DATA ENTRY'!S308="","",'DATA ENTRY'!S308)</f>
        <v/>
      </c>
      <c r="O307" s="174" t="str">
        <f t="shared" si="8"/>
        <v/>
      </c>
      <c r="P307" s="94" t="str">
        <f>IF('DATA ENTRY'!T308="","",'DATA ENTRY'!T308)</f>
        <v/>
      </c>
      <c r="Q307" s="94" t="str">
        <f>IF('DATA ENTRY'!U308="","",'DATA ENTRY'!U308)</f>
        <v/>
      </c>
      <c r="R307" s="22" t="str">
        <f>IF('DATA ENTRY'!W308="","",'DATA ENTRY'!W308)</f>
        <v/>
      </c>
      <c r="S307" s="22" t="str">
        <f>IF('DATA ENTRY'!X308="","",'DATA ENTRY'!X308)</f>
        <v/>
      </c>
      <c r="T307" s="22" t="str">
        <f>IF('DATA ENTRY'!AA308="","",'DATA ENTRY'!AA308)</f>
        <v/>
      </c>
      <c r="U307" s="22" t="str">
        <f t="shared" si="9"/>
        <v/>
      </c>
    </row>
    <row r="308" spans="1:21" ht="18" customHeight="1">
      <c r="A308" s="22" t="str">
        <f>IF(AND(H308="",D308="",F308="",G308="",I308="",J308=""),"",SUBTOTAL(3,$B$5:B308))</f>
        <v/>
      </c>
      <c r="B308" s="94" t="str">
        <f>IF('DATA ENTRY'!B309="","",'DATA ENTRY'!B309)</f>
        <v/>
      </c>
      <c r="C308" s="94" t="str">
        <f>IF('DATA ENTRY'!C309="","",'DATA ENTRY'!C309)</f>
        <v/>
      </c>
      <c r="D308" s="94" t="str">
        <f>IF('DATA ENTRY'!E309="","",'DATA ENTRY'!E309)</f>
        <v/>
      </c>
      <c r="E308" s="22" t="str">
        <f>IF('DATA ENTRY'!G309="","",'DATA ENTRY'!G309)</f>
        <v/>
      </c>
      <c r="F308" s="22" t="str">
        <f>IF('DATA ENTRY'!F309="","",'DATA ENTRY'!F309)</f>
        <v/>
      </c>
      <c r="G308" s="175" t="str">
        <f>IF('DATA ENTRY'!H309="","",'DATA ENTRY'!H309)</f>
        <v/>
      </c>
      <c r="H308" s="173" t="str">
        <f>IF('DATA ENTRY'!I309="","",'DATA ENTRY'!I309)</f>
        <v/>
      </c>
      <c r="I308" s="94" t="str">
        <f>IF('DATA ENTRY'!N309="","",'DATA ENTRY'!N309)</f>
        <v/>
      </c>
      <c r="J308" s="174" t="str">
        <f>IF('DATA ENTRY'!O309="","",'DATA ENTRY'!O309)</f>
        <v/>
      </c>
      <c r="K308" s="22" t="str">
        <f>IF('DATA ENTRY'!P309="","",'DATA ENTRY'!P309)</f>
        <v/>
      </c>
      <c r="L308" s="174" t="str">
        <f>IF('DATA ENTRY'!Q309="","",'DATA ENTRY'!Q309)</f>
        <v/>
      </c>
      <c r="M308" s="22" t="str">
        <f>IF('DATA ENTRY'!R309="","",'DATA ENTRY'!R309)</f>
        <v/>
      </c>
      <c r="N308" s="174" t="str">
        <f>IF('DATA ENTRY'!S309="","",'DATA ENTRY'!S309)</f>
        <v/>
      </c>
      <c r="O308" s="174" t="str">
        <f t="shared" si="8"/>
        <v/>
      </c>
      <c r="P308" s="94" t="str">
        <f>IF('DATA ENTRY'!T309="","",'DATA ENTRY'!T309)</f>
        <v/>
      </c>
      <c r="Q308" s="94" t="str">
        <f>IF('DATA ENTRY'!U309="","",'DATA ENTRY'!U309)</f>
        <v/>
      </c>
      <c r="R308" s="22" t="str">
        <f>IF('DATA ENTRY'!W309="","",'DATA ENTRY'!W309)</f>
        <v/>
      </c>
      <c r="S308" s="22" t="str">
        <f>IF('DATA ENTRY'!X309="","",'DATA ENTRY'!X309)</f>
        <v/>
      </c>
      <c r="T308" s="22" t="str">
        <f>IF('DATA ENTRY'!AA309="","",'DATA ENTRY'!AA309)</f>
        <v/>
      </c>
      <c r="U308" s="22" t="str">
        <f t="shared" si="9"/>
        <v/>
      </c>
    </row>
    <row r="309" spans="1:21" ht="18" customHeight="1">
      <c r="A309" s="22" t="str">
        <f>IF(AND(H309="",D309="",F309="",G309="",I309="",J309=""),"",SUBTOTAL(3,$B$5:B309))</f>
        <v/>
      </c>
      <c r="B309" s="94" t="str">
        <f>IF('DATA ENTRY'!B310="","",'DATA ENTRY'!B310)</f>
        <v/>
      </c>
      <c r="C309" s="94" t="str">
        <f>IF('DATA ENTRY'!C310="","",'DATA ENTRY'!C310)</f>
        <v/>
      </c>
      <c r="D309" s="94" t="str">
        <f>IF('DATA ENTRY'!E310="","",'DATA ENTRY'!E310)</f>
        <v/>
      </c>
      <c r="E309" s="22" t="str">
        <f>IF('DATA ENTRY'!G310="","",'DATA ENTRY'!G310)</f>
        <v/>
      </c>
      <c r="F309" s="22" t="str">
        <f>IF('DATA ENTRY'!F310="","",'DATA ENTRY'!F310)</f>
        <v/>
      </c>
      <c r="G309" s="175" t="str">
        <f>IF('DATA ENTRY'!H310="","",'DATA ENTRY'!H310)</f>
        <v/>
      </c>
      <c r="H309" s="173" t="str">
        <f>IF('DATA ENTRY'!I310="","",'DATA ENTRY'!I310)</f>
        <v/>
      </c>
      <c r="I309" s="94" t="str">
        <f>IF('DATA ENTRY'!N310="","",'DATA ENTRY'!N310)</f>
        <v/>
      </c>
      <c r="J309" s="174" t="str">
        <f>IF('DATA ENTRY'!O310="","",'DATA ENTRY'!O310)</f>
        <v/>
      </c>
      <c r="K309" s="22" t="str">
        <f>IF('DATA ENTRY'!P310="","",'DATA ENTRY'!P310)</f>
        <v/>
      </c>
      <c r="L309" s="174" t="str">
        <f>IF('DATA ENTRY'!Q310="","",'DATA ENTRY'!Q310)</f>
        <v/>
      </c>
      <c r="M309" s="22" t="str">
        <f>IF('DATA ENTRY'!R310="","",'DATA ENTRY'!R310)</f>
        <v/>
      </c>
      <c r="N309" s="174" t="str">
        <f>IF('DATA ENTRY'!S310="","",'DATA ENTRY'!S310)</f>
        <v/>
      </c>
      <c r="O309" s="174" t="str">
        <f t="shared" si="8"/>
        <v/>
      </c>
      <c r="P309" s="94" t="str">
        <f>IF('DATA ENTRY'!T310="","",'DATA ENTRY'!T310)</f>
        <v/>
      </c>
      <c r="Q309" s="94" t="str">
        <f>IF('DATA ENTRY'!U310="","",'DATA ENTRY'!U310)</f>
        <v/>
      </c>
      <c r="R309" s="22" t="str">
        <f>IF('DATA ENTRY'!W310="","",'DATA ENTRY'!W310)</f>
        <v/>
      </c>
      <c r="S309" s="22" t="str">
        <f>IF('DATA ENTRY'!X310="","",'DATA ENTRY'!X310)</f>
        <v/>
      </c>
      <c r="T309" s="22" t="str">
        <f>IF('DATA ENTRY'!AA310="","",'DATA ENTRY'!AA310)</f>
        <v/>
      </c>
      <c r="U309" s="22" t="str">
        <f t="shared" si="9"/>
        <v/>
      </c>
    </row>
    <row r="310" spans="1:21" ht="18" customHeight="1">
      <c r="A310" s="22" t="str">
        <f>IF(AND(H310="",D310="",F310="",G310="",I310="",J310=""),"",SUBTOTAL(3,$B$5:B310))</f>
        <v/>
      </c>
      <c r="B310" s="94" t="str">
        <f>IF('DATA ENTRY'!B311="","",'DATA ENTRY'!B311)</f>
        <v/>
      </c>
      <c r="C310" s="94" t="str">
        <f>IF('DATA ENTRY'!C311="","",'DATA ENTRY'!C311)</f>
        <v/>
      </c>
      <c r="D310" s="94" t="str">
        <f>IF('DATA ENTRY'!E311="","",'DATA ENTRY'!E311)</f>
        <v/>
      </c>
      <c r="E310" s="22" t="str">
        <f>IF('DATA ENTRY'!G311="","",'DATA ENTRY'!G311)</f>
        <v/>
      </c>
      <c r="F310" s="22" t="str">
        <f>IF('DATA ENTRY'!F311="","",'DATA ENTRY'!F311)</f>
        <v/>
      </c>
      <c r="G310" s="175" t="str">
        <f>IF('DATA ENTRY'!H311="","",'DATA ENTRY'!H311)</f>
        <v/>
      </c>
      <c r="H310" s="173" t="str">
        <f>IF('DATA ENTRY'!I311="","",'DATA ENTRY'!I311)</f>
        <v/>
      </c>
      <c r="I310" s="94" t="str">
        <f>IF('DATA ENTRY'!N311="","",'DATA ENTRY'!N311)</f>
        <v/>
      </c>
      <c r="J310" s="174" t="str">
        <f>IF('DATA ENTRY'!O311="","",'DATA ENTRY'!O311)</f>
        <v/>
      </c>
      <c r="K310" s="22" t="str">
        <f>IF('DATA ENTRY'!P311="","",'DATA ENTRY'!P311)</f>
        <v/>
      </c>
      <c r="L310" s="174" t="str">
        <f>IF('DATA ENTRY'!Q311="","",'DATA ENTRY'!Q311)</f>
        <v/>
      </c>
      <c r="M310" s="22" t="str">
        <f>IF('DATA ENTRY'!R311="","",'DATA ENTRY'!R311)</f>
        <v/>
      </c>
      <c r="N310" s="174" t="str">
        <f>IF('DATA ENTRY'!S311="","",'DATA ENTRY'!S311)</f>
        <v/>
      </c>
      <c r="O310" s="174" t="str">
        <f t="shared" si="8"/>
        <v/>
      </c>
      <c r="P310" s="94" t="str">
        <f>IF('DATA ENTRY'!T311="","",'DATA ENTRY'!T311)</f>
        <v/>
      </c>
      <c r="Q310" s="94" t="str">
        <f>IF('DATA ENTRY'!U311="","",'DATA ENTRY'!U311)</f>
        <v/>
      </c>
      <c r="R310" s="22" t="str">
        <f>IF('DATA ENTRY'!W311="","",'DATA ENTRY'!W311)</f>
        <v/>
      </c>
      <c r="S310" s="22" t="str">
        <f>IF('DATA ENTRY'!X311="","",'DATA ENTRY'!X311)</f>
        <v/>
      </c>
      <c r="T310" s="22" t="str">
        <f>IF('DATA ENTRY'!AA311="","",'DATA ENTRY'!AA311)</f>
        <v/>
      </c>
      <c r="U310" s="22" t="str">
        <f t="shared" si="9"/>
        <v/>
      </c>
    </row>
    <row r="311" spans="1:21" ht="18" customHeight="1">
      <c r="A311" s="22" t="str">
        <f>IF(AND(H311="",D311="",F311="",G311="",I311="",J311=""),"",SUBTOTAL(3,$B$5:B311))</f>
        <v/>
      </c>
      <c r="B311" s="94" t="str">
        <f>IF('DATA ENTRY'!B312="","",'DATA ENTRY'!B312)</f>
        <v/>
      </c>
      <c r="C311" s="94" t="str">
        <f>IF('DATA ENTRY'!C312="","",'DATA ENTRY'!C312)</f>
        <v/>
      </c>
      <c r="D311" s="94" t="str">
        <f>IF('DATA ENTRY'!E312="","",'DATA ENTRY'!E312)</f>
        <v/>
      </c>
      <c r="E311" s="22" t="str">
        <f>IF('DATA ENTRY'!G312="","",'DATA ENTRY'!G312)</f>
        <v/>
      </c>
      <c r="F311" s="22" t="str">
        <f>IF('DATA ENTRY'!F312="","",'DATA ENTRY'!F312)</f>
        <v/>
      </c>
      <c r="G311" s="175" t="str">
        <f>IF('DATA ENTRY'!H312="","",'DATA ENTRY'!H312)</f>
        <v/>
      </c>
      <c r="H311" s="173" t="str">
        <f>IF('DATA ENTRY'!I312="","",'DATA ENTRY'!I312)</f>
        <v/>
      </c>
      <c r="I311" s="94" t="str">
        <f>IF('DATA ENTRY'!N312="","",'DATA ENTRY'!N312)</f>
        <v/>
      </c>
      <c r="J311" s="174" t="str">
        <f>IF('DATA ENTRY'!O312="","",'DATA ENTRY'!O312)</f>
        <v/>
      </c>
      <c r="K311" s="22" t="str">
        <f>IF('DATA ENTRY'!P312="","",'DATA ENTRY'!P312)</f>
        <v/>
      </c>
      <c r="L311" s="174" t="str">
        <f>IF('DATA ENTRY'!Q312="","",'DATA ENTRY'!Q312)</f>
        <v/>
      </c>
      <c r="M311" s="22" t="str">
        <f>IF('DATA ENTRY'!R312="","",'DATA ENTRY'!R312)</f>
        <v/>
      </c>
      <c r="N311" s="174" t="str">
        <f>IF('DATA ENTRY'!S312="","",'DATA ENTRY'!S312)</f>
        <v/>
      </c>
      <c r="O311" s="174" t="str">
        <f t="shared" si="8"/>
        <v/>
      </c>
      <c r="P311" s="94" t="str">
        <f>IF('DATA ENTRY'!T312="","",'DATA ENTRY'!T312)</f>
        <v/>
      </c>
      <c r="Q311" s="94" t="str">
        <f>IF('DATA ENTRY'!U312="","",'DATA ENTRY'!U312)</f>
        <v/>
      </c>
      <c r="R311" s="22" t="str">
        <f>IF('DATA ENTRY'!W312="","",'DATA ENTRY'!W312)</f>
        <v/>
      </c>
      <c r="S311" s="22" t="str">
        <f>IF('DATA ENTRY'!X312="","",'DATA ENTRY'!X312)</f>
        <v/>
      </c>
      <c r="T311" s="22" t="str">
        <f>IF('DATA ENTRY'!AA312="","",'DATA ENTRY'!AA312)</f>
        <v/>
      </c>
      <c r="U311" s="22" t="str">
        <f t="shared" si="9"/>
        <v/>
      </c>
    </row>
    <row r="312" spans="1:21" ht="18" customHeight="1">
      <c r="A312" s="22" t="str">
        <f>IF(AND(H312="",D312="",F312="",G312="",I312="",J312=""),"",SUBTOTAL(3,$B$5:B312))</f>
        <v/>
      </c>
      <c r="B312" s="94" t="str">
        <f>IF('DATA ENTRY'!B313="","",'DATA ENTRY'!B313)</f>
        <v/>
      </c>
      <c r="C312" s="94" t="str">
        <f>IF('DATA ENTRY'!C313="","",'DATA ENTRY'!C313)</f>
        <v/>
      </c>
      <c r="D312" s="94" t="str">
        <f>IF('DATA ENTRY'!E313="","",'DATA ENTRY'!E313)</f>
        <v/>
      </c>
      <c r="E312" s="22" t="str">
        <f>IF('DATA ENTRY'!G313="","",'DATA ENTRY'!G313)</f>
        <v/>
      </c>
      <c r="F312" s="22" t="str">
        <f>IF('DATA ENTRY'!F313="","",'DATA ENTRY'!F313)</f>
        <v/>
      </c>
      <c r="G312" s="175" t="str">
        <f>IF('DATA ENTRY'!H313="","",'DATA ENTRY'!H313)</f>
        <v/>
      </c>
      <c r="H312" s="173" t="str">
        <f>IF('DATA ENTRY'!I313="","",'DATA ENTRY'!I313)</f>
        <v/>
      </c>
      <c r="I312" s="94" t="str">
        <f>IF('DATA ENTRY'!N313="","",'DATA ENTRY'!N313)</f>
        <v/>
      </c>
      <c r="J312" s="174" t="str">
        <f>IF('DATA ENTRY'!O313="","",'DATA ENTRY'!O313)</f>
        <v/>
      </c>
      <c r="K312" s="22" t="str">
        <f>IF('DATA ENTRY'!P313="","",'DATA ENTRY'!P313)</f>
        <v/>
      </c>
      <c r="L312" s="174" t="str">
        <f>IF('DATA ENTRY'!Q313="","",'DATA ENTRY'!Q313)</f>
        <v/>
      </c>
      <c r="M312" s="22" t="str">
        <f>IF('DATA ENTRY'!R313="","",'DATA ENTRY'!R313)</f>
        <v/>
      </c>
      <c r="N312" s="174" t="str">
        <f>IF('DATA ENTRY'!S313="","",'DATA ENTRY'!S313)</f>
        <v/>
      </c>
      <c r="O312" s="174" t="str">
        <f t="shared" si="8"/>
        <v/>
      </c>
      <c r="P312" s="94" t="str">
        <f>IF('DATA ENTRY'!T313="","",'DATA ENTRY'!T313)</f>
        <v/>
      </c>
      <c r="Q312" s="94" t="str">
        <f>IF('DATA ENTRY'!U313="","",'DATA ENTRY'!U313)</f>
        <v/>
      </c>
      <c r="R312" s="22" t="str">
        <f>IF('DATA ENTRY'!W313="","",'DATA ENTRY'!W313)</f>
        <v/>
      </c>
      <c r="S312" s="22" t="str">
        <f>IF('DATA ENTRY'!X313="","",'DATA ENTRY'!X313)</f>
        <v/>
      </c>
      <c r="T312" s="22" t="str">
        <f>IF('DATA ENTRY'!AA313="","",'DATA ENTRY'!AA313)</f>
        <v/>
      </c>
      <c r="U312" s="22" t="str">
        <f t="shared" si="9"/>
        <v/>
      </c>
    </row>
    <row r="313" spans="1:21" ht="18" customHeight="1">
      <c r="A313" s="22" t="str">
        <f>IF(AND(H313="",D313="",F313="",G313="",I313="",J313=""),"",SUBTOTAL(3,$B$5:B313))</f>
        <v/>
      </c>
      <c r="B313" s="94" t="str">
        <f>IF('DATA ENTRY'!B314="","",'DATA ENTRY'!B314)</f>
        <v/>
      </c>
      <c r="C313" s="94" t="str">
        <f>IF('DATA ENTRY'!C314="","",'DATA ENTRY'!C314)</f>
        <v/>
      </c>
      <c r="D313" s="94" t="str">
        <f>IF('DATA ENTRY'!E314="","",'DATA ENTRY'!E314)</f>
        <v/>
      </c>
      <c r="E313" s="22" t="str">
        <f>IF('DATA ENTRY'!G314="","",'DATA ENTRY'!G314)</f>
        <v/>
      </c>
      <c r="F313" s="22" t="str">
        <f>IF('DATA ENTRY'!F314="","",'DATA ENTRY'!F314)</f>
        <v/>
      </c>
      <c r="G313" s="175" t="str">
        <f>IF('DATA ENTRY'!H314="","",'DATA ENTRY'!H314)</f>
        <v/>
      </c>
      <c r="H313" s="173" t="str">
        <f>IF('DATA ENTRY'!I314="","",'DATA ENTRY'!I314)</f>
        <v/>
      </c>
      <c r="I313" s="94" t="str">
        <f>IF('DATA ENTRY'!N314="","",'DATA ENTRY'!N314)</f>
        <v/>
      </c>
      <c r="J313" s="174" t="str">
        <f>IF('DATA ENTRY'!O314="","",'DATA ENTRY'!O314)</f>
        <v/>
      </c>
      <c r="K313" s="22" t="str">
        <f>IF('DATA ENTRY'!P314="","",'DATA ENTRY'!P314)</f>
        <v/>
      </c>
      <c r="L313" s="174" t="str">
        <f>IF('DATA ENTRY'!Q314="","",'DATA ENTRY'!Q314)</f>
        <v/>
      </c>
      <c r="M313" s="22" t="str">
        <f>IF('DATA ENTRY'!R314="","",'DATA ENTRY'!R314)</f>
        <v/>
      </c>
      <c r="N313" s="174" t="str">
        <f>IF('DATA ENTRY'!S314="","",'DATA ENTRY'!S314)</f>
        <v/>
      </c>
      <c r="O313" s="174" t="str">
        <f t="shared" si="8"/>
        <v/>
      </c>
      <c r="P313" s="94" t="str">
        <f>IF('DATA ENTRY'!T314="","",'DATA ENTRY'!T314)</f>
        <v/>
      </c>
      <c r="Q313" s="94" t="str">
        <f>IF('DATA ENTRY'!U314="","",'DATA ENTRY'!U314)</f>
        <v/>
      </c>
      <c r="R313" s="22" t="str">
        <f>IF('DATA ENTRY'!W314="","",'DATA ENTRY'!W314)</f>
        <v/>
      </c>
      <c r="S313" s="22" t="str">
        <f>IF('DATA ENTRY'!X314="","",'DATA ENTRY'!X314)</f>
        <v/>
      </c>
      <c r="T313" s="22" t="str">
        <f>IF('DATA ENTRY'!AA314="","",'DATA ENTRY'!AA314)</f>
        <v/>
      </c>
      <c r="U313" s="22" t="str">
        <f t="shared" si="9"/>
        <v/>
      </c>
    </row>
    <row r="314" spans="1:21" ht="18" customHeight="1">
      <c r="A314" s="22" t="str">
        <f>IF(AND(H314="",D314="",F314="",G314="",I314="",J314=""),"",SUBTOTAL(3,$B$5:B314))</f>
        <v/>
      </c>
      <c r="B314" s="94" t="str">
        <f>IF('DATA ENTRY'!B315="","",'DATA ENTRY'!B315)</f>
        <v/>
      </c>
      <c r="C314" s="94" t="str">
        <f>IF('DATA ENTRY'!C315="","",'DATA ENTRY'!C315)</f>
        <v/>
      </c>
      <c r="D314" s="94" t="str">
        <f>IF('DATA ENTRY'!E315="","",'DATA ENTRY'!E315)</f>
        <v/>
      </c>
      <c r="E314" s="22" t="str">
        <f>IF('DATA ENTRY'!G315="","",'DATA ENTRY'!G315)</f>
        <v/>
      </c>
      <c r="F314" s="22" t="str">
        <f>IF('DATA ENTRY'!F315="","",'DATA ENTRY'!F315)</f>
        <v/>
      </c>
      <c r="G314" s="175" t="str">
        <f>IF('DATA ENTRY'!H315="","",'DATA ENTRY'!H315)</f>
        <v/>
      </c>
      <c r="H314" s="173" t="str">
        <f>IF('DATA ENTRY'!I315="","",'DATA ENTRY'!I315)</f>
        <v/>
      </c>
      <c r="I314" s="94" t="str">
        <f>IF('DATA ENTRY'!N315="","",'DATA ENTRY'!N315)</f>
        <v/>
      </c>
      <c r="J314" s="174" t="str">
        <f>IF('DATA ENTRY'!O315="","",'DATA ENTRY'!O315)</f>
        <v/>
      </c>
      <c r="K314" s="22" t="str">
        <f>IF('DATA ENTRY'!P315="","",'DATA ENTRY'!P315)</f>
        <v/>
      </c>
      <c r="L314" s="174" t="str">
        <f>IF('DATA ENTRY'!Q315="","",'DATA ENTRY'!Q315)</f>
        <v/>
      </c>
      <c r="M314" s="22" t="str">
        <f>IF('DATA ENTRY'!R315="","",'DATA ENTRY'!R315)</f>
        <v/>
      </c>
      <c r="N314" s="174" t="str">
        <f>IF('DATA ENTRY'!S315="","",'DATA ENTRY'!S315)</f>
        <v/>
      </c>
      <c r="O314" s="174" t="str">
        <f t="shared" si="8"/>
        <v/>
      </c>
      <c r="P314" s="94" t="str">
        <f>IF('DATA ENTRY'!T315="","",'DATA ENTRY'!T315)</f>
        <v/>
      </c>
      <c r="Q314" s="94" t="str">
        <f>IF('DATA ENTRY'!U315="","",'DATA ENTRY'!U315)</f>
        <v/>
      </c>
      <c r="R314" s="22" t="str">
        <f>IF('DATA ENTRY'!W315="","",'DATA ENTRY'!W315)</f>
        <v/>
      </c>
      <c r="S314" s="22" t="str">
        <f>IF('DATA ENTRY'!X315="","",'DATA ENTRY'!X315)</f>
        <v/>
      </c>
      <c r="T314" s="22" t="str">
        <f>IF('DATA ENTRY'!AA315="","",'DATA ENTRY'!AA315)</f>
        <v/>
      </c>
      <c r="U314" s="22" t="str">
        <f t="shared" si="9"/>
        <v/>
      </c>
    </row>
    <row r="315" spans="1:21" ht="18" customHeight="1">
      <c r="A315" s="22" t="str">
        <f>IF(AND(H315="",D315="",F315="",G315="",I315="",J315=""),"",SUBTOTAL(3,$B$5:B315))</f>
        <v/>
      </c>
      <c r="B315" s="94" t="str">
        <f>IF('DATA ENTRY'!B316="","",'DATA ENTRY'!B316)</f>
        <v/>
      </c>
      <c r="C315" s="94" t="str">
        <f>IF('DATA ENTRY'!C316="","",'DATA ENTRY'!C316)</f>
        <v/>
      </c>
      <c r="D315" s="94" t="str">
        <f>IF('DATA ENTRY'!E316="","",'DATA ENTRY'!E316)</f>
        <v/>
      </c>
      <c r="E315" s="22" t="str">
        <f>IF('DATA ENTRY'!G316="","",'DATA ENTRY'!G316)</f>
        <v/>
      </c>
      <c r="F315" s="22" t="str">
        <f>IF('DATA ENTRY'!F316="","",'DATA ENTRY'!F316)</f>
        <v/>
      </c>
      <c r="G315" s="175" t="str">
        <f>IF('DATA ENTRY'!H316="","",'DATA ENTRY'!H316)</f>
        <v/>
      </c>
      <c r="H315" s="173" t="str">
        <f>IF('DATA ENTRY'!I316="","",'DATA ENTRY'!I316)</f>
        <v/>
      </c>
      <c r="I315" s="94" t="str">
        <f>IF('DATA ENTRY'!N316="","",'DATA ENTRY'!N316)</f>
        <v/>
      </c>
      <c r="J315" s="174" t="str">
        <f>IF('DATA ENTRY'!O316="","",'DATA ENTRY'!O316)</f>
        <v/>
      </c>
      <c r="K315" s="22" t="str">
        <f>IF('DATA ENTRY'!P316="","",'DATA ENTRY'!P316)</f>
        <v/>
      </c>
      <c r="L315" s="174" t="str">
        <f>IF('DATA ENTRY'!Q316="","",'DATA ENTRY'!Q316)</f>
        <v/>
      </c>
      <c r="M315" s="22" t="str">
        <f>IF('DATA ENTRY'!R316="","",'DATA ENTRY'!R316)</f>
        <v/>
      </c>
      <c r="N315" s="174" t="str">
        <f>IF('DATA ENTRY'!S316="","",'DATA ENTRY'!S316)</f>
        <v/>
      </c>
      <c r="O315" s="174" t="str">
        <f t="shared" si="8"/>
        <v/>
      </c>
      <c r="P315" s="94" t="str">
        <f>IF('DATA ENTRY'!T316="","",'DATA ENTRY'!T316)</f>
        <v/>
      </c>
      <c r="Q315" s="94" t="str">
        <f>IF('DATA ENTRY'!U316="","",'DATA ENTRY'!U316)</f>
        <v/>
      </c>
      <c r="R315" s="22" t="str">
        <f>IF('DATA ENTRY'!W316="","",'DATA ENTRY'!W316)</f>
        <v/>
      </c>
      <c r="S315" s="22" t="str">
        <f>IF('DATA ENTRY'!X316="","",'DATA ENTRY'!X316)</f>
        <v/>
      </c>
      <c r="T315" s="22" t="str">
        <f>IF('DATA ENTRY'!AA316="","",'DATA ENTRY'!AA316)</f>
        <v/>
      </c>
      <c r="U315" s="22" t="str">
        <f t="shared" si="9"/>
        <v/>
      </c>
    </row>
    <row r="316" spans="1:21" ht="18" customHeight="1">
      <c r="A316" s="22" t="str">
        <f>IF(AND(H316="",D316="",F316="",G316="",I316="",J316=""),"",SUBTOTAL(3,$B$5:B316))</f>
        <v/>
      </c>
      <c r="B316" s="94" t="str">
        <f>IF('DATA ENTRY'!B317="","",'DATA ENTRY'!B317)</f>
        <v/>
      </c>
      <c r="C316" s="94" t="str">
        <f>IF('DATA ENTRY'!C317="","",'DATA ENTRY'!C317)</f>
        <v/>
      </c>
      <c r="D316" s="94" t="str">
        <f>IF('DATA ENTRY'!E317="","",'DATA ENTRY'!E317)</f>
        <v/>
      </c>
      <c r="E316" s="22" t="str">
        <f>IF('DATA ENTRY'!G317="","",'DATA ENTRY'!G317)</f>
        <v/>
      </c>
      <c r="F316" s="22" t="str">
        <f>IF('DATA ENTRY'!F317="","",'DATA ENTRY'!F317)</f>
        <v/>
      </c>
      <c r="G316" s="175" t="str">
        <f>IF('DATA ENTRY'!H317="","",'DATA ENTRY'!H317)</f>
        <v/>
      </c>
      <c r="H316" s="173" t="str">
        <f>IF('DATA ENTRY'!I317="","",'DATA ENTRY'!I317)</f>
        <v/>
      </c>
      <c r="I316" s="94" t="str">
        <f>IF('DATA ENTRY'!N317="","",'DATA ENTRY'!N317)</f>
        <v/>
      </c>
      <c r="J316" s="174" t="str">
        <f>IF('DATA ENTRY'!O317="","",'DATA ENTRY'!O317)</f>
        <v/>
      </c>
      <c r="K316" s="22" t="str">
        <f>IF('DATA ENTRY'!P317="","",'DATA ENTRY'!P317)</f>
        <v/>
      </c>
      <c r="L316" s="174" t="str">
        <f>IF('DATA ENTRY'!Q317="","",'DATA ENTRY'!Q317)</f>
        <v/>
      </c>
      <c r="M316" s="22" t="str">
        <f>IF('DATA ENTRY'!R317="","",'DATA ENTRY'!R317)</f>
        <v/>
      </c>
      <c r="N316" s="174" t="str">
        <f>IF('DATA ENTRY'!S317="","",'DATA ENTRY'!S317)</f>
        <v/>
      </c>
      <c r="O316" s="174" t="str">
        <f t="shared" si="8"/>
        <v/>
      </c>
      <c r="P316" s="94" t="str">
        <f>IF('DATA ENTRY'!T317="","",'DATA ENTRY'!T317)</f>
        <v/>
      </c>
      <c r="Q316" s="94" t="str">
        <f>IF('DATA ENTRY'!U317="","",'DATA ENTRY'!U317)</f>
        <v/>
      </c>
      <c r="R316" s="22" t="str">
        <f>IF('DATA ENTRY'!W317="","",'DATA ENTRY'!W317)</f>
        <v/>
      </c>
      <c r="S316" s="22" t="str">
        <f>IF('DATA ENTRY'!X317="","",'DATA ENTRY'!X317)</f>
        <v/>
      </c>
      <c r="T316" s="22" t="str">
        <f>IF('DATA ENTRY'!AA317="","",'DATA ENTRY'!AA317)</f>
        <v/>
      </c>
      <c r="U316" s="22" t="str">
        <f t="shared" si="9"/>
        <v/>
      </c>
    </row>
    <row r="317" spans="1:21" ht="18" customHeight="1">
      <c r="A317" s="22" t="str">
        <f>IF(AND(H317="",D317="",F317="",G317="",I317="",J317=""),"",SUBTOTAL(3,$B$5:B317))</f>
        <v/>
      </c>
      <c r="B317" s="94" t="str">
        <f>IF('DATA ENTRY'!B318="","",'DATA ENTRY'!B318)</f>
        <v/>
      </c>
      <c r="C317" s="94" t="str">
        <f>IF('DATA ENTRY'!C318="","",'DATA ENTRY'!C318)</f>
        <v/>
      </c>
      <c r="D317" s="94" t="str">
        <f>IF('DATA ENTRY'!E318="","",'DATA ENTRY'!E318)</f>
        <v/>
      </c>
      <c r="E317" s="22" t="str">
        <f>IF('DATA ENTRY'!G318="","",'DATA ENTRY'!G318)</f>
        <v/>
      </c>
      <c r="F317" s="22" t="str">
        <f>IF('DATA ENTRY'!F318="","",'DATA ENTRY'!F318)</f>
        <v/>
      </c>
      <c r="G317" s="175" t="str">
        <f>IF('DATA ENTRY'!H318="","",'DATA ENTRY'!H318)</f>
        <v/>
      </c>
      <c r="H317" s="173" t="str">
        <f>IF('DATA ENTRY'!I318="","",'DATA ENTRY'!I318)</f>
        <v/>
      </c>
      <c r="I317" s="94" t="str">
        <f>IF('DATA ENTRY'!N318="","",'DATA ENTRY'!N318)</f>
        <v/>
      </c>
      <c r="J317" s="174" t="str">
        <f>IF('DATA ENTRY'!O318="","",'DATA ENTRY'!O318)</f>
        <v/>
      </c>
      <c r="K317" s="22" t="str">
        <f>IF('DATA ENTRY'!P318="","",'DATA ENTRY'!P318)</f>
        <v/>
      </c>
      <c r="L317" s="174" t="str">
        <f>IF('DATA ENTRY'!Q318="","",'DATA ENTRY'!Q318)</f>
        <v/>
      </c>
      <c r="M317" s="22" t="str">
        <f>IF('DATA ENTRY'!R318="","",'DATA ENTRY'!R318)</f>
        <v/>
      </c>
      <c r="N317" s="174" t="str">
        <f>IF('DATA ENTRY'!S318="","",'DATA ENTRY'!S318)</f>
        <v/>
      </c>
      <c r="O317" s="174" t="str">
        <f t="shared" si="8"/>
        <v/>
      </c>
      <c r="P317" s="94" t="str">
        <f>IF('DATA ENTRY'!T318="","",'DATA ENTRY'!T318)</f>
        <v/>
      </c>
      <c r="Q317" s="94" t="str">
        <f>IF('DATA ENTRY'!U318="","",'DATA ENTRY'!U318)</f>
        <v/>
      </c>
      <c r="R317" s="22" t="str">
        <f>IF('DATA ENTRY'!W318="","",'DATA ENTRY'!W318)</f>
        <v/>
      </c>
      <c r="S317" s="22" t="str">
        <f>IF('DATA ENTRY'!X318="","",'DATA ENTRY'!X318)</f>
        <v/>
      </c>
      <c r="T317" s="22" t="str">
        <f>IF('DATA ENTRY'!AA318="","",'DATA ENTRY'!AA318)</f>
        <v/>
      </c>
      <c r="U317" s="22" t="str">
        <f t="shared" si="9"/>
        <v/>
      </c>
    </row>
    <row r="318" spans="1:21" ht="18" customHeight="1">
      <c r="A318" s="22" t="str">
        <f>IF(AND(H318="",D318="",F318="",G318="",I318="",J318=""),"",SUBTOTAL(3,$B$5:B318))</f>
        <v/>
      </c>
      <c r="B318" s="94" t="str">
        <f>IF('DATA ENTRY'!B319="","",'DATA ENTRY'!B319)</f>
        <v/>
      </c>
      <c r="C318" s="94" t="str">
        <f>IF('DATA ENTRY'!C319="","",'DATA ENTRY'!C319)</f>
        <v/>
      </c>
      <c r="D318" s="94" t="str">
        <f>IF('DATA ENTRY'!E319="","",'DATA ENTRY'!E319)</f>
        <v/>
      </c>
      <c r="E318" s="22" t="str">
        <f>IF('DATA ENTRY'!G319="","",'DATA ENTRY'!G319)</f>
        <v/>
      </c>
      <c r="F318" s="22" t="str">
        <f>IF('DATA ENTRY'!F319="","",'DATA ENTRY'!F319)</f>
        <v/>
      </c>
      <c r="G318" s="175" t="str">
        <f>IF('DATA ENTRY'!H319="","",'DATA ENTRY'!H319)</f>
        <v/>
      </c>
      <c r="H318" s="173" t="str">
        <f>IF('DATA ENTRY'!I319="","",'DATA ENTRY'!I319)</f>
        <v/>
      </c>
      <c r="I318" s="94" t="str">
        <f>IF('DATA ENTRY'!N319="","",'DATA ENTRY'!N319)</f>
        <v/>
      </c>
      <c r="J318" s="174" t="str">
        <f>IF('DATA ENTRY'!O319="","",'DATA ENTRY'!O319)</f>
        <v/>
      </c>
      <c r="K318" s="22" t="str">
        <f>IF('DATA ENTRY'!P319="","",'DATA ENTRY'!P319)</f>
        <v/>
      </c>
      <c r="L318" s="174" t="str">
        <f>IF('DATA ENTRY'!Q319="","",'DATA ENTRY'!Q319)</f>
        <v/>
      </c>
      <c r="M318" s="22" t="str">
        <f>IF('DATA ENTRY'!R319="","",'DATA ENTRY'!R319)</f>
        <v/>
      </c>
      <c r="N318" s="174" t="str">
        <f>IF('DATA ENTRY'!S319="","",'DATA ENTRY'!S319)</f>
        <v/>
      </c>
      <c r="O318" s="174" t="str">
        <f t="shared" si="8"/>
        <v/>
      </c>
      <c r="P318" s="94" t="str">
        <f>IF('DATA ENTRY'!T319="","",'DATA ENTRY'!T319)</f>
        <v/>
      </c>
      <c r="Q318" s="94" t="str">
        <f>IF('DATA ENTRY'!U319="","",'DATA ENTRY'!U319)</f>
        <v/>
      </c>
      <c r="R318" s="22" t="str">
        <f>IF('DATA ENTRY'!W319="","",'DATA ENTRY'!W319)</f>
        <v/>
      </c>
      <c r="S318" s="22" t="str">
        <f>IF('DATA ENTRY'!X319="","",'DATA ENTRY'!X319)</f>
        <v/>
      </c>
      <c r="T318" s="22" t="str">
        <f>IF('DATA ENTRY'!AA319="","",'DATA ENTRY'!AA319)</f>
        <v/>
      </c>
      <c r="U318" s="22" t="str">
        <f t="shared" si="9"/>
        <v/>
      </c>
    </row>
    <row r="319" spans="1:21" ht="18" customHeight="1">
      <c r="A319" s="22" t="str">
        <f>IF(AND(H319="",D319="",F319="",G319="",I319="",J319=""),"",SUBTOTAL(3,$B$5:B319))</f>
        <v/>
      </c>
      <c r="B319" s="94" t="str">
        <f>IF('DATA ENTRY'!B320="","",'DATA ENTRY'!B320)</f>
        <v/>
      </c>
      <c r="C319" s="94" t="str">
        <f>IF('DATA ENTRY'!C320="","",'DATA ENTRY'!C320)</f>
        <v/>
      </c>
      <c r="D319" s="94" t="str">
        <f>IF('DATA ENTRY'!E320="","",'DATA ENTRY'!E320)</f>
        <v/>
      </c>
      <c r="E319" s="22" t="str">
        <f>IF('DATA ENTRY'!G320="","",'DATA ENTRY'!G320)</f>
        <v/>
      </c>
      <c r="F319" s="22" t="str">
        <f>IF('DATA ENTRY'!F320="","",'DATA ENTRY'!F320)</f>
        <v/>
      </c>
      <c r="G319" s="175" t="str">
        <f>IF('DATA ENTRY'!H320="","",'DATA ENTRY'!H320)</f>
        <v/>
      </c>
      <c r="H319" s="173" t="str">
        <f>IF('DATA ENTRY'!I320="","",'DATA ENTRY'!I320)</f>
        <v/>
      </c>
      <c r="I319" s="94" t="str">
        <f>IF('DATA ENTRY'!N320="","",'DATA ENTRY'!N320)</f>
        <v/>
      </c>
      <c r="J319" s="174" t="str">
        <f>IF('DATA ENTRY'!O320="","",'DATA ENTRY'!O320)</f>
        <v/>
      </c>
      <c r="K319" s="22" t="str">
        <f>IF('DATA ENTRY'!P320="","",'DATA ENTRY'!P320)</f>
        <v/>
      </c>
      <c r="L319" s="174" t="str">
        <f>IF('DATA ENTRY'!Q320="","",'DATA ENTRY'!Q320)</f>
        <v/>
      </c>
      <c r="M319" s="22" t="str">
        <f>IF('DATA ENTRY'!R320="","",'DATA ENTRY'!R320)</f>
        <v/>
      </c>
      <c r="N319" s="174" t="str">
        <f>IF('DATA ENTRY'!S320="","",'DATA ENTRY'!S320)</f>
        <v/>
      </c>
      <c r="O319" s="174" t="str">
        <f t="shared" si="8"/>
        <v/>
      </c>
      <c r="P319" s="94" t="str">
        <f>IF('DATA ENTRY'!T320="","",'DATA ENTRY'!T320)</f>
        <v/>
      </c>
      <c r="Q319" s="94" t="str">
        <f>IF('DATA ENTRY'!U320="","",'DATA ENTRY'!U320)</f>
        <v/>
      </c>
      <c r="R319" s="22" t="str">
        <f>IF('DATA ENTRY'!W320="","",'DATA ENTRY'!W320)</f>
        <v/>
      </c>
      <c r="S319" s="22" t="str">
        <f>IF('DATA ENTRY'!X320="","",'DATA ENTRY'!X320)</f>
        <v/>
      </c>
      <c r="T319" s="22" t="str">
        <f>IF('DATA ENTRY'!AA320="","",'DATA ENTRY'!AA320)</f>
        <v/>
      </c>
      <c r="U319" s="22" t="str">
        <f t="shared" si="9"/>
        <v/>
      </c>
    </row>
    <row r="320" spans="1:21" ht="18" customHeight="1">
      <c r="A320" s="22" t="str">
        <f>IF(AND(H320="",D320="",F320="",G320="",I320="",J320=""),"",SUBTOTAL(3,$B$5:B320))</f>
        <v/>
      </c>
      <c r="B320" s="94" t="str">
        <f>IF('DATA ENTRY'!B321="","",'DATA ENTRY'!B321)</f>
        <v/>
      </c>
      <c r="C320" s="94" t="str">
        <f>IF('DATA ENTRY'!C321="","",'DATA ENTRY'!C321)</f>
        <v/>
      </c>
      <c r="D320" s="94" t="str">
        <f>IF('DATA ENTRY'!E321="","",'DATA ENTRY'!E321)</f>
        <v/>
      </c>
      <c r="E320" s="22" t="str">
        <f>IF('DATA ENTRY'!G321="","",'DATA ENTRY'!G321)</f>
        <v/>
      </c>
      <c r="F320" s="22" t="str">
        <f>IF('DATA ENTRY'!F321="","",'DATA ENTRY'!F321)</f>
        <v/>
      </c>
      <c r="G320" s="175" t="str">
        <f>IF('DATA ENTRY'!H321="","",'DATA ENTRY'!H321)</f>
        <v/>
      </c>
      <c r="H320" s="173" t="str">
        <f>IF('DATA ENTRY'!I321="","",'DATA ENTRY'!I321)</f>
        <v/>
      </c>
      <c r="I320" s="94" t="str">
        <f>IF('DATA ENTRY'!N321="","",'DATA ENTRY'!N321)</f>
        <v/>
      </c>
      <c r="J320" s="174" t="str">
        <f>IF('DATA ENTRY'!O321="","",'DATA ENTRY'!O321)</f>
        <v/>
      </c>
      <c r="K320" s="22" t="str">
        <f>IF('DATA ENTRY'!P321="","",'DATA ENTRY'!P321)</f>
        <v/>
      </c>
      <c r="L320" s="174" t="str">
        <f>IF('DATA ENTRY'!Q321="","",'DATA ENTRY'!Q321)</f>
        <v/>
      </c>
      <c r="M320" s="22" t="str">
        <f>IF('DATA ENTRY'!R321="","",'DATA ENTRY'!R321)</f>
        <v/>
      </c>
      <c r="N320" s="174" t="str">
        <f>IF('DATA ENTRY'!S321="","",'DATA ENTRY'!S321)</f>
        <v/>
      </c>
      <c r="O320" s="174" t="str">
        <f t="shared" si="8"/>
        <v/>
      </c>
      <c r="P320" s="94" t="str">
        <f>IF('DATA ENTRY'!T321="","",'DATA ENTRY'!T321)</f>
        <v/>
      </c>
      <c r="Q320" s="94" t="str">
        <f>IF('DATA ENTRY'!U321="","",'DATA ENTRY'!U321)</f>
        <v/>
      </c>
      <c r="R320" s="22" t="str">
        <f>IF('DATA ENTRY'!W321="","",'DATA ENTRY'!W321)</f>
        <v/>
      </c>
      <c r="S320" s="22" t="str">
        <f>IF('DATA ENTRY'!X321="","",'DATA ENTRY'!X321)</f>
        <v/>
      </c>
      <c r="T320" s="22" t="str">
        <f>IF('DATA ENTRY'!AA321="","",'DATA ENTRY'!AA321)</f>
        <v/>
      </c>
      <c r="U320" s="22" t="str">
        <f t="shared" si="9"/>
        <v/>
      </c>
    </row>
    <row r="321" spans="1:21" ht="18" customHeight="1">
      <c r="A321" s="22" t="str">
        <f>IF(AND(H321="",D321="",F321="",G321="",I321="",J321=""),"",SUBTOTAL(3,$B$5:B321))</f>
        <v/>
      </c>
      <c r="B321" s="94" t="str">
        <f>IF('DATA ENTRY'!B322="","",'DATA ENTRY'!B322)</f>
        <v/>
      </c>
      <c r="C321" s="94" t="str">
        <f>IF('DATA ENTRY'!C322="","",'DATA ENTRY'!C322)</f>
        <v/>
      </c>
      <c r="D321" s="94" t="str">
        <f>IF('DATA ENTRY'!E322="","",'DATA ENTRY'!E322)</f>
        <v/>
      </c>
      <c r="E321" s="22" t="str">
        <f>IF('DATA ENTRY'!G322="","",'DATA ENTRY'!G322)</f>
        <v/>
      </c>
      <c r="F321" s="22" t="str">
        <f>IF('DATA ENTRY'!F322="","",'DATA ENTRY'!F322)</f>
        <v/>
      </c>
      <c r="G321" s="175" t="str">
        <f>IF('DATA ENTRY'!H322="","",'DATA ENTRY'!H322)</f>
        <v/>
      </c>
      <c r="H321" s="173" t="str">
        <f>IF('DATA ENTRY'!I322="","",'DATA ENTRY'!I322)</f>
        <v/>
      </c>
      <c r="I321" s="94" t="str">
        <f>IF('DATA ENTRY'!N322="","",'DATA ENTRY'!N322)</f>
        <v/>
      </c>
      <c r="J321" s="174" t="str">
        <f>IF('DATA ENTRY'!O322="","",'DATA ENTRY'!O322)</f>
        <v/>
      </c>
      <c r="K321" s="22" t="str">
        <f>IF('DATA ENTRY'!P322="","",'DATA ENTRY'!P322)</f>
        <v/>
      </c>
      <c r="L321" s="174" t="str">
        <f>IF('DATA ENTRY'!Q322="","",'DATA ENTRY'!Q322)</f>
        <v/>
      </c>
      <c r="M321" s="22" t="str">
        <f>IF('DATA ENTRY'!R322="","",'DATA ENTRY'!R322)</f>
        <v/>
      </c>
      <c r="N321" s="174" t="str">
        <f>IF('DATA ENTRY'!S322="","",'DATA ENTRY'!S322)</f>
        <v/>
      </c>
      <c r="O321" s="174" t="str">
        <f t="shared" si="8"/>
        <v/>
      </c>
      <c r="P321" s="94" t="str">
        <f>IF('DATA ENTRY'!T322="","",'DATA ENTRY'!T322)</f>
        <v/>
      </c>
      <c r="Q321" s="94" t="str">
        <f>IF('DATA ENTRY'!U322="","",'DATA ENTRY'!U322)</f>
        <v/>
      </c>
      <c r="R321" s="22" t="str">
        <f>IF('DATA ENTRY'!W322="","",'DATA ENTRY'!W322)</f>
        <v/>
      </c>
      <c r="S321" s="22" t="str">
        <f>IF('DATA ENTRY'!X322="","",'DATA ENTRY'!X322)</f>
        <v/>
      </c>
      <c r="T321" s="22" t="str">
        <f>IF('DATA ENTRY'!AA322="","",'DATA ENTRY'!AA322)</f>
        <v/>
      </c>
      <c r="U321" s="22" t="str">
        <f t="shared" si="9"/>
        <v/>
      </c>
    </row>
    <row r="322" spans="1:21" ht="18" customHeight="1">
      <c r="A322" s="22" t="str">
        <f>IF(AND(H322="",D322="",F322="",G322="",I322="",J322=""),"",SUBTOTAL(3,$B$5:B322))</f>
        <v/>
      </c>
      <c r="B322" s="94" t="str">
        <f>IF('DATA ENTRY'!B323="","",'DATA ENTRY'!B323)</f>
        <v/>
      </c>
      <c r="C322" s="94" t="str">
        <f>IF('DATA ENTRY'!C323="","",'DATA ENTRY'!C323)</f>
        <v/>
      </c>
      <c r="D322" s="94" t="str">
        <f>IF('DATA ENTRY'!E323="","",'DATA ENTRY'!E323)</f>
        <v/>
      </c>
      <c r="E322" s="22" t="str">
        <f>IF('DATA ENTRY'!G323="","",'DATA ENTRY'!G323)</f>
        <v/>
      </c>
      <c r="F322" s="22" t="str">
        <f>IF('DATA ENTRY'!F323="","",'DATA ENTRY'!F323)</f>
        <v/>
      </c>
      <c r="G322" s="175" t="str">
        <f>IF('DATA ENTRY'!H323="","",'DATA ENTRY'!H323)</f>
        <v/>
      </c>
      <c r="H322" s="173" t="str">
        <f>IF('DATA ENTRY'!I323="","",'DATA ENTRY'!I323)</f>
        <v/>
      </c>
      <c r="I322" s="94" t="str">
        <f>IF('DATA ENTRY'!N323="","",'DATA ENTRY'!N323)</f>
        <v/>
      </c>
      <c r="J322" s="174" t="str">
        <f>IF('DATA ENTRY'!O323="","",'DATA ENTRY'!O323)</f>
        <v/>
      </c>
      <c r="K322" s="22" t="str">
        <f>IF('DATA ENTRY'!P323="","",'DATA ENTRY'!P323)</f>
        <v/>
      </c>
      <c r="L322" s="174" t="str">
        <f>IF('DATA ENTRY'!Q323="","",'DATA ENTRY'!Q323)</f>
        <v/>
      </c>
      <c r="M322" s="22" t="str">
        <f>IF('DATA ENTRY'!R323="","",'DATA ENTRY'!R323)</f>
        <v/>
      </c>
      <c r="N322" s="174" t="str">
        <f>IF('DATA ENTRY'!S323="","",'DATA ENTRY'!S323)</f>
        <v/>
      </c>
      <c r="O322" s="174" t="str">
        <f t="shared" si="8"/>
        <v/>
      </c>
      <c r="P322" s="94" t="str">
        <f>IF('DATA ENTRY'!T323="","",'DATA ENTRY'!T323)</f>
        <v/>
      </c>
      <c r="Q322" s="94" t="str">
        <f>IF('DATA ENTRY'!U323="","",'DATA ENTRY'!U323)</f>
        <v/>
      </c>
      <c r="R322" s="22" t="str">
        <f>IF('DATA ENTRY'!W323="","",'DATA ENTRY'!W323)</f>
        <v/>
      </c>
      <c r="S322" s="22" t="str">
        <f>IF('DATA ENTRY'!X323="","",'DATA ENTRY'!X323)</f>
        <v/>
      </c>
      <c r="T322" s="22" t="str">
        <f>IF('DATA ENTRY'!AA323="","",'DATA ENTRY'!AA323)</f>
        <v/>
      </c>
      <c r="U322" s="22" t="str">
        <f t="shared" si="9"/>
        <v/>
      </c>
    </row>
    <row r="323" spans="1:21" ht="18" customHeight="1">
      <c r="A323" s="22" t="str">
        <f>IF(AND(H323="",D323="",F323="",G323="",I323="",J323=""),"",SUBTOTAL(3,$B$5:B323))</f>
        <v/>
      </c>
      <c r="B323" s="94" t="str">
        <f>IF('DATA ENTRY'!B324="","",'DATA ENTRY'!B324)</f>
        <v/>
      </c>
      <c r="C323" s="94" t="str">
        <f>IF('DATA ENTRY'!C324="","",'DATA ENTRY'!C324)</f>
        <v/>
      </c>
      <c r="D323" s="94" t="str">
        <f>IF('DATA ENTRY'!E324="","",'DATA ENTRY'!E324)</f>
        <v/>
      </c>
      <c r="E323" s="22" t="str">
        <f>IF('DATA ENTRY'!G324="","",'DATA ENTRY'!G324)</f>
        <v/>
      </c>
      <c r="F323" s="22" t="str">
        <f>IF('DATA ENTRY'!F324="","",'DATA ENTRY'!F324)</f>
        <v/>
      </c>
      <c r="G323" s="94" t="str">
        <f>IF('DATA ENTRY'!H324="","",'DATA ENTRY'!H324)</f>
        <v/>
      </c>
      <c r="H323" s="173" t="str">
        <f>IF('DATA ENTRY'!I324="","",'DATA ENTRY'!I324)</f>
        <v/>
      </c>
      <c r="I323" s="94" t="str">
        <f>IF('DATA ENTRY'!N324="","",'DATA ENTRY'!N324)</f>
        <v/>
      </c>
      <c r="J323" s="174" t="str">
        <f>IF('DATA ENTRY'!O324="","",'DATA ENTRY'!O324)</f>
        <v/>
      </c>
      <c r="K323" s="22" t="str">
        <f>IF('DATA ENTRY'!P324="","",'DATA ENTRY'!P324)</f>
        <v/>
      </c>
      <c r="L323" s="174" t="str">
        <f>IF('DATA ENTRY'!Q324="","",'DATA ENTRY'!Q324)</f>
        <v/>
      </c>
      <c r="M323" s="22" t="str">
        <f>IF('DATA ENTRY'!R324="","",'DATA ENTRY'!R324)</f>
        <v/>
      </c>
      <c r="N323" s="174" t="str">
        <f>IF('DATA ENTRY'!S324="","",'DATA ENTRY'!S324)</f>
        <v/>
      </c>
      <c r="O323" s="174" t="str">
        <f t="shared" si="8"/>
        <v/>
      </c>
      <c r="P323" s="94" t="str">
        <f>IF('DATA ENTRY'!T324="","",'DATA ENTRY'!T324)</f>
        <v/>
      </c>
      <c r="Q323" s="94" t="str">
        <f>IF('DATA ENTRY'!U324="","",'DATA ENTRY'!U324)</f>
        <v/>
      </c>
      <c r="R323" s="22" t="str">
        <f>IF('DATA ENTRY'!W324="","",'DATA ENTRY'!W324)</f>
        <v/>
      </c>
      <c r="S323" s="22" t="str">
        <f>IF('DATA ENTRY'!X324="","",'DATA ENTRY'!X324)</f>
        <v/>
      </c>
      <c r="T323" s="22" t="str">
        <f>IF('DATA ENTRY'!AA324="","",'DATA ENTRY'!AA324)</f>
        <v/>
      </c>
      <c r="U323" s="22" t="str">
        <f t="shared" si="9"/>
        <v/>
      </c>
    </row>
    <row r="324" spans="1:21" ht="18" customHeight="1">
      <c r="A324" s="22" t="str">
        <f>IF(AND(H324="",D324="",F324="",G324="",I324="",J324=""),"",SUBTOTAL(3,$B$5:B324))</f>
        <v/>
      </c>
      <c r="B324" s="94" t="str">
        <f>IF('DATA ENTRY'!B325="","",'DATA ENTRY'!B325)</f>
        <v/>
      </c>
      <c r="C324" s="94" t="str">
        <f>IF('DATA ENTRY'!C325="","",'DATA ENTRY'!C325)</f>
        <v/>
      </c>
      <c r="D324" s="94" t="str">
        <f>IF('DATA ENTRY'!E325="","",'DATA ENTRY'!E325)</f>
        <v/>
      </c>
      <c r="E324" s="22" t="str">
        <f>IF('DATA ENTRY'!G325="","",'DATA ENTRY'!G325)</f>
        <v/>
      </c>
      <c r="F324" s="22" t="str">
        <f>IF('DATA ENTRY'!F325="","",'DATA ENTRY'!F325)</f>
        <v/>
      </c>
      <c r="G324" s="94" t="str">
        <f>IF('DATA ENTRY'!H325="","",'DATA ENTRY'!H325)</f>
        <v/>
      </c>
      <c r="H324" s="173" t="str">
        <f>IF('DATA ENTRY'!I325="","",'DATA ENTRY'!I325)</f>
        <v/>
      </c>
      <c r="I324" s="94" t="str">
        <f>IF('DATA ENTRY'!N325="","",'DATA ENTRY'!N325)</f>
        <v/>
      </c>
      <c r="J324" s="174" t="str">
        <f>IF('DATA ENTRY'!O325="","",'DATA ENTRY'!O325)</f>
        <v/>
      </c>
      <c r="K324" s="22" t="str">
        <f>IF('DATA ENTRY'!P325="","",'DATA ENTRY'!P325)</f>
        <v/>
      </c>
      <c r="L324" s="174" t="str">
        <f>IF('DATA ENTRY'!Q325="","",'DATA ENTRY'!Q325)</f>
        <v/>
      </c>
      <c r="M324" s="22" t="str">
        <f>IF('DATA ENTRY'!R325="","",'DATA ENTRY'!R325)</f>
        <v/>
      </c>
      <c r="N324" s="174" t="str">
        <f>IF('DATA ENTRY'!S325="","",'DATA ENTRY'!S325)</f>
        <v/>
      </c>
      <c r="O324" s="174" t="str">
        <f t="shared" si="8"/>
        <v/>
      </c>
      <c r="P324" s="94" t="str">
        <f>IF('DATA ENTRY'!T325="","",'DATA ENTRY'!T325)</f>
        <v/>
      </c>
      <c r="Q324" s="94" t="str">
        <f>IF('DATA ENTRY'!U325="","",'DATA ENTRY'!U325)</f>
        <v/>
      </c>
      <c r="R324" s="22" t="str">
        <f>IF('DATA ENTRY'!W325="","",'DATA ENTRY'!W325)</f>
        <v/>
      </c>
      <c r="S324" s="22" t="str">
        <f>IF('DATA ENTRY'!X325="","",'DATA ENTRY'!X325)</f>
        <v/>
      </c>
      <c r="T324" s="22" t="str">
        <f>IF('DATA ENTRY'!AA325="","",'DATA ENTRY'!AA325)</f>
        <v/>
      </c>
      <c r="U324" s="22" t="str">
        <f t="shared" si="9"/>
        <v/>
      </c>
    </row>
    <row r="325" spans="1:21" ht="18" customHeight="1">
      <c r="A325" s="22" t="str">
        <f>IF(AND(H325="",D325="",F325="",G325="",I325="",J325=""),"",SUBTOTAL(3,$B$5:B325))</f>
        <v/>
      </c>
      <c r="B325" s="94" t="str">
        <f>IF('DATA ENTRY'!B326="","",'DATA ENTRY'!B326)</f>
        <v/>
      </c>
      <c r="C325" s="94" t="str">
        <f>IF('DATA ENTRY'!C326="","",'DATA ENTRY'!C326)</f>
        <v/>
      </c>
      <c r="D325" s="94" t="str">
        <f>IF('DATA ENTRY'!E326="","",'DATA ENTRY'!E326)</f>
        <v/>
      </c>
      <c r="E325" s="22" t="str">
        <f>IF('DATA ENTRY'!G326="","",'DATA ENTRY'!G326)</f>
        <v/>
      </c>
      <c r="F325" s="22" t="str">
        <f>IF('DATA ENTRY'!F326="","",'DATA ENTRY'!F326)</f>
        <v/>
      </c>
      <c r="G325" s="94" t="str">
        <f>IF('DATA ENTRY'!H326="","",'DATA ENTRY'!H326)</f>
        <v/>
      </c>
      <c r="H325" s="173" t="str">
        <f>IF('DATA ENTRY'!I326="","",'DATA ENTRY'!I326)</f>
        <v/>
      </c>
      <c r="I325" s="94" t="str">
        <f>IF('DATA ENTRY'!N326="","",'DATA ENTRY'!N326)</f>
        <v/>
      </c>
      <c r="J325" s="174" t="str">
        <f>IF('DATA ENTRY'!O326="","",'DATA ENTRY'!O326)</f>
        <v/>
      </c>
      <c r="K325" s="22" t="str">
        <f>IF('DATA ENTRY'!P326="","",'DATA ENTRY'!P326)</f>
        <v/>
      </c>
      <c r="L325" s="174" t="str">
        <f>IF('DATA ENTRY'!Q326="","",'DATA ENTRY'!Q326)</f>
        <v/>
      </c>
      <c r="M325" s="22" t="str">
        <f>IF('DATA ENTRY'!R326="","",'DATA ENTRY'!R326)</f>
        <v/>
      </c>
      <c r="N325" s="174" t="str">
        <f>IF('DATA ENTRY'!S326="","",'DATA ENTRY'!S326)</f>
        <v/>
      </c>
      <c r="O325" s="174" t="str">
        <f t="shared" si="8"/>
        <v/>
      </c>
      <c r="P325" s="94" t="str">
        <f>IF('DATA ENTRY'!T326="","",'DATA ENTRY'!T326)</f>
        <v/>
      </c>
      <c r="Q325" s="94" t="str">
        <f>IF('DATA ENTRY'!U326="","",'DATA ENTRY'!U326)</f>
        <v/>
      </c>
      <c r="R325" s="22" t="str">
        <f>IF('DATA ENTRY'!W326="","",'DATA ENTRY'!W326)</f>
        <v/>
      </c>
      <c r="S325" s="22" t="str">
        <f>IF('DATA ENTRY'!X326="","",'DATA ENTRY'!X326)</f>
        <v/>
      </c>
      <c r="T325" s="22" t="str">
        <f>IF('DATA ENTRY'!AA326="","",'DATA ENTRY'!AA326)</f>
        <v/>
      </c>
      <c r="U325" s="22" t="str">
        <f t="shared" si="9"/>
        <v/>
      </c>
    </row>
    <row r="326" spans="1:21" ht="18" customHeight="1">
      <c r="A326" s="22" t="str">
        <f>IF(AND(H326="",D326="",F326="",G326="",I326="",J326=""),"",SUBTOTAL(3,$B$5:B326))</f>
        <v/>
      </c>
      <c r="B326" s="94" t="str">
        <f>IF('DATA ENTRY'!B327="","",'DATA ENTRY'!B327)</f>
        <v/>
      </c>
      <c r="C326" s="94" t="str">
        <f>IF('DATA ENTRY'!C327="","",'DATA ENTRY'!C327)</f>
        <v/>
      </c>
      <c r="D326" s="94" t="str">
        <f>IF('DATA ENTRY'!E327="","",'DATA ENTRY'!E327)</f>
        <v/>
      </c>
      <c r="E326" s="22" t="str">
        <f>IF('DATA ENTRY'!G327="","",'DATA ENTRY'!G327)</f>
        <v/>
      </c>
      <c r="F326" s="22" t="str">
        <f>IF('DATA ENTRY'!F327="","",'DATA ENTRY'!F327)</f>
        <v/>
      </c>
      <c r="G326" s="94" t="str">
        <f>IF('DATA ENTRY'!H327="","",'DATA ENTRY'!H327)</f>
        <v/>
      </c>
      <c r="H326" s="173" t="str">
        <f>IF('DATA ENTRY'!I327="","",'DATA ENTRY'!I327)</f>
        <v/>
      </c>
      <c r="I326" s="94" t="str">
        <f>IF('DATA ENTRY'!N327="","",'DATA ENTRY'!N327)</f>
        <v/>
      </c>
      <c r="J326" s="174" t="str">
        <f>IF('DATA ENTRY'!O327="","",'DATA ENTRY'!O327)</f>
        <v/>
      </c>
      <c r="K326" s="22" t="str">
        <f>IF('DATA ENTRY'!P327="","",'DATA ENTRY'!P327)</f>
        <v/>
      </c>
      <c r="L326" s="174" t="str">
        <f>IF('DATA ENTRY'!Q327="","",'DATA ENTRY'!Q327)</f>
        <v/>
      </c>
      <c r="M326" s="22" t="str">
        <f>IF('DATA ENTRY'!R327="","",'DATA ENTRY'!R327)</f>
        <v/>
      </c>
      <c r="N326" s="174" t="str">
        <f>IF('DATA ENTRY'!S327="","",'DATA ENTRY'!S327)</f>
        <v/>
      </c>
      <c r="O326" s="174" t="str">
        <f t="shared" ref="O326:O389" si="10">IFERROR(IF(J326="","",SUM(J326*75%+L326*25%)),"")</f>
        <v/>
      </c>
      <c r="P326" s="94" t="str">
        <f>IF('DATA ENTRY'!T327="","",'DATA ENTRY'!T327)</f>
        <v/>
      </c>
      <c r="Q326" s="94" t="str">
        <f>IF('DATA ENTRY'!U327="","",'DATA ENTRY'!U327)</f>
        <v/>
      </c>
      <c r="R326" s="22" t="str">
        <f>IF('DATA ENTRY'!W327="","",'DATA ENTRY'!W327)</f>
        <v/>
      </c>
      <c r="S326" s="22" t="str">
        <f>IF('DATA ENTRY'!X327="","",'DATA ENTRY'!X327)</f>
        <v/>
      </c>
      <c r="T326" s="22" t="str">
        <f>IF('DATA ENTRY'!AA327="","",'DATA ENTRY'!AA327)</f>
        <v/>
      </c>
      <c r="U326" s="22" t="str">
        <f t="shared" ref="U326:U389" si="11">IF(O326="","",SUMPRODUCT(--(F326=$F$5:$F$211),--(O326&lt;$O$5:$O$211))+1)</f>
        <v/>
      </c>
    </row>
    <row r="327" spans="1:21" ht="18" customHeight="1">
      <c r="A327" s="22" t="str">
        <f>IF(AND(H327="",D327="",F327="",G327="",I327="",J327=""),"",SUBTOTAL(3,$B$5:B327))</f>
        <v/>
      </c>
      <c r="B327" s="94" t="str">
        <f>IF('DATA ENTRY'!B328="","",'DATA ENTRY'!B328)</f>
        <v/>
      </c>
      <c r="C327" s="94" t="str">
        <f>IF('DATA ENTRY'!C328="","",'DATA ENTRY'!C328)</f>
        <v/>
      </c>
      <c r="D327" s="94" t="str">
        <f>IF('DATA ENTRY'!E328="","",'DATA ENTRY'!E328)</f>
        <v/>
      </c>
      <c r="E327" s="22" t="str">
        <f>IF('DATA ENTRY'!G328="","",'DATA ENTRY'!G328)</f>
        <v/>
      </c>
      <c r="F327" s="22" t="str">
        <f>IF('DATA ENTRY'!F328="","",'DATA ENTRY'!F328)</f>
        <v/>
      </c>
      <c r="G327" s="94" t="str">
        <f>IF('DATA ENTRY'!H328="","",'DATA ENTRY'!H328)</f>
        <v/>
      </c>
      <c r="H327" s="173" t="str">
        <f>IF('DATA ENTRY'!I328="","",'DATA ENTRY'!I328)</f>
        <v/>
      </c>
      <c r="I327" s="94" t="str">
        <f>IF('DATA ENTRY'!N328="","",'DATA ENTRY'!N328)</f>
        <v/>
      </c>
      <c r="J327" s="174" t="str">
        <f>IF('DATA ENTRY'!O328="","",'DATA ENTRY'!O328)</f>
        <v/>
      </c>
      <c r="K327" s="22" t="str">
        <f>IF('DATA ENTRY'!P328="","",'DATA ENTRY'!P328)</f>
        <v/>
      </c>
      <c r="L327" s="174" t="str">
        <f>IF('DATA ENTRY'!Q328="","",'DATA ENTRY'!Q328)</f>
        <v/>
      </c>
      <c r="M327" s="22" t="str">
        <f>IF('DATA ENTRY'!R328="","",'DATA ENTRY'!R328)</f>
        <v/>
      </c>
      <c r="N327" s="174" t="str">
        <f>IF('DATA ENTRY'!S328="","",'DATA ENTRY'!S328)</f>
        <v/>
      </c>
      <c r="O327" s="174" t="str">
        <f t="shared" si="10"/>
        <v/>
      </c>
      <c r="P327" s="94" t="str">
        <f>IF('DATA ENTRY'!T328="","",'DATA ENTRY'!T328)</f>
        <v/>
      </c>
      <c r="Q327" s="94" t="str">
        <f>IF('DATA ENTRY'!U328="","",'DATA ENTRY'!U328)</f>
        <v/>
      </c>
      <c r="R327" s="22" t="str">
        <f>IF('DATA ENTRY'!W328="","",'DATA ENTRY'!W328)</f>
        <v/>
      </c>
      <c r="S327" s="22" t="str">
        <f>IF('DATA ENTRY'!X328="","",'DATA ENTRY'!X328)</f>
        <v/>
      </c>
      <c r="T327" s="22" t="str">
        <f>IF('DATA ENTRY'!AA328="","",'DATA ENTRY'!AA328)</f>
        <v/>
      </c>
      <c r="U327" s="22" t="str">
        <f t="shared" si="11"/>
        <v/>
      </c>
    </row>
    <row r="328" spans="1:21" ht="18" customHeight="1">
      <c r="A328" s="22" t="str">
        <f>IF(AND(H328="",D328="",F328="",G328="",I328="",J328=""),"",SUBTOTAL(3,$B$5:B328))</f>
        <v/>
      </c>
      <c r="B328" s="94" t="str">
        <f>IF('DATA ENTRY'!B329="","",'DATA ENTRY'!B329)</f>
        <v/>
      </c>
      <c r="C328" s="94" t="str">
        <f>IF('DATA ENTRY'!C329="","",'DATA ENTRY'!C329)</f>
        <v/>
      </c>
      <c r="D328" s="94" t="str">
        <f>IF('DATA ENTRY'!E329="","",'DATA ENTRY'!E329)</f>
        <v/>
      </c>
      <c r="E328" s="22" t="str">
        <f>IF('DATA ENTRY'!G329="","",'DATA ENTRY'!G329)</f>
        <v/>
      </c>
      <c r="F328" s="22" t="str">
        <f>IF('DATA ENTRY'!F329="","",'DATA ENTRY'!F329)</f>
        <v/>
      </c>
      <c r="G328" s="94" t="str">
        <f>IF('DATA ENTRY'!H329="","",'DATA ENTRY'!H329)</f>
        <v/>
      </c>
      <c r="H328" s="173" t="str">
        <f>IF('DATA ENTRY'!I329="","",'DATA ENTRY'!I329)</f>
        <v/>
      </c>
      <c r="I328" s="94" t="str">
        <f>IF('DATA ENTRY'!N329="","",'DATA ENTRY'!N329)</f>
        <v/>
      </c>
      <c r="J328" s="174" t="str">
        <f>IF('DATA ENTRY'!O329="","",'DATA ENTRY'!O329)</f>
        <v/>
      </c>
      <c r="K328" s="22" t="str">
        <f>IF('DATA ENTRY'!P329="","",'DATA ENTRY'!P329)</f>
        <v/>
      </c>
      <c r="L328" s="174" t="str">
        <f>IF('DATA ENTRY'!Q329="","",'DATA ENTRY'!Q329)</f>
        <v/>
      </c>
      <c r="M328" s="22" t="str">
        <f>IF('DATA ENTRY'!R329="","",'DATA ENTRY'!R329)</f>
        <v/>
      </c>
      <c r="N328" s="174" t="str">
        <f>IF('DATA ENTRY'!S329="","",'DATA ENTRY'!S329)</f>
        <v/>
      </c>
      <c r="O328" s="174" t="str">
        <f t="shared" si="10"/>
        <v/>
      </c>
      <c r="P328" s="94" t="str">
        <f>IF('DATA ENTRY'!T329="","",'DATA ENTRY'!T329)</f>
        <v/>
      </c>
      <c r="Q328" s="94" t="str">
        <f>IF('DATA ENTRY'!U329="","",'DATA ENTRY'!U329)</f>
        <v/>
      </c>
      <c r="R328" s="22" t="str">
        <f>IF('DATA ENTRY'!W329="","",'DATA ENTRY'!W329)</f>
        <v/>
      </c>
      <c r="S328" s="22" t="str">
        <f>IF('DATA ENTRY'!X329="","",'DATA ENTRY'!X329)</f>
        <v/>
      </c>
      <c r="T328" s="22" t="str">
        <f>IF('DATA ENTRY'!AA329="","",'DATA ENTRY'!AA329)</f>
        <v/>
      </c>
      <c r="U328" s="22" t="str">
        <f t="shared" si="11"/>
        <v/>
      </c>
    </row>
    <row r="329" spans="1:21" ht="18" customHeight="1">
      <c r="A329" s="22" t="str">
        <f>IF(AND(H329="",D329="",F329="",G329="",I329="",J329=""),"",SUBTOTAL(3,$B$5:B329))</f>
        <v/>
      </c>
      <c r="B329" s="94" t="str">
        <f>IF('DATA ENTRY'!B330="","",'DATA ENTRY'!B330)</f>
        <v/>
      </c>
      <c r="C329" s="94" t="str">
        <f>IF('DATA ENTRY'!C330="","",'DATA ENTRY'!C330)</f>
        <v/>
      </c>
      <c r="D329" s="94" t="str">
        <f>IF('DATA ENTRY'!E330="","",'DATA ENTRY'!E330)</f>
        <v/>
      </c>
      <c r="E329" s="22" t="str">
        <f>IF('DATA ENTRY'!G330="","",'DATA ENTRY'!G330)</f>
        <v/>
      </c>
      <c r="F329" s="22" t="str">
        <f>IF('DATA ENTRY'!F330="","",'DATA ENTRY'!F330)</f>
        <v/>
      </c>
      <c r="G329" s="94" t="str">
        <f>IF('DATA ENTRY'!H330="","",'DATA ENTRY'!H330)</f>
        <v/>
      </c>
      <c r="H329" s="173" t="str">
        <f>IF('DATA ENTRY'!I330="","",'DATA ENTRY'!I330)</f>
        <v/>
      </c>
      <c r="I329" s="94" t="str">
        <f>IF('DATA ENTRY'!N330="","",'DATA ENTRY'!N330)</f>
        <v/>
      </c>
      <c r="J329" s="174" t="str">
        <f>IF('DATA ENTRY'!O330="","",'DATA ENTRY'!O330)</f>
        <v/>
      </c>
      <c r="K329" s="22" t="str">
        <f>IF('DATA ENTRY'!P330="","",'DATA ENTRY'!P330)</f>
        <v/>
      </c>
      <c r="L329" s="174" t="str">
        <f>IF('DATA ENTRY'!Q330="","",'DATA ENTRY'!Q330)</f>
        <v/>
      </c>
      <c r="M329" s="22" t="str">
        <f>IF('DATA ENTRY'!R330="","",'DATA ENTRY'!R330)</f>
        <v/>
      </c>
      <c r="N329" s="174" t="str">
        <f>IF('DATA ENTRY'!S330="","",'DATA ENTRY'!S330)</f>
        <v/>
      </c>
      <c r="O329" s="174" t="str">
        <f t="shared" si="10"/>
        <v/>
      </c>
      <c r="P329" s="94" t="str">
        <f>IF('DATA ENTRY'!T330="","",'DATA ENTRY'!T330)</f>
        <v/>
      </c>
      <c r="Q329" s="94" t="str">
        <f>IF('DATA ENTRY'!U330="","",'DATA ENTRY'!U330)</f>
        <v/>
      </c>
      <c r="R329" s="22" t="str">
        <f>IF('DATA ENTRY'!W330="","",'DATA ENTRY'!W330)</f>
        <v/>
      </c>
      <c r="S329" s="22" t="str">
        <f>IF('DATA ENTRY'!X330="","",'DATA ENTRY'!X330)</f>
        <v/>
      </c>
      <c r="T329" s="22" t="str">
        <f>IF('DATA ENTRY'!AA330="","",'DATA ENTRY'!AA330)</f>
        <v/>
      </c>
      <c r="U329" s="22" t="str">
        <f t="shared" si="11"/>
        <v/>
      </c>
    </row>
    <row r="330" spans="1:21" ht="18" customHeight="1">
      <c r="A330" s="22" t="str">
        <f>IF(AND(H330="",D330="",F330="",G330="",I330="",J330=""),"",SUBTOTAL(3,$B$5:B330))</f>
        <v/>
      </c>
      <c r="B330" s="94" t="str">
        <f>IF('DATA ENTRY'!B331="","",'DATA ENTRY'!B331)</f>
        <v/>
      </c>
      <c r="C330" s="94" t="str">
        <f>IF('DATA ENTRY'!C331="","",'DATA ENTRY'!C331)</f>
        <v/>
      </c>
      <c r="D330" s="94" t="str">
        <f>IF('DATA ENTRY'!E331="","",'DATA ENTRY'!E331)</f>
        <v/>
      </c>
      <c r="E330" s="22" t="str">
        <f>IF('DATA ENTRY'!G331="","",'DATA ENTRY'!G331)</f>
        <v/>
      </c>
      <c r="F330" s="22" t="str">
        <f>IF('DATA ENTRY'!F331="","",'DATA ENTRY'!F331)</f>
        <v/>
      </c>
      <c r="G330" s="94" t="str">
        <f>IF('DATA ENTRY'!H331="","",'DATA ENTRY'!H331)</f>
        <v/>
      </c>
      <c r="H330" s="173" t="str">
        <f>IF('DATA ENTRY'!I331="","",'DATA ENTRY'!I331)</f>
        <v/>
      </c>
      <c r="I330" s="94" t="str">
        <f>IF('DATA ENTRY'!N331="","",'DATA ENTRY'!N331)</f>
        <v/>
      </c>
      <c r="J330" s="174" t="str">
        <f>IF('DATA ENTRY'!O331="","",'DATA ENTRY'!O331)</f>
        <v/>
      </c>
      <c r="K330" s="22" t="str">
        <f>IF('DATA ENTRY'!P331="","",'DATA ENTRY'!P331)</f>
        <v/>
      </c>
      <c r="L330" s="174" t="str">
        <f>IF('DATA ENTRY'!Q331="","",'DATA ENTRY'!Q331)</f>
        <v/>
      </c>
      <c r="M330" s="22" t="str">
        <f>IF('DATA ENTRY'!R331="","",'DATA ENTRY'!R331)</f>
        <v/>
      </c>
      <c r="N330" s="174" t="str">
        <f>IF('DATA ENTRY'!S331="","",'DATA ENTRY'!S331)</f>
        <v/>
      </c>
      <c r="O330" s="174" t="str">
        <f t="shared" si="10"/>
        <v/>
      </c>
      <c r="P330" s="94" t="str">
        <f>IF('DATA ENTRY'!T331="","",'DATA ENTRY'!T331)</f>
        <v/>
      </c>
      <c r="Q330" s="94" t="str">
        <f>IF('DATA ENTRY'!U331="","",'DATA ENTRY'!U331)</f>
        <v/>
      </c>
      <c r="R330" s="22" t="str">
        <f>IF('DATA ENTRY'!W331="","",'DATA ENTRY'!W331)</f>
        <v/>
      </c>
      <c r="S330" s="22" t="str">
        <f>IF('DATA ENTRY'!X331="","",'DATA ENTRY'!X331)</f>
        <v/>
      </c>
      <c r="T330" s="22" t="str">
        <f>IF('DATA ENTRY'!AA331="","",'DATA ENTRY'!AA331)</f>
        <v/>
      </c>
      <c r="U330" s="22" t="str">
        <f t="shared" si="11"/>
        <v/>
      </c>
    </row>
    <row r="331" spans="1:21" ht="18" customHeight="1">
      <c r="A331" s="22" t="str">
        <f>IF(AND(H331="",D331="",F331="",G331="",I331="",J331=""),"",SUBTOTAL(3,$B$5:B331))</f>
        <v/>
      </c>
      <c r="B331" s="94" t="str">
        <f>IF('DATA ENTRY'!B332="","",'DATA ENTRY'!B332)</f>
        <v/>
      </c>
      <c r="C331" s="94" t="str">
        <f>IF('DATA ENTRY'!C332="","",'DATA ENTRY'!C332)</f>
        <v/>
      </c>
      <c r="D331" s="94" t="str">
        <f>IF('DATA ENTRY'!E332="","",'DATA ENTRY'!E332)</f>
        <v/>
      </c>
      <c r="E331" s="22" t="str">
        <f>IF('DATA ENTRY'!G332="","",'DATA ENTRY'!G332)</f>
        <v/>
      </c>
      <c r="F331" s="22" t="str">
        <f>IF('DATA ENTRY'!F332="","",'DATA ENTRY'!F332)</f>
        <v/>
      </c>
      <c r="G331" s="94" t="str">
        <f>IF('DATA ENTRY'!H332="","",'DATA ENTRY'!H332)</f>
        <v/>
      </c>
      <c r="H331" s="173" t="str">
        <f>IF('DATA ENTRY'!I332="","",'DATA ENTRY'!I332)</f>
        <v/>
      </c>
      <c r="I331" s="94" t="str">
        <f>IF('DATA ENTRY'!N332="","",'DATA ENTRY'!N332)</f>
        <v/>
      </c>
      <c r="J331" s="174" t="str">
        <f>IF('DATA ENTRY'!O332="","",'DATA ENTRY'!O332)</f>
        <v/>
      </c>
      <c r="K331" s="22" t="str">
        <f>IF('DATA ENTRY'!P332="","",'DATA ENTRY'!P332)</f>
        <v/>
      </c>
      <c r="L331" s="174" t="str">
        <f>IF('DATA ENTRY'!Q332="","",'DATA ENTRY'!Q332)</f>
        <v/>
      </c>
      <c r="M331" s="22" t="str">
        <f>IF('DATA ENTRY'!R332="","",'DATA ENTRY'!R332)</f>
        <v/>
      </c>
      <c r="N331" s="174" t="str">
        <f>IF('DATA ENTRY'!S332="","",'DATA ENTRY'!S332)</f>
        <v/>
      </c>
      <c r="O331" s="174" t="str">
        <f t="shared" si="10"/>
        <v/>
      </c>
      <c r="P331" s="94" t="str">
        <f>IF('DATA ENTRY'!T332="","",'DATA ENTRY'!T332)</f>
        <v/>
      </c>
      <c r="Q331" s="94" t="str">
        <f>IF('DATA ENTRY'!U332="","",'DATA ENTRY'!U332)</f>
        <v/>
      </c>
      <c r="R331" s="22" t="str">
        <f>IF('DATA ENTRY'!W332="","",'DATA ENTRY'!W332)</f>
        <v/>
      </c>
      <c r="S331" s="22" t="str">
        <f>IF('DATA ENTRY'!X332="","",'DATA ENTRY'!X332)</f>
        <v/>
      </c>
      <c r="T331" s="22" t="str">
        <f>IF('DATA ENTRY'!AA332="","",'DATA ENTRY'!AA332)</f>
        <v/>
      </c>
      <c r="U331" s="22" t="str">
        <f t="shared" si="11"/>
        <v/>
      </c>
    </row>
    <row r="332" spans="1:21" ht="18" customHeight="1">
      <c r="A332" s="22" t="str">
        <f>IF(AND(H332="",D332="",F332="",G332="",I332="",J332=""),"",SUBTOTAL(3,$B$5:B332))</f>
        <v/>
      </c>
      <c r="B332" s="94" t="str">
        <f>IF('DATA ENTRY'!B333="","",'DATA ENTRY'!B333)</f>
        <v/>
      </c>
      <c r="C332" s="94" t="str">
        <f>IF('DATA ENTRY'!C333="","",'DATA ENTRY'!C333)</f>
        <v/>
      </c>
      <c r="D332" s="94" t="str">
        <f>IF('DATA ENTRY'!E333="","",'DATA ENTRY'!E333)</f>
        <v/>
      </c>
      <c r="E332" s="22" t="str">
        <f>IF('DATA ENTRY'!G333="","",'DATA ENTRY'!G333)</f>
        <v/>
      </c>
      <c r="F332" s="22" t="str">
        <f>IF('DATA ENTRY'!F333="","",'DATA ENTRY'!F333)</f>
        <v/>
      </c>
      <c r="G332" s="94" t="str">
        <f>IF('DATA ENTRY'!H333="","",'DATA ENTRY'!H333)</f>
        <v/>
      </c>
      <c r="H332" s="173" t="str">
        <f>IF('DATA ENTRY'!I333="","",'DATA ENTRY'!I333)</f>
        <v/>
      </c>
      <c r="I332" s="94" t="str">
        <f>IF('DATA ENTRY'!N333="","",'DATA ENTRY'!N333)</f>
        <v/>
      </c>
      <c r="J332" s="174" t="str">
        <f>IF('DATA ENTRY'!O333="","",'DATA ENTRY'!O333)</f>
        <v/>
      </c>
      <c r="K332" s="22" t="str">
        <f>IF('DATA ENTRY'!P333="","",'DATA ENTRY'!P333)</f>
        <v/>
      </c>
      <c r="L332" s="174" t="str">
        <f>IF('DATA ENTRY'!Q333="","",'DATA ENTRY'!Q333)</f>
        <v/>
      </c>
      <c r="M332" s="22" t="str">
        <f>IF('DATA ENTRY'!R333="","",'DATA ENTRY'!R333)</f>
        <v/>
      </c>
      <c r="N332" s="174" t="str">
        <f>IF('DATA ENTRY'!S333="","",'DATA ENTRY'!S333)</f>
        <v/>
      </c>
      <c r="O332" s="174" t="str">
        <f t="shared" si="10"/>
        <v/>
      </c>
      <c r="P332" s="94" t="str">
        <f>IF('DATA ENTRY'!T333="","",'DATA ENTRY'!T333)</f>
        <v/>
      </c>
      <c r="Q332" s="94" t="str">
        <f>IF('DATA ENTRY'!U333="","",'DATA ENTRY'!U333)</f>
        <v/>
      </c>
      <c r="R332" s="22" t="str">
        <f>IF('DATA ENTRY'!W333="","",'DATA ENTRY'!W333)</f>
        <v/>
      </c>
      <c r="S332" s="22" t="str">
        <f>IF('DATA ENTRY'!X333="","",'DATA ENTRY'!X333)</f>
        <v/>
      </c>
      <c r="T332" s="22" t="str">
        <f>IF('DATA ENTRY'!AA333="","",'DATA ENTRY'!AA333)</f>
        <v/>
      </c>
      <c r="U332" s="22" t="str">
        <f t="shared" si="11"/>
        <v/>
      </c>
    </row>
    <row r="333" spans="1:21" ht="18" customHeight="1">
      <c r="A333" s="22" t="str">
        <f>IF(AND(H333="",D333="",F333="",G333="",I333="",J333=""),"",SUBTOTAL(3,$B$5:B333))</f>
        <v/>
      </c>
      <c r="B333" s="94" t="str">
        <f>IF('DATA ENTRY'!B334="","",'DATA ENTRY'!B334)</f>
        <v/>
      </c>
      <c r="C333" s="94" t="str">
        <f>IF('DATA ENTRY'!C334="","",'DATA ENTRY'!C334)</f>
        <v/>
      </c>
      <c r="D333" s="94" t="str">
        <f>IF('DATA ENTRY'!E334="","",'DATA ENTRY'!E334)</f>
        <v/>
      </c>
      <c r="E333" s="22" t="str">
        <f>IF('DATA ENTRY'!G334="","",'DATA ENTRY'!G334)</f>
        <v/>
      </c>
      <c r="F333" s="22" t="str">
        <f>IF('DATA ENTRY'!F334="","",'DATA ENTRY'!F334)</f>
        <v/>
      </c>
      <c r="G333" s="94" t="str">
        <f>IF('DATA ENTRY'!H334="","",'DATA ENTRY'!H334)</f>
        <v/>
      </c>
      <c r="H333" s="173" t="str">
        <f>IF('DATA ENTRY'!I334="","",'DATA ENTRY'!I334)</f>
        <v/>
      </c>
      <c r="I333" s="94" t="str">
        <f>IF('DATA ENTRY'!N334="","",'DATA ENTRY'!N334)</f>
        <v/>
      </c>
      <c r="J333" s="174" t="str">
        <f>IF('DATA ENTRY'!O334="","",'DATA ENTRY'!O334)</f>
        <v/>
      </c>
      <c r="K333" s="22" t="str">
        <f>IF('DATA ENTRY'!P334="","",'DATA ENTRY'!P334)</f>
        <v/>
      </c>
      <c r="L333" s="174" t="str">
        <f>IF('DATA ENTRY'!Q334="","",'DATA ENTRY'!Q334)</f>
        <v/>
      </c>
      <c r="M333" s="22" t="str">
        <f>IF('DATA ENTRY'!R334="","",'DATA ENTRY'!R334)</f>
        <v/>
      </c>
      <c r="N333" s="174" t="str">
        <f>IF('DATA ENTRY'!S334="","",'DATA ENTRY'!S334)</f>
        <v/>
      </c>
      <c r="O333" s="174" t="str">
        <f t="shared" si="10"/>
        <v/>
      </c>
      <c r="P333" s="94" t="str">
        <f>IF('DATA ENTRY'!T334="","",'DATA ENTRY'!T334)</f>
        <v/>
      </c>
      <c r="Q333" s="94" t="str">
        <f>IF('DATA ENTRY'!U334="","",'DATA ENTRY'!U334)</f>
        <v/>
      </c>
      <c r="R333" s="22" t="str">
        <f>IF('DATA ENTRY'!W334="","",'DATA ENTRY'!W334)</f>
        <v/>
      </c>
      <c r="S333" s="22" t="str">
        <f>IF('DATA ENTRY'!X334="","",'DATA ENTRY'!X334)</f>
        <v/>
      </c>
      <c r="T333" s="22" t="str">
        <f>IF('DATA ENTRY'!AA334="","",'DATA ENTRY'!AA334)</f>
        <v/>
      </c>
      <c r="U333" s="22" t="str">
        <f t="shared" si="11"/>
        <v/>
      </c>
    </row>
    <row r="334" spans="1:21" ht="18" customHeight="1">
      <c r="A334" s="22" t="str">
        <f>IF(AND(H334="",D334="",F334="",G334="",I334="",J334=""),"",SUBTOTAL(3,$B$5:B334))</f>
        <v/>
      </c>
      <c r="B334" s="94" t="str">
        <f>IF('DATA ENTRY'!B335="","",'DATA ENTRY'!B335)</f>
        <v/>
      </c>
      <c r="C334" s="94" t="str">
        <f>IF('DATA ENTRY'!C335="","",'DATA ENTRY'!C335)</f>
        <v/>
      </c>
      <c r="D334" s="94" t="str">
        <f>IF('DATA ENTRY'!E335="","",'DATA ENTRY'!E335)</f>
        <v/>
      </c>
      <c r="E334" s="22" t="str">
        <f>IF('DATA ENTRY'!G335="","",'DATA ENTRY'!G335)</f>
        <v/>
      </c>
      <c r="F334" s="22" t="str">
        <f>IF('DATA ENTRY'!F335="","",'DATA ENTRY'!F335)</f>
        <v/>
      </c>
      <c r="G334" s="94" t="str">
        <f>IF('DATA ENTRY'!H335="","",'DATA ENTRY'!H335)</f>
        <v/>
      </c>
      <c r="H334" s="173" t="str">
        <f>IF('DATA ENTRY'!I335="","",'DATA ENTRY'!I335)</f>
        <v/>
      </c>
      <c r="I334" s="94" t="str">
        <f>IF('DATA ENTRY'!N335="","",'DATA ENTRY'!N335)</f>
        <v/>
      </c>
      <c r="J334" s="174" t="str">
        <f>IF('DATA ENTRY'!O335="","",'DATA ENTRY'!O335)</f>
        <v/>
      </c>
      <c r="K334" s="22" t="str">
        <f>IF('DATA ENTRY'!P335="","",'DATA ENTRY'!P335)</f>
        <v/>
      </c>
      <c r="L334" s="174" t="str">
        <f>IF('DATA ENTRY'!Q335="","",'DATA ENTRY'!Q335)</f>
        <v/>
      </c>
      <c r="M334" s="22" t="str">
        <f>IF('DATA ENTRY'!R335="","",'DATA ENTRY'!R335)</f>
        <v/>
      </c>
      <c r="N334" s="174" t="str">
        <f>IF('DATA ENTRY'!S335="","",'DATA ENTRY'!S335)</f>
        <v/>
      </c>
      <c r="O334" s="174" t="str">
        <f t="shared" si="10"/>
        <v/>
      </c>
      <c r="P334" s="94" t="str">
        <f>IF('DATA ENTRY'!T335="","",'DATA ENTRY'!T335)</f>
        <v/>
      </c>
      <c r="Q334" s="94" t="str">
        <f>IF('DATA ENTRY'!U335="","",'DATA ENTRY'!U335)</f>
        <v/>
      </c>
      <c r="R334" s="22" t="str">
        <f>IF('DATA ENTRY'!W335="","",'DATA ENTRY'!W335)</f>
        <v/>
      </c>
      <c r="S334" s="22" t="str">
        <f>IF('DATA ENTRY'!X335="","",'DATA ENTRY'!X335)</f>
        <v/>
      </c>
      <c r="T334" s="22" t="str">
        <f>IF('DATA ENTRY'!AA335="","",'DATA ENTRY'!AA335)</f>
        <v/>
      </c>
      <c r="U334" s="22" t="str">
        <f t="shared" si="11"/>
        <v/>
      </c>
    </row>
    <row r="335" spans="1:21" ht="18" customHeight="1">
      <c r="A335" s="22" t="str">
        <f>IF(AND(H335="",D335="",F335="",G335="",I335="",J335=""),"",SUBTOTAL(3,$B$5:B335))</f>
        <v/>
      </c>
      <c r="B335" s="94" t="str">
        <f>IF('DATA ENTRY'!B336="","",'DATA ENTRY'!B336)</f>
        <v/>
      </c>
      <c r="C335" s="94" t="str">
        <f>IF('DATA ENTRY'!C336="","",'DATA ENTRY'!C336)</f>
        <v/>
      </c>
      <c r="D335" s="94" t="str">
        <f>IF('DATA ENTRY'!E336="","",'DATA ENTRY'!E336)</f>
        <v/>
      </c>
      <c r="E335" s="22" t="str">
        <f>IF('DATA ENTRY'!G336="","",'DATA ENTRY'!G336)</f>
        <v/>
      </c>
      <c r="F335" s="22" t="str">
        <f>IF('DATA ENTRY'!F336="","",'DATA ENTRY'!F336)</f>
        <v/>
      </c>
      <c r="G335" s="94" t="str">
        <f>IF('DATA ENTRY'!H336="","",'DATA ENTRY'!H336)</f>
        <v/>
      </c>
      <c r="H335" s="173" t="str">
        <f>IF('DATA ENTRY'!I336="","",'DATA ENTRY'!I336)</f>
        <v/>
      </c>
      <c r="I335" s="94" t="str">
        <f>IF('DATA ENTRY'!N336="","",'DATA ENTRY'!N336)</f>
        <v/>
      </c>
      <c r="J335" s="174" t="str">
        <f>IF('DATA ENTRY'!O336="","",'DATA ENTRY'!O336)</f>
        <v/>
      </c>
      <c r="K335" s="22" t="str">
        <f>IF('DATA ENTRY'!P336="","",'DATA ENTRY'!P336)</f>
        <v/>
      </c>
      <c r="L335" s="174" t="str">
        <f>IF('DATA ENTRY'!Q336="","",'DATA ENTRY'!Q336)</f>
        <v/>
      </c>
      <c r="M335" s="22" t="str">
        <f>IF('DATA ENTRY'!R336="","",'DATA ENTRY'!R336)</f>
        <v/>
      </c>
      <c r="N335" s="174" t="str">
        <f>IF('DATA ENTRY'!S336="","",'DATA ENTRY'!S336)</f>
        <v/>
      </c>
      <c r="O335" s="174" t="str">
        <f t="shared" si="10"/>
        <v/>
      </c>
      <c r="P335" s="94" t="str">
        <f>IF('DATA ENTRY'!T336="","",'DATA ENTRY'!T336)</f>
        <v/>
      </c>
      <c r="Q335" s="94" t="str">
        <f>IF('DATA ENTRY'!U336="","",'DATA ENTRY'!U336)</f>
        <v/>
      </c>
      <c r="R335" s="22" t="str">
        <f>IF('DATA ENTRY'!W336="","",'DATA ENTRY'!W336)</f>
        <v/>
      </c>
      <c r="S335" s="22" t="str">
        <f>IF('DATA ENTRY'!X336="","",'DATA ENTRY'!X336)</f>
        <v/>
      </c>
      <c r="T335" s="22" t="str">
        <f>IF('DATA ENTRY'!AA336="","",'DATA ENTRY'!AA336)</f>
        <v/>
      </c>
      <c r="U335" s="22" t="str">
        <f t="shared" si="11"/>
        <v/>
      </c>
    </row>
    <row r="336" spans="1:21" ht="18" customHeight="1">
      <c r="A336" s="22" t="str">
        <f>IF(AND(H336="",D336="",F336="",G336="",I336="",J336=""),"",SUBTOTAL(3,$B$5:B336))</f>
        <v/>
      </c>
      <c r="B336" s="94" t="str">
        <f>IF('DATA ENTRY'!B337="","",'DATA ENTRY'!B337)</f>
        <v/>
      </c>
      <c r="C336" s="94" t="str">
        <f>IF('DATA ENTRY'!C337="","",'DATA ENTRY'!C337)</f>
        <v/>
      </c>
      <c r="D336" s="94" t="str">
        <f>IF('DATA ENTRY'!E337="","",'DATA ENTRY'!E337)</f>
        <v/>
      </c>
      <c r="E336" s="22" t="str">
        <f>IF('DATA ENTRY'!G337="","",'DATA ENTRY'!G337)</f>
        <v/>
      </c>
      <c r="F336" s="22" t="str">
        <f>IF('DATA ENTRY'!F337="","",'DATA ENTRY'!F337)</f>
        <v/>
      </c>
      <c r="G336" s="94" t="str">
        <f>IF('DATA ENTRY'!H337="","",'DATA ENTRY'!H337)</f>
        <v/>
      </c>
      <c r="H336" s="173" t="str">
        <f>IF('DATA ENTRY'!I337="","",'DATA ENTRY'!I337)</f>
        <v/>
      </c>
      <c r="I336" s="94" t="str">
        <f>IF('DATA ENTRY'!N337="","",'DATA ENTRY'!N337)</f>
        <v/>
      </c>
      <c r="J336" s="174" t="str">
        <f>IF('DATA ENTRY'!O337="","",'DATA ENTRY'!O337)</f>
        <v/>
      </c>
      <c r="K336" s="22" t="str">
        <f>IF('DATA ENTRY'!P337="","",'DATA ENTRY'!P337)</f>
        <v/>
      </c>
      <c r="L336" s="174" t="str">
        <f>IF('DATA ENTRY'!Q337="","",'DATA ENTRY'!Q337)</f>
        <v/>
      </c>
      <c r="M336" s="22" t="str">
        <f>IF('DATA ENTRY'!R337="","",'DATA ENTRY'!R337)</f>
        <v/>
      </c>
      <c r="N336" s="174" t="str">
        <f>IF('DATA ENTRY'!S337="","",'DATA ENTRY'!S337)</f>
        <v/>
      </c>
      <c r="O336" s="174" t="str">
        <f t="shared" si="10"/>
        <v/>
      </c>
      <c r="P336" s="94" t="str">
        <f>IF('DATA ENTRY'!T337="","",'DATA ENTRY'!T337)</f>
        <v/>
      </c>
      <c r="Q336" s="94" t="str">
        <f>IF('DATA ENTRY'!U337="","",'DATA ENTRY'!U337)</f>
        <v/>
      </c>
      <c r="R336" s="22" t="str">
        <f>IF('DATA ENTRY'!W337="","",'DATA ENTRY'!W337)</f>
        <v/>
      </c>
      <c r="S336" s="22" t="str">
        <f>IF('DATA ENTRY'!X337="","",'DATA ENTRY'!X337)</f>
        <v/>
      </c>
      <c r="T336" s="22" t="str">
        <f>IF('DATA ENTRY'!AA337="","",'DATA ENTRY'!AA337)</f>
        <v/>
      </c>
      <c r="U336" s="22" t="str">
        <f t="shared" si="11"/>
        <v/>
      </c>
    </row>
    <row r="337" spans="1:21" ht="18" customHeight="1">
      <c r="A337" s="22" t="str">
        <f>IF(AND(H337="",D337="",F337="",G337="",I337="",J337=""),"",SUBTOTAL(3,$B$5:B337))</f>
        <v/>
      </c>
      <c r="B337" s="94" t="str">
        <f>IF('DATA ENTRY'!B338="","",'DATA ENTRY'!B338)</f>
        <v/>
      </c>
      <c r="C337" s="94" t="str">
        <f>IF('DATA ENTRY'!C338="","",'DATA ENTRY'!C338)</f>
        <v/>
      </c>
      <c r="D337" s="94" t="str">
        <f>IF('DATA ENTRY'!E338="","",'DATA ENTRY'!E338)</f>
        <v/>
      </c>
      <c r="E337" s="22" t="str">
        <f>IF('DATA ENTRY'!G338="","",'DATA ENTRY'!G338)</f>
        <v/>
      </c>
      <c r="F337" s="22" t="str">
        <f>IF('DATA ENTRY'!F338="","",'DATA ENTRY'!F338)</f>
        <v/>
      </c>
      <c r="G337" s="94" t="str">
        <f>IF('DATA ENTRY'!H338="","",'DATA ENTRY'!H338)</f>
        <v/>
      </c>
      <c r="H337" s="173" t="str">
        <f>IF('DATA ENTRY'!I338="","",'DATA ENTRY'!I338)</f>
        <v/>
      </c>
      <c r="I337" s="94" t="str">
        <f>IF('DATA ENTRY'!N338="","",'DATA ENTRY'!N338)</f>
        <v/>
      </c>
      <c r="J337" s="174" t="str">
        <f>IF('DATA ENTRY'!O338="","",'DATA ENTRY'!O338)</f>
        <v/>
      </c>
      <c r="K337" s="22" t="str">
        <f>IF('DATA ENTRY'!P338="","",'DATA ENTRY'!P338)</f>
        <v/>
      </c>
      <c r="L337" s="174" t="str">
        <f>IF('DATA ENTRY'!Q338="","",'DATA ENTRY'!Q338)</f>
        <v/>
      </c>
      <c r="M337" s="22" t="str">
        <f>IF('DATA ENTRY'!R338="","",'DATA ENTRY'!R338)</f>
        <v/>
      </c>
      <c r="N337" s="174" t="str">
        <f>IF('DATA ENTRY'!S338="","",'DATA ENTRY'!S338)</f>
        <v/>
      </c>
      <c r="O337" s="174" t="str">
        <f t="shared" si="10"/>
        <v/>
      </c>
      <c r="P337" s="94" t="str">
        <f>IF('DATA ENTRY'!T338="","",'DATA ENTRY'!T338)</f>
        <v/>
      </c>
      <c r="Q337" s="94" t="str">
        <f>IF('DATA ENTRY'!U338="","",'DATA ENTRY'!U338)</f>
        <v/>
      </c>
      <c r="R337" s="22"/>
      <c r="S337" s="22"/>
      <c r="T337" s="22"/>
      <c r="U337" s="22" t="str">
        <f t="shared" si="11"/>
        <v/>
      </c>
    </row>
    <row r="338" spans="1:21" ht="18" customHeight="1">
      <c r="A338" s="22" t="str">
        <f>IF(AND(H338="",D338="",F338="",G338="",I338="",J338=""),"",SUBTOTAL(3,$B$5:B338))</f>
        <v/>
      </c>
      <c r="B338" s="94" t="str">
        <f>IF('DATA ENTRY'!B339="","",'DATA ENTRY'!B339)</f>
        <v/>
      </c>
      <c r="C338" s="94" t="str">
        <f>IF('DATA ENTRY'!C339="","",'DATA ENTRY'!C339)</f>
        <v/>
      </c>
      <c r="D338" s="94" t="str">
        <f>IF('DATA ENTRY'!E339="","",'DATA ENTRY'!E339)</f>
        <v/>
      </c>
      <c r="E338" s="22" t="str">
        <f>IF('DATA ENTRY'!G339="","",'DATA ENTRY'!G339)</f>
        <v/>
      </c>
      <c r="F338" s="22" t="str">
        <f>IF('DATA ENTRY'!F339="","",'DATA ENTRY'!F339)</f>
        <v/>
      </c>
      <c r="G338" s="94" t="str">
        <f>IF('DATA ENTRY'!H339="","",'DATA ENTRY'!H339)</f>
        <v/>
      </c>
      <c r="H338" s="173" t="str">
        <f>IF('DATA ENTRY'!I339="","",'DATA ENTRY'!I339)</f>
        <v/>
      </c>
      <c r="I338" s="94" t="str">
        <f>IF('DATA ENTRY'!N339="","",'DATA ENTRY'!N339)</f>
        <v/>
      </c>
      <c r="J338" s="174" t="str">
        <f>IF('DATA ENTRY'!O339="","",'DATA ENTRY'!O339)</f>
        <v/>
      </c>
      <c r="K338" s="22" t="str">
        <f>IF('DATA ENTRY'!P339="","",'DATA ENTRY'!P339)</f>
        <v/>
      </c>
      <c r="L338" s="174" t="str">
        <f>IF('DATA ENTRY'!Q339="","",'DATA ENTRY'!Q339)</f>
        <v/>
      </c>
      <c r="M338" s="22" t="str">
        <f>IF('DATA ENTRY'!R339="","",'DATA ENTRY'!R339)</f>
        <v/>
      </c>
      <c r="N338" s="174" t="str">
        <f>IF('DATA ENTRY'!S339="","",'DATA ENTRY'!S339)</f>
        <v/>
      </c>
      <c r="O338" s="174" t="str">
        <f t="shared" si="10"/>
        <v/>
      </c>
      <c r="P338" s="94" t="str">
        <f>IF('DATA ENTRY'!T339="","",'DATA ENTRY'!T339)</f>
        <v/>
      </c>
      <c r="Q338" s="94" t="str">
        <f>IF('DATA ENTRY'!U339="","",'DATA ENTRY'!U339)</f>
        <v/>
      </c>
      <c r="R338" s="22"/>
      <c r="S338" s="22"/>
      <c r="T338" s="22"/>
      <c r="U338" s="22" t="str">
        <f t="shared" si="11"/>
        <v/>
      </c>
    </row>
    <row r="339" spans="1:21" ht="18" customHeight="1">
      <c r="A339" s="22" t="str">
        <f>IF(AND(H339="",D339="",F339="",G339="",I339="",J339=""),"",SUBTOTAL(3,$B$5:B339))</f>
        <v/>
      </c>
      <c r="B339" s="94" t="str">
        <f>IF('DATA ENTRY'!B340="","",'DATA ENTRY'!B340)</f>
        <v/>
      </c>
      <c r="C339" s="94" t="str">
        <f>IF('DATA ENTRY'!C340="","",'DATA ENTRY'!C340)</f>
        <v/>
      </c>
      <c r="D339" s="94" t="str">
        <f>IF('DATA ENTRY'!E340="","",'DATA ENTRY'!E340)</f>
        <v/>
      </c>
      <c r="E339" s="22" t="str">
        <f>IF('DATA ENTRY'!G340="","",'DATA ENTRY'!G340)</f>
        <v/>
      </c>
      <c r="F339" s="22" t="str">
        <f>IF('DATA ENTRY'!F340="","",'DATA ENTRY'!F340)</f>
        <v/>
      </c>
      <c r="G339" s="94" t="str">
        <f>IF('DATA ENTRY'!H340="","",'DATA ENTRY'!H340)</f>
        <v/>
      </c>
      <c r="H339" s="173" t="str">
        <f>IF('DATA ENTRY'!I340="","",'DATA ENTRY'!I340)</f>
        <v/>
      </c>
      <c r="I339" s="94" t="str">
        <f>IF('DATA ENTRY'!N340="","",'DATA ENTRY'!N340)</f>
        <v/>
      </c>
      <c r="J339" s="174" t="str">
        <f>IF('DATA ENTRY'!O340="","",'DATA ENTRY'!O340)</f>
        <v/>
      </c>
      <c r="K339" s="22" t="str">
        <f>IF('DATA ENTRY'!P340="","",'DATA ENTRY'!P340)</f>
        <v/>
      </c>
      <c r="L339" s="174" t="str">
        <f>IF('DATA ENTRY'!Q340="","",'DATA ENTRY'!Q340)</f>
        <v/>
      </c>
      <c r="M339" s="22" t="str">
        <f>IF('DATA ENTRY'!R340="","",'DATA ENTRY'!R340)</f>
        <v/>
      </c>
      <c r="N339" s="174" t="str">
        <f>IF('DATA ENTRY'!S340="","",'DATA ENTRY'!S340)</f>
        <v/>
      </c>
      <c r="O339" s="174" t="str">
        <f t="shared" si="10"/>
        <v/>
      </c>
      <c r="P339" s="94" t="str">
        <f>IF('DATA ENTRY'!T340="","",'DATA ENTRY'!T340)</f>
        <v/>
      </c>
      <c r="Q339" s="94" t="str">
        <f>IF('DATA ENTRY'!U340="","",'DATA ENTRY'!U340)</f>
        <v/>
      </c>
      <c r="R339" s="22"/>
      <c r="S339" s="22"/>
      <c r="T339" s="22"/>
      <c r="U339" s="22" t="str">
        <f t="shared" si="11"/>
        <v/>
      </c>
    </row>
    <row r="340" spans="1:21" ht="18" customHeight="1">
      <c r="A340" s="22" t="str">
        <f>IF(AND(H340="",D340="",F340="",G340="",I340="",J340=""),"",SUBTOTAL(3,$B$5:B340))</f>
        <v/>
      </c>
      <c r="B340" s="94" t="str">
        <f>IF('DATA ENTRY'!B341="","",'DATA ENTRY'!B341)</f>
        <v/>
      </c>
      <c r="C340" s="94" t="str">
        <f>IF('DATA ENTRY'!C341="","",'DATA ENTRY'!C341)</f>
        <v/>
      </c>
      <c r="D340" s="94" t="str">
        <f>IF('DATA ENTRY'!E341="","",'DATA ENTRY'!E341)</f>
        <v/>
      </c>
      <c r="E340" s="22" t="str">
        <f>IF('DATA ENTRY'!G341="","",'DATA ENTRY'!G341)</f>
        <v/>
      </c>
      <c r="F340" s="22" t="str">
        <f>IF('DATA ENTRY'!F341="","",'DATA ENTRY'!F341)</f>
        <v/>
      </c>
      <c r="G340" s="94" t="str">
        <f>IF('DATA ENTRY'!H341="","",'DATA ENTRY'!H341)</f>
        <v/>
      </c>
      <c r="H340" s="173" t="str">
        <f>IF('DATA ENTRY'!I341="","",'DATA ENTRY'!I341)</f>
        <v/>
      </c>
      <c r="I340" s="94" t="str">
        <f>IF('DATA ENTRY'!N341="","",'DATA ENTRY'!N341)</f>
        <v/>
      </c>
      <c r="J340" s="174" t="str">
        <f>IF('DATA ENTRY'!O341="","",'DATA ENTRY'!O341)</f>
        <v/>
      </c>
      <c r="K340" s="22" t="str">
        <f>IF('DATA ENTRY'!P341="","",'DATA ENTRY'!P341)</f>
        <v/>
      </c>
      <c r="L340" s="174" t="str">
        <f>IF('DATA ENTRY'!Q341="","",'DATA ENTRY'!Q341)</f>
        <v/>
      </c>
      <c r="M340" s="22" t="str">
        <f>IF('DATA ENTRY'!R341="","",'DATA ENTRY'!R341)</f>
        <v/>
      </c>
      <c r="N340" s="174" t="str">
        <f>IF('DATA ENTRY'!S341="","",'DATA ENTRY'!S341)</f>
        <v/>
      </c>
      <c r="O340" s="174" t="str">
        <f t="shared" si="10"/>
        <v/>
      </c>
      <c r="P340" s="94" t="str">
        <f>IF('DATA ENTRY'!T341="","",'DATA ENTRY'!T341)</f>
        <v/>
      </c>
      <c r="Q340" s="94" t="str">
        <f>IF('DATA ENTRY'!U341="","",'DATA ENTRY'!U341)</f>
        <v/>
      </c>
      <c r="R340" s="22"/>
      <c r="S340" s="22"/>
      <c r="T340" s="22"/>
      <c r="U340" s="22" t="str">
        <f t="shared" si="11"/>
        <v/>
      </c>
    </row>
    <row r="341" spans="1:21" ht="18" customHeight="1">
      <c r="A341" s="22" t="str">
        <f>IF(AND(H341="",D341="",F341="",G341="",I341="",J341=""),"",SUBTOTAL(3,$B$5:B341))</f>
        <v/>
      </c>
      <c r="B341" s="94" t="str">
        <f>IF('DATA ENTRY'!B342="","",'DATA ENTRY'!B342)</f>
        <v/>
      </c>
      <c r="C341" s="94" t="str">
        <f>IF('DATA ENTRY'!C342="","",'DATA ENTRY'!C342)</f>
        <v/>
      </c>
      <c r="D341" s="94" t="str">
        <f>IF('DATA ENTRY'!E342="","",'DATA ENTRY'!E342)</f>
        <v/>
      </c>
      <c r="E341" s="22" t="str">
        <f>IF('DATA ENTRY'!G342="","",'DATA ENTRY'!G342)</f>
        <v/>
      </c>
      <c r="F341" s="22" t="str">
        <f>IF('DATA ENTRY'!F342="","",'DATA ENTRY'!F342)</f>
        <v/>
      </c>
      <c r="G341" s="94" t="str">
        <f>IF('DATA ENTRY'!H342="","",'DATA ENTRY'!H342)</f>
        <v/>
      </c>
      <c r="H341" s="173" t="str">
        <f>IF('DATA ENTRY'!I342="","",'DATA ENTRY'!I342)</f>
        <v/>
      </c>
      <c r="I341" s="94" t="str">
        <f>IF('DATA ENTRY'!N342="","",'DATA ENTRY'!N342)</f>
        <v/>
      </c>
      <c r="J341" s="174" t="str">
        <f>IF('DATA ENTRY'!O342="","",'DATA ENTRY'!O342)</f>
        <v/>
      </c>
      <c r="K341" s="22" t="str">
        <f>IF('DATA ENTRY'!P342="","",'DATA ENTRY'!P342)</f>
        <v/>
      </c>
      <c r="L341" s="174" t="str">
        <f>IF('DATA ENTRY'!Q342="","",'DATA ENTRY'!Q342)</f>
        <v/>
      </c>
      <c r="M341" s="22" t="str">
        <f>IF('DATA ENTRY'!R342="","",'DATA ENTRY'!R342)</f>
        <v/>
      </c>
      <c r="N341" s="174" t="str">
        <f>IF('DATA ENTRY'!S342="","",'DATA ENTRY'!S342)</f>
        <v/>
      </c>
      <c r="O341" s="174" t="str">
        <f t="shared" si="10"/>
        <v/>
      </c>
      <c r="P341" s="94" t="str">
        <f>IF('DATA ENTRY'!T342="","",'DATA ENTRY'!T342)</f>
        <v/>
      </c>
      <c r="Q341" s="94" t="str">
        <f>IF('DATA ENTRY'!U342="","",'DATA ENTRY'!U342)</f>
        <v/>
      </c>
      <c r="R341" s="22"/>
      <c r="S341" s="22"/>
      <c r="T341" s="22"/>
      <c r="U341" s="22" t="str">
        <f t="shared" si="11"/>
        <v/>
      </c>
    </row>
    <row r="342" spans="1:21" ht="18" customHeight="1">
      <c r="A342" s="22" t="str">
        <f>IF(AND(H342="",D342="",F342="",G342="",I342="",J342=""),"",SUBTOTAL(3,$B$5:B342))</f>
        <v/>
      </c>
      <c r="B342" s="94" t="str">
        <f>IF('DATA ENTRY'!B343="","",'DATA ENTRY'!B343)</f>
        <v/>
      </c>
      <c r="C342" s="94" t="str">
        <f>IF('DATA ENTRY'!C343="","",'DATA ENTRY'!C343)</f>
        <v/>
      </c>
      <c r="D342" s="94" t="str">
        <f>IF('DATA ENTRY'!E343="","",'DATA ENTRY'!E343)</f>
        <v/>
      </c>
      <c r="E342" s="22" t="str">
        <f>IF('DATA ENTRY'!G343="","",'DATA ENTRY'!G343)</f>
        <v/>
      </c>
      <c r="F342" s="22" t="str">
        <f>IF('DATA ENTRY'!F343="","",'DATA ENTRY'!F343)</f>
        <v/>
      </c>
      <c r="G342" s="94" t="str">
        <f>IF('DATA ENTRY'!H343="","",'DATA ENTRY'!H343)</f>
        <v/>
      </c>
      <c r="H342" s="173" t="str">
        <f>IF('DATA ENTRY'!I343="","",'DATA ENTRY'!I343)</f>
        <v/>
      </c>
      <c r="I342" s="94" t="str">
        <f>IF('DATA ENTRY'!N343="","",'DATA ENTRY'!N343)</f>
        <v/>
      </c>
      <c r="J342" s="174" t="str">
        <f>IF('DATA ENTRY'!O343="","",'DATA ENTRY'!O343)</f>
        <v/>
      </c>
      <c r="K342" s="22" t="str">
        <f>IF('DATA ENTRY'!P343="","",'DATA ENTRY'!P343)</f>
        <v/>
      </c>
      <c r="L342" s="174" t="str">
        <f>IF('DATA ENTRY'!Q343="","",'DATA ENTRY'!Q343)</f>
        <v/>
      </c>
      <c r="M342" s="22" t="str">
        <f>IF('DATA ENTRY'!R343="","",'DATA ENTRY'!R343)</f>
        <v/>
      </c>
      <c r="N342" s="174" t="str">
        <f>IF('DATA ENTRY'!S343="","",'DATA ENTRY'!S343)</f>
        <v/>
      </c>
      <c r="O342" s="174" t="str">
        <f t="shared" si="10"/>
        <v/>
      </c>
      <c r="P342" s="94" t="str">
        <f>IF('DATA ENTRY'!T343="","",'DATA ENTRY'!T343)</f>
        <v/>
      </c>
      <c r="Q342" s="94" t="str">
        <f>IF('DATA ENTRY'!U343="","",'DATA ENTRY'!U343)</f>
        <v/>
      </c>
      <c r="R342" s="22"/>
      <c r="S342" s="22"/>
      <c r="T342" s="22"/>
      <c r="U342" s="22" t="str">
        <f t="shared" si="11"/>
        <v/>
      </c>
    </row>
    <row r="343" spans="1:21" ht="18" customHeight="1">
      <c r="A343" s="22" t="str">
        <f>IF(AND(H343="",D343="",F343="",G343="",I343="",J343=""),"",SUBTOTAL(3,$B$5:B343))</f>
        <v/>
      </c>
      <c r="B343" s="94" t="str">
        <f>IF('DATA ENTRY'!B344="","",'DATA ENTRY'!B344)</f>
        <v/>
      </c>
      <c r="C343" s="94" t="str">
        <f>IF('DATA ENTRY'!C344="","",'DATA ENTRY'!C344)</f>
        <v/>
      </c>
      <c r="D343" s="94" t="str">
        <f>IF('DATA ENTRY'!E344="","",'DATA ENTRY'!E344)</f>
        <v/>
      </c>
      <c r="E343" s="22" t="str">
        <f>IF('DATA ENTRY'!G344="","",'DATA ENTRY'!G344)</f>
        <v/>
      </c>
      <c r="F343" s="22" t="str">
        <f>IF('DATA ENTRY'!F344="","",'DATA ENTRY'!F344)</f>
        <v/>
      </c>
      <c r="G343" s="94" t="str">
        <f>IF('DATA ENTRY'!H344="","",'DATA ENTRY'!H344)</f>
        <v/>
      </c>
      <c r="H343" s="173" t="str">
        <f>IF('DATA ENTRY'!I344="","",'DATA ENTRY'!I344)</f>
        <v/>
      </c>
      <c r="I343" s="94" t="str">
        <f>IF('DATA ENTRY'!N344="","",'DATA ENTRY'!N344)</f>
        <v/>
      </c>
      <c r="J343" s="174" t="str">
        <f>IF('DATA ENTRY'!O344="","",'DATA ENTRY'!O344)</f>
        <v/>
      </c>
      <c r="K343" s="22" t="str">
        <f>IF('DATA ENTRY'!P344="","",'DATA ENTRY'!P344)</f>
        <v/>
      </c>
      <c r="L343" s="174" t="str">
        <f>IF('DATA ENTRY'!Q344="","",'DATA ENTRY'!Q344)</f>
        <v/>
      </c>
      <c r="M343" s="22" t="str">
        <f>IF('DATA ENTRY'!R344="","",'DATA ENTRY'!R344)</f>
        <v/>
      </c>
      <c r="N343" s="174" t="str">
        <f>IF('DATA ENTRY'!S344="","",'DATA ENTRY'!S344)</f>
        <v/>
      </c>
      <c r="O343" s="174" t="str">
        <f t="shared" si="10"/>
        <v/>
      </c>
      <c r="P343" s="94" t="str">
        <f>IF('DATA ENTRY'!T344="","",'DATA ENTRY'!T344)</f>
        <v/>
      </c>
      <c r="Q343" s="94" t="str">
        <f>IF('DATA ENTRY'!U344="","",'DATA ENTRY'!U344)</f>
        <v/>
      </c>
      <c r="R343" s="22"/>
      <c r="S343" s="22"/>
      <c r="T343" s="22"/>
      <c r="U343" s="22" t="str">
        <f t="shared" si="11"/>
        <v/>
      </c>
    </row>
    <row r="344" spans="1:21" ht="18" customHeight="1">
      <c r="A344" s="22" t="str">
        <f>IF(AND(H344="",D344="",F344="",G344="",I344="",J344=""),"",SUBTOTAL(3,$B$5:B344))</f>
        <v/>
      </c>
      <c r="B344" s="94" t="str">
        <f>IF('DATA ENTRY'!B345="","",'DATA ENTRY'!B345)</f>
        <v/>
      </c>
      <c r="C344" s="94" t="str">
        <f>IF('DATA ENTRY'!C345="","",'DATA ENTRY'!C345)</f>
        <v/>
      </c>
      <c r="D344" s="94" t="str">
        <f>IF('DATA ENTRY'!E345="","",'DATA ENTRY'!E345)</f>
        <v/>
      </c>
      <c r="E344" s="22" t="str">
        <f>IF('DATA ENTRY'!G345="","",'DATA ENTRY'!G345)</f>
        <v/>
      </c>
      <c r="F344" s="22" t="str">
        <f>IF('DATA ENTRY'!F345="","",'DATA ENTRY'!F345)</f>
        <v/>
      </c>
      <c r="G344" s="94" t="str">
        <f>IF('DATA ENTRY'!H345="","",'DATA ENTRY'!H345)</f>
        <v/>
      </c>
      <c r="H344" s="173" t="str">
        <f>IF('DATA ENTRY'!I345="","",'DATA ENTRY'!I345)</f>
        <v/>
      </c>
      <c r="I344" s="94" t="str">
        <f>IF('DATA ENTRY'!N345="","",'DATA ENTRY'!N345)</f>
        <v/>
      </c>
      <c r="J344" s="174" t="str">
        <f>IF('DATA ENTRY'!O345="","",'DATA ENTRY'!O345)</f>
        <v/>
      </c>
      <c r="K344" s="22" t="str">
        <f>IF('DATA ENTRY'!P345="","",'DATA ENTRY'!P345)</f>
        <v/>
      </c>
      <c r="L344" s="174" t="str">
        <f>IF('DATA ENTRY'!Q345="","",'DATA ENTRY'!Q345)</f>
        <v/>
      </c>
      <c r="M344" s="22" t="str">
        <f>IF('DATA ENTRY'!R345="","",'DATA ENTRY'!R345)</f>
        <v/>
      </c>
      <c r="N344" s="174" t="str">
        <f>IF('DATA ENTRY'!S345="","",'DATA ENTRY'!S345)</f>
        <v/>
      </c>
      <c r="O344" s="174" t="str">
        <f t="shared" si="10"/>
        <v/>
      </c>
      <c r="P344" s="94" t="str">
        <f>IF('DATA ENTRY'!T345="","",'DATA ENTRY'!T345)</f>
        <v/>
      </c>
      <c r="Q344" s="94" t="str">
        <f>IF('DATA ENTRY'!U345="","",'DATA ENTRY'!U345)</f>
        <v/>
      </c>
      <c r="R344" s="22"/>
      <c r="S344" s="22"/>
      <c r="T344" s="22"/>
      <c r="U344" s="22" t="str">
        <f t="shared" si="11"/>
        <v/>
      </c>
    </row>
    <row r="345" spans="1:21" ht="18" customHeight="1">
      <c r="A345" s="22" t="str">
        <f>IF(AND(H345="",D345="",F345="",G345="",I345="",J345=""),"",SUBTOTAL(3,$B$5:B345))</f>
        <v/>
      </c>
      <c r="B345" s="94" t="str">
        <f>IF('DATA ENTRY'!B346="","",'DATA ENTRY'!B346)</f>
        <v/>
      </c>
      <c r="C345" s="94" t="str">
        <f>IF('DATA ENTRY'!C346="","",'DATA ENTRY'!C346)</f>
        <v/>
      </c>
      <c r="D345" s="94" t="str">
        <f>IF('DATA ENTRY'!E346="","",'DATA ENTRY'!E346)</f>
        <v/>
      </c>
      <c r="E345" s="22" t="str">
        <f>IF('DATA ENTRY'!G346="","",'DATA ENTRY'!G346)</f>
        <v/>
      </c>
      <c r="F345" s="22" t="str">
        <f>IF('DATA ENTRY'!F346="","",'DATA ENTRY'!F346)</f>
        <v/>
      </c>
      <c r="G345" s="94" t="str">
        <f>IF('DATA ENTRY'!H346="","",'DATA ENTRY'!H346)</f>
        <v/>
      </c>
      <c r="H345" s="173" t="str">
        <f>IF('DATA ENTRY'!I346="","",'DATA ENTRY'!I346)</f>
        <v/>
      </c>
      <c r="I345" s="94" t="str">
        <f>IF('DATA ENTRY'!N346="","",'DATA ENTRY'!N346)</f>
        <v/>
      </c>
      <c r="J345" s="174" t="str">
        <f>IF('DATA ENTRY'!O346="","",'DATA ENTRY'!O346)</f>
        <v/>
      </c>
      <c r="K345" s="22" t="str">
        <f>IF('DATA ENTRY'!P346="","",'DATA ENTRY'!P346)</f>
        <v/>
      </c>
      <c r="L345" s="174" t="str">
        <f>IF('DATA ENTRY'!Q346="","",'DATA ENTRY'!Q346)</f>
        <v/>
      </c>
      <c r="M345" s="22" t="str">
        <f>IF('DATA ENTRY'!R346="","",'DATA ENTRY'!R346)</f>
        <v/>
      </c>
      <c r="N345" s="174" t="str">
        <f>IF('DATA ENTRY'!S346="","",'DATA ENTRY'!S346)</f>
        <v/>
      </c>
      <c r="O345" s="174" t="str">
        <f t="shared" si="10"/>
        <v/>
      </c>
      <c r="P345" s="94" t="str">
        <f>IF('DATA ENTRY'!T346="","",'DATA ENTRY'!T346)</f>
        <v/>
      </c>
      <c r="Q345" s="94" t="str">
        <f>IF('DATA ENTRY'!U346="","",'DATA ENTRY'!U346)</f>
        <v/>
      </c>
      <c r="R345" s="22"/>
      <c r="S345" s="22"/>
      <c r="T345" s="22"/>
      <c r="U345" s="22" t="str">
        <f t="shared" si="11"/>
        <v/>
      </c>
    </row>
    <row r="346" spans="1:21" ht="18" customHeight="1">
      <c r="A346" s="22" t="str">
        <f>IF(AND(H346="",D346="",F346="",G346="",I346="",J346=""),"",SUBTOTAL(3,$B$5:B346))</f>
        <v/>
      </c>
      <c r="B346" s="94" t="str">
        <f>IF('DATA ENTRY'!B347="","",'DATA ENTRY'!B347)</f>
        <v/>
      </c>
      <c r="C346" s="94" t="str">
        <f>IF('DATA ENTRY'!C347="","",'DATA ENTRY'!C347)</f>
        <v/>
      </c>
      <c r="D346" s="94" t="str">
        <f>IF('DATA ENTRY'!E347="","",'DATA ENTRY'!E347)</f>
        <v/>
      </c>
      <c r="E346" s="22" t="str">
        <f>IF('DATA ENTRY'!G347="","",'DATA ENTRY'!G347)</f>
        <v/>
      </c>
      <c r="F346" s="22" t="str">
        <f>IF('DATA ENTRY'!F347="","",'DATA ENTRY'!F347)</f>
        <v/>
      </c>
      <c r="G346" s="94" t="str">
        <f>IF('DATA ENTRY'!H347="","",'DATA ENTRY'!H347)</f>
        <v/>
      </c>
      <c r="H346" s="173" t="str">
        <f>IF('DATA ENTRY'!I347="","",'DATA ENTRY'!I347)</f>
        <v/>
      </c>
      <c r="I346" s="94" t="str">
        <f>IF('DATA ENTRY'!N347="","",'DATA ENTRY'!N347)</f>
        <v/>
      </c>
      <c r="J346" s="174" t="str">
        <f>IF('DATA ENTRY'!O347="","",'DATA ENTRY'!O347)</f>
        <v/>
      </c>
      <c r="K346" s="22" t="str">
        <f>IF('DATA ENTRY'!P347="","",'DATA ENTRY'!P347)</f>
        <v/>
      </c>
      <c r="L346" s="174" t="str">
        <f>IF('DATA ENTRY'!Q347="","",'DATA ENTRY'!Q347)</f>
        <v/>
      </c>
      <c r="M346" s="22" t="str">
        <f>IF('DATA ENTRY'!R347="","",'DATA ENTRY'!R347)</f>
        <v/>
      </c>
      <c r="N346" s="174" t="str">
        <f>IF('DATA ENTRY'!S347="","",'DATA ENTRY'!S347)</f>
        <v/>
      </c>
      <c r="O346" s="174" t="str">
        <f t="shared" si="10"/>
        <v/>
      </c>
      <c r="P346" s="94" t="str">
        <f>IF('DATA ENTRY'!T347="","",'DATA ENTRY'!T347)</f>
        <v/>
      </c>
      <c r="Q346" s="94" t="str">
        <f>IF('DATA ENTRY'!U347="","",'DATA ENTRY'!U347)</f>
        <v/>
      </c>
      <c r="R346" s="22"/>
      <c r="S346" s="22"/>
      <c r="T346" s="22"/>
      <c r="U346" s="22" t="str">
        <f t="shared" si="11"/>
        <v/>
      </c>
    </row>
    <row r="347" spans="1:21" ht="18" customHeight="1">
      <c r="A347" s="22" t="str">
        <f>IF(AND(H347="",D347="",F347="",G347="",I347="",J347=""),"",SUBTOTAL(3,$B$5:B347))</f>
        <v/>
      </c>
      <c r="B347" s="94" t="str">
        <f>IF('DATA ENTRY'!B348="","",'DATA ENTRY'!B348)</f>
        <v/>
      </c>
      <c r="C347" s="94" t="str">
        <f>IF('DATA ENTRY'!C348="","",'DATA ENTRY'!C348)</f>
        <v/>
      </c>
      <c r="D347" s="94" t="str">
        <f>IF('DATA ENTRY'!E348="","",'DATA ENTRY'!E348)</f>
        <v/>
      </c>
      <c r="E347" s="22" t="str">
        <f>IF('DATA ENTRY'!G348="","",'DATA ENTRY'!G348)</f>
        <v/>
      </c>
      <c r="F347" s="22" t="str">
        <f>IF('DATA ENTRY'!F348="","",'DATA ENTRY'!F348)</f>
        <v/>
      </c>
      <c r="G347" s="94" t="str">
        <f>IF('DATA ENTRY'!H348="","",'DATA ENTRY'!H348)</f>
        <v/>
      </c>
      <c r="H347" s="173" t="str">
        <f>IF('DATA ENTRY'!I348="","",'DATA ENTRY'!I348)</f>
        <v/>
      </c>
      <c r="I347" s="94" t="str">
        <f>IF('DATA ENTRY'!N348="","",'DATA ENTRY'!N348)</f>
        <v/>
      </c>
      <c r="J347" s="174" t="str">
        <f>IF('DATA ENTRY'!O348="","",'DATA ENTRY'!O348)</f>
        <v/>
      </c>
      <c r="K347" s="22" t="str">
        <f>IF('DATA ENTRY'!P348="","",'DATA ENTRY'!P348)</f>
        <v/>
      </c>
      <c r="L347" s="174" t="str">
        <f>IF('DATA ENTRY'!Q348="","",'DATA ENTRY'!Q348)</f>
        <v/>
      </c>
      <c r="M347" s="22" t="str">
        <f>IF('DATA ENTRY'!R348="","",'DATA ENTRY'!R348)</f>
        <v/>
      </c>
      <c r="N347" s="174" t="str">
        <f>IF('DATA ENTRY'!S348="","",'DATA ENTRY'!S348)</f>
        <v/>
      </c>
      <c r="O347" s="174" t="str">
        <f t="shared" si="10"/>
        <v/>
      </c>
      <c r="P347" s="94" t="str">
        <f>IF('DATA ENTRY'!T348="","",'DATA ENTRY'!T348)</f>
        <v/>
      </c>
      <c r="Q347" s="94" t="str">
        <f>IF('DATA ENTRY'!U348="","",'DATA ENTRY'!U348)</f>
        <v/>
      </c>
      <c r="R347" s="22"/>
      <c r="S347" s="22"/>
      <c r="T347" s="22"/>
      <c r="U347" s="22" t="str">
        <f t="shared" si="11"/>
        <v/>
      </c>
    </row>
    <row r="348" spans="1:21" ht="18" customHeight="1">
      <c r="A348" s="22" t="str">
        <f>IF(AND(H348="",D348="",F348="",G348="",I348="",J348=""),"",SUBTOTAL(3,$B$5:B348))</f>
        <v/>
      </c>
      <c r="B348" s="94" t="str">
        <f>IF('DATA ENTRY'!B349="","",'DATA ENTRY'!B349)</f>
        <v/>
      </c>
      <c r="C348" s="94" t="str">
        <f>IF('DATA ENTRY'!C349="","",'DATA ENTRY'!C349)</f>
        <v/>
      </c>
      <c r="D348" s="94" t="str">
        <f>IF('DATA ENTRY'!E349="","",'DATA ENTRY'!E349)</f>
        <v/>
      </c>
      <c r="E348" s="22" t="str">
        <f>IF('DATA ENTRY'!G349="","",'DATA ENTRY'!G349)</f>
        <v/>
      </c>
      <c r="F348" s="22" t="str">
        <f>IF('DATA ENTRY'!F349="","",'DATA ENTRY'!F349)</f>
        <v/>
      </c>
      <c r="G348" s="94" t="str">
        <f>IF('DATA ENTRY'!H349="","",'DATA ENTRY'!H349)</f>
        <v/>
      </c>
      <c r="H348" s="173" t="str">
        <f>IF('DATA ENTRY'!I349="","",'DATA ENTRY'!I349)</f>
        <v/>
      </c>
      <c r="I348" s="94" t="str">
        <f>IF('DATA ENTRY'!N349="","",'DATA ENTRY'!N349)</f>
        <v/>
      </c>
      <c r="J348" s="174" t="str">
        <f>IF('DATA ENTRY'!O349="","",'DATA ENTRY'!O349)</f>
        <v/>
      </c>
      <c r="K348" s="22" t="str">
        <f>IF('DATA ENTRY'!P349="","",'DATA ENTRY'!P349)</f>
        <v/>
      </c>
      <c r="L348" s="174" t="str">
        <f>IF('DATA ENTRY'!Q349="","",'DATA ENTRY'!Q349)</f>
        <v/>
      </c>
      <c r="M348" s="22" t="str">
        <f>IF('DATA ENTRY'!R349="","",'DATA ENTRY'!R349)</f>
        <v/>
      </c>
      <c r="N348" s="174" t="str">
        <f>IF('DATA ENTRY'!S349="","",'DATA ENTRY'!S349)</f>
        <v/>
      </c>
      <c r="O348" s="174" t="str">
        <f t="shared" si="10"/>
        <v/>
      </c>
      <c r="P348" s="94" t="str">
        <f>IF('DATA ENTRY'!T349="","",'DATA ENTRY'!T349)</f>
        <v/>
      </c>
      <c r="Q348" s="94" t="str">
        <f>IF('DATA ENTRY'!U349="","",'DATA ENTRY'!U349)</f>
        <v/>
      </c>
      <c r="R348" s="22"/>
      <c r="S348" s="22"/>
      <c r="T348" s="22"/>
      <c r="U348" s="22" t="str">
        <f t="shared" si="11"/>
        <v/>
      </c>
    </row>
    <row r="349" spans="1:21" ht="18" customHeight="1">
      <c r="A349" s="22" t="str">
        <f>IF(AND(H349="",D349="",F349="",G349="",I349="",J349=""),"",SUBTOTAL(3,$B$5:B349))</f>
        <v/>
      </c>
      <c r="B349" s="94" t="str">
        <f>IF('DATA ENTRY'!B350="","",'DATA ENTRY'!B350)</f>
        <v/>
      </c>
      <c r="C349" s="94" t="str">
        <f>IF('DATA ENTRY'!C350="","",'DATA ENTRY'!C350)</f>
        <v/>
      </c>
      <c r="D349" s="94" t="str">
        <f>IF('DATA ENTRY'!E350="","",'DATA ENTRY'!E350)</f>
        <v/>
      </c>
      <c r="E349" s="22" t="str">
        <f>IF('DATA ENTRY'!G350="","",'DATA ENTRY'!G350)</f>
        <v/>
      </c>
      <c r="F349" s="22" t="str">
        <f>IF('DATA ENTRY'!F350="","",'DATA ENTRY'!F350)</f>
        <v/>
      </c>
      <c r="G349" s="94" t="str">
        <f>IF('DATA ENTRY'!H350="","",'DATA ENTRY'!H350)</f>
        <v/>
      </c>
      <c r="H349" s="173" t="str">
        <f>IF('DATA ENTRY'!I350="","",'DATA ENTRY'!I350)</f>
        <v/>
      </c>
      <c r="I349" s="94" t="str">
        <f>IF('DATA ENTRY'!N350="","",'DATA ENTRY'!N350)</f>
        <v/>
      </c>
      <c r="J349" s="174" t="str">
        <f>IF('DATA ENTRY'!O350="","",'DATA ENTRY'!O350)</f>
        <v/>
      </c>
      <c r="K349" s="22" t="str">
        <f>IF('DATA ENTRY'!P350="","",'DATA ENTRY'!P350)</f>
        <v/>
      </c>
      <c r="L349" s="174" t="str">
        <f>IF('DATA ENTRY'!Q350="","",'DATA ENTRY'!Q350)</f>
        <v/>
      </c>
      <c r="M349" s="22" t="str">
        <f>IF('DATA ENTRY'!R350="","",'DATA ENTRY'!R350)</f>
        <v/>
      </c>
      <c r="N349" s="174" t="str">
        <f>IF('DATA ENTRY'!S350="","",'DATA ENTRY'!S350)</f>
        <v/>
      </c>
      <c r="O349" s="174" t="str">
        <f t="shared" si="10"/>
        <v/>
      </c>
      <c r="P349" s="94" t="str">
        <f>IF('DATA ENTRY'!T350="","",'DATA ENTRY'!T350)</f>
        <v/>
      </c>
      <c r="Q349" s="94" t="str">
        <f>IF('DATA ENTRY'!U350="","",'DATA ENTRY'!U350)</f>
        <v/>
      </c>
      <c r="R349" s="22"/>
      <c r="S349" s="22"/>
      <c r="T349" s="22"/>
      <c r="U349" s="22" t="str">
        <f t="shared" si="11"/>
        <v/>
      </c>
    </row>
    <row r="350" spans="1:21" ht="18" customHeight="1">
      <c r="A350" s="22" t="str">
        <f>IF(AND(H350="",D350="",F350="",G350="",I350="",J350=""),"",SUBTOTAL(3,$B$5:B350))</f>
        <v/>
      </c>
      <c r="B350" s="94" t="str">
        <f>IF('DATA ENTRY'!B351="","",'DATA ENTRY'!B351)</f>
        <v/>
      </c>
      <c r="C350" s="94" t="str">
        <f>IF('DATA ENTRY'!C351="","",'DATA ENTRY'!C351)</f>
        <v/>
      </c>
      <c r="D350" s="94" t="str">
        <f>IF('DATA ENTRY'!E351="","",'DATA ENTRY'!E351)</f>
        <v/>
      </c>
      <c r="E350" s="22" t="str">
        <f>IF('DATA ENTRY'!G351="","",'DATA ENTRY'!G351)</f>
        <v/>
      </c>
      <c r="F350" s="22" t="str">
        <f>IF('DATA ENTRY'!F351="","",'DATA ENTRY'!F351)</f>
        <v/>
      </c>
      <c r="G350" s="94" t="str">
        <f>IF('DATA ENTRY'!H351="","",'DATA ENTRY'!H351)</f>
        <v/>
      </c>
      <c r="H350" s="173" t="str">
        <f>IF('DATA ENTRY'!I351="","",'DATA ENTRY'!I351)</f>
        <v/>
      </c>
      <c r="I350" s="94" t="str">
        <f>IF('DATA ENTRY'!N351="","",'DATA ENTRY'!N351)</f>
        <v/>
      </c>
      <c r="J350" s="174" t="str">
        <f>IF('DATA ENTRY'!O351="","",'DATA ENTRY'!O351)</f>
        <v/>
      </c>
      <c r="K350" s="22" t="str">
        <f>IF('DATA ENTRY'!P351="","",'DATA ENTRY'!P351)</f>
        <v/>
      </c>
      <c r="L350" s="174" t="str">
        <f>IF('DATA ENTRY'!Q351="","",'DATA ENTRY'!Q351)</f>
        <v/>
      </c>
      <c r="M350" s="22" t="str">
        <f>IF('DATA ENTRY'!R351="","",'DATA ENTRY'!R351)</f>
        <v/>
      </c>
      <c r="N350" s="174" t="str">
        <f>IF('DATA ENTRY'!S351="","",'DATA ENTRY'!S351)</f>
        <v/>
      </c>
      <c r="O350" s="174" t="str">
        <f t="shared" si="10"/>
        <v/>
      </c>
      <c r="P350" s="94" t="str">
        <f>IF('DATA ENTRY'!T351="","",'DATA ENTRY'!T351)</f>
        <v/>
      </c>
      <c r="Q350" s="94" t="str">
        <f>IF('DATA ENTRY'!U351="","",'DATA ENTRY'!U351)</f>
        <v/>
      </c>
      <c r="R350" s="22"/>
      <c r="S350" s="22"/>
      <c r="T350" s="22"/>
      <c r="U350" s="22" t="str">
        <f t="shared" si="11"/>
        <v/>
      </c>
    </row>
    <row r="351" spans="1:21" ht="18" customHeight="1">
      <c r="A351" s="22" t="str">
        <f>IF(AND(H351="",D351="",F351="",G351="",I351="",J351=""),"",SUBTOTAL(3,$B$5:B351))</f>
        <v/>
      </c>
      <c r="B351" s="94" t="str">
        <f>IF('DATA ENTRY'!B352="","",'DATA ENTRY'!B352)</f>
        <v/>
      </c>
      <c r="C351" s="94" t="str">
        <f>IF('DATA ENTRY'!C352="","",'DATA ENTRY'!C352)</f>
        <v/>
      </c>
      <c r="D351" s="94" t="str">
        <f>IF('DATA ENTRY'!E352="","",'DATA ENTRY'!E352)</f>
        <v/>
      </c>
      <c r="E351" s="22" t="str">
        <f>IF('DATA ENTRY'!G352="","",'DATA ENTRY'!G352)</f>
        <v/>
      </c>
      <c r="F351" s="22" t="str">
        <f>IF('DATA ENTRY'!F352="","",'DATA ENTRY'!F352)</f>
        <v/>
      </c>
      <c r="G351" s="94" t="str">
        <f>IF('DATA ENTRY'!H352="","",'DATA ENTRY'!H352)</f>
        <v/>
      </c>
      <c r="H351" s="173" t="str">
        <f>IF('DATA ENTRY'!I352="","",'DATA ENTRY'!I352)</f>
        <v/>
      </c>
      <c r="I351" s="94" t="str">
        <f>IF('DATA ENTRY'!N352="","",'DATA ENTRY'!N352)</f>
        <v/>
      </c>
      <c r="J351" s="174" t="str">
        <f>IF('DATA ENTRY'!O352="","",'DATA ENTRY'!O352)</f>
        <v/>
      </c>
      <c r="K351" s="22" t="str">
        <f>IF('DATA ENTRY'!P352="","",'DATA ENTRY'!P352)</f>
        <v/>
      </c>
      <c r="L351" s="174" t="str">
        <f>IF('DATA ENTRY'!Q352="","",'DATA ENTRY'!Q352)</f>
        <v/>
      </c>
      <c r="M351" s="22" t="str">
        <f>IF('DATA ENTRY'!R352="","",'DATA ENTRY'!R352)</f>
        <v/>
      </c>
      <c r="N351" s="174" t="str">
        <f>IF('DATA ENTRY'!S352="","",'DATA ENTRY'!S352)</f>
        <v/>
      </c>
      <c r="O351" s="174" t="str">
        <f t="shared" si="10"/>
        <v/>
      </c>
      <c r="P351" s="94" t="str">
        <f>IF('DATA ENTRY'!T352="","",'DATA ENTRY'!T352)</f>
        <v/>
      </c>
      <c r="Q351" s="94" t="str">
        <f>IF('DATA ENTRY'!U352="","",'DATA ENTRY'!U352)</f>
        <v/>
      </c>
      <c r="R351" s="22"/>
      <c r="S351" s="22"/>
      <c r="T351" s="22"/>
      <c r="U351" s="22" t="str">
        <f t="shared" si="11"/>
        <v/>
      </c>
    </row>
    <row r="352" spans="1:21" ht="18" customHeight="1">
      <c r="A352" s="22" t="str">
        <f>IF(AND(H352="",D352="",F352="",G352="",I352="",J352=""),"",SUBTOTAL(3,$B$5:B352))</f>
        <v/>
      </c>
      <c r="B352" s="94" t="str">
        <f>IF('DATA ENTRY'!B353="","",'DATA ENTRY'!B353)</f>
        <v/>
      </c>
      <c r="C352" s="94" t="str">
        <f>IF('DATA ENTRY'!C353="","",'DATA ENTRY'!C353)</f>
        <v/>
      </c>
      <c r="D352" s="94" t="str">
        <f>IF('DATA ENTRY'!E353="","",'DATA ENTRY'!E353)</f>
        <v/>
      </c>
      <c r="E352" s="22" t="str">
        <f>IF('DATA ENTRY'!G353="","",'DATA ENTRY'!G353)</f>
        <v/>
      </c>
      <c r="F352" s="22" t="str">
        <f>IF('DATA ENTRY'!F353="","",'DATA ENTRY'!F353)</f>
        <v/>
      </c>
      <c r="G352" s="94" t="str">
        <f>IF('DATA ENTRY'!H353="","",'DATA ENTRY'!H353)</f>
        <v/>
      </c>
      <c r="H352" s="173" t="str">
        <f>IF('DATA ENTRY'!I353="","",'DATA ENTRY'!I353)</f>
        <v/>
      </c>
      <c r="I352" s="94" t="str">
        <f>IF('DATA ENTRY'!N353="","",'DATA ENTRY'!N353)</f>
        <v/>
      </c>
      <c r="J352" s="174" t="str">
        <f>IF('DATA ENTRY'!O353="","",'DATA ENTRY'!O353)</f>
        <v/>
      </c>
      <c r="K352" s="22" t="str">
        <f>IF('DATA ENTRY'!P353="","",'DATA ENTRY'!P353)</f>
        <v/>
      </c>
      <c r="L352" s="174" t="str">
        <f>IF('DATA ENTRY'!Q353="","",'DATA ENTRY'!Q353)</f>
        <v/>
      </c>
      <c r="M352" s="22" t="str">
        <f>IF('DATA ENTRY'!R353="","",'DATA ENTRY'!R353)</f>
        <v/>
      </c>
      <c r="N352" s="174" t="str">
        <f>IF('DATA ENTRY'!S353="","",'DATA ENTRY'!S353)</f>
        <v/>
      </c>
      <c r="O352" s="174" t="str">
        <f t="shared" si="10"/>
        <v/>
      </c>
      <c r="P352" s="94" t="str">
        <f>IF('DATA ENTRY'!T353="","",'DATA ENTRY'!T353)</f>
        <v/>
      </c>
      <c r="Q352" s="94" t="str">
        <f>IF('DATA ENTRY'!U353="","",'DATA ENTRY'!U353)</f>
        <v/>
      </c>
      <c r="R352" s="22"/>
      <c r="S352" s="22"/>
      <c r="T352" s="22"/>
      <c r="U352" s="22" t="str">
        <f t="shared" si="11"/>
        <v/>
      </c>
    </row>
    <row r="353" spans="1:21" ht="18" customHeight="1">
      <c r="A353" s="22" t="str">
        <f>IF(AND(H353="",D353="",F353="",G353="",I353="",J353=""),"",SUBTOTAL(3,$B$5:B353))</f>
        <v/>
      </c>
      <c r="B353" s="94" t="str">
        <f>IF('DATA ENTRY'!B354="","",'DATA ENTRY'!B354)</f>
        <v/>
      </c>
      <c r="C353" s="94" t="str">
        <f>IF('DATA ENTRY'!C354="","",'DATA ENTRY'!C354)</f>
        <v/>
      </c>
      <c r="D353" s="94" t="str">
        <f>IF('DATA ENTRY'!E354="","",'DATA ENTRY'!E354)</f>
        <v/>
      </c>
      <c r="E353" s="22" t="str">
        <f>IF('DATA ENTRY'!G354="","",'DATA ENTRY'!G354)</f>
        <v/>
      </c>
      <c r="F353" s="22" t="str">
        <f>IF('DATA ENTRY'!F354="","",'DATA ENTRY'!F354)</f>
        <v/>
      </c>
      <c r="G353" s="94" t="str">
        <f>IF('DATA ENTRY'!H354="","",'DATA ENTRY'!H354)</f>
        <v/>
      </c>
      <c r="H353" s="173" t="str">
        <f>IF('DATA ENTRY'!I354="","",'DATA ENTRY'!I354)</f>
        <v/>
      </c>
      <c r="I353" s="94" t="str">
        <f>IF('DATA ENTRY'!N354="","",'DATA ENTRY'!N354)</f>
        <v/>
      </c>
      <c r="J353" s="174" t="str">
        <f>IF('DATA ENTRY'!O354="","",'DATA ENTRY'!O354)</f>
        <v/>
      </c>
      <c r="K353" s="22" t="str">
        <f>IF('DATA ENTRY'!P354="","",'DATA ENTRY'!P354)</f>
        <v/>
      </c>
      <c r="L353" s="174" t="str">
        <f>IF('DATA ENTRY'!Q354="","",'DATA ENTRY'!Q354)</f>
        <v/>
      </c>
      <c r="M353" s="22" t="str">
        <f>IF('DATA ENTRY'!R354="","",'DATA ENTRY'!R354)</f>
        <v/>
      </c>
      <c r="N353" s="174" t="str">
        <f>IF('DATA ENTRY'!S354="","",'DATA ENTRY'!S354)</f>
        <v/>
      </c>
      <c r="O353" s="174" t="str">
        <f t="shared" si="10"/>
        <v/>
      </c>
      <c r="P353" s="94" t="str">
        <f>IF('DATA ENTRY'!T354="","",'DATA ENTRY'!T354)</f>
        <v/>
      </c>
      <c r="Q353" s="94" t="str">
        <f>IF('DATA ENTRY'!U354="","",'DATA ENTRY'!U354)</f>
        <v/>
      </c>
      <c r="R353" s="22"/>
      <c r="S353" s="22"/>
      <c r="T353" s="22"/>
      <c r="U353" s="22" t="str">
        <f t="shared" si="11"/>
        <v/>
      </c>
    </row>
    <row r="354" spans="1:21" ht="18" customHeight="1">
      <c r="A354" s="22" t="str">
        <f>IF(AND(H354="",D354="",F354="",G354="",I354="",J354=""),"",SUBTOTAL(3,$B$5:B354))</f>
        <v/>
      </c>
      <c r="B354" s="94" t="str">
        <f>IF('DATA ENTRY'!B355="","",'DATA ENTRY'!B355)</f>
        <v/>
      </c>
      <c r="C354" s="94" t="str">
        <f>IF('DATA ENTRY'!C355="","",'DATA ENTRY'!C355)</f>
        <v/>
      </c>
      <c r="D354" s="94" t="str">
        <f>IF('DATA ENTRY'!E355="","",'DATA ENTRY'!E355)</f>
        <v/>
      </c>
      <c r="E354" s="22" t="str">
        <f>IF('DATA ENTRY'!G355="","",'DATA ENTRY'!G355)</f>
        <v/>
      </c>
      <c r="F354" s="22" t="str">
        <f>IF('DATA ENTRY'!F355="","",'DATA ENTRY'!F355)</f>
        <v/>
      </c>
      <c r="G354" s="94" t="str">
        <f>IF('DATA ENTRY'!H355="","",'DATA ENTRY'!H355)</f>
        <v/>
      </c>
      <c r="H354" s="173" t="str">
        <f>IF('DATA ENTRY'!I355="","",'DATA ENTRY'!I355)</f>
        <v/>
      </c>
      <c r="I354" s="94" t="str">
        <f>IF('DATA ENTRY'!N355="","",'DATA ENTRY'!N355)</f>
        <v/>
      </c>
      <c r="J354" s="174" t="str">
        <f>IF('DATA ENTRY'!O355="","",'DATA ENTRY'!O355)</f>
        <v/>
      </c>
      <c r="K354" s="22" t="str">
        <f>IF('DATA ENTRY'!P355="","",'DATA ENTRY'!P355)</f>
        <v/>
      </c>
      <c r="L354" s="174" t="str">
        <f>IF('DATA ENTRY'!Q355="","",'DATA ENTRY'!Q355)</f>
        <v/>
      </c>
      <c r="M354" s="22" t="str">
        <f>IF('DATA ENTRY'!R355="","",'DATA ENTRY'!R355)</f>
        <v/>
      </c>
      <c r="N354" s="174" t="str">
        <f>IF('DATA ENTRY'!S355="","",'DATA ENTRY'!S355)</f>
        <v/>
      </c>
      <c r="O354" s="174" t="str">
        <f t="shared" si="10"/>
        <v/>
      </c>
      <c r="P354" s="94" t="str">
        <f>IF('DATA ENTRY'!T355="","",'DATA ENTRY'!T355)</f>
        <v/>
      </c>
      <c r="Q354" s="94" t="str">
        <f>IF('DATA ENTRY'!U355="","",'DATA ENTRY'!U355)</f>
        <v/>
      </c>
      <c r="R354" s="22"/>
      <c r="S354" s="22"/>
      <c r="T354" s="22"/>
      <c r="U354" s="22" t="str">
        <f t="shared" si="11"/>
        <v/>
      </c>
    </row>
    <row r="355" spans="1:21" ht="18" customHeight="1">
      <c r="A355" s="22" t="str">
        <f>IF(AND(H355="",D355="",F355="",G355="",I355="",J355=""),"",SUBTOTAL(3,$B$5:B355))</f>
        <v/>
      </c>
      <c r="B355" s="94" t="str">
        <f>IF('DATA ENTRY'!B356="","",'DATA ENTRY'!B356)</f>
        <v/>
      </c>
      <c r="C355" s="94" t="str">
        <f>IF('DATA ENTRY'!C356="","",'DATA ENTRY'!C356)</f>
        <v/>
      </c>
      <c r="D355" s="94" t="str">
        <f>IF('DATA ENTRY'!E356="","",'DATA ENTRY'!E356)</f>
        <v/>
      </c>
      <c r="E355" s="22" t="str">
        <f>IF('DATA ENTRY'!G356="","",'DATA ENTRY'!G356)</f>
        <v/>
      </c>
      <c r="F355" s="22" t="str">
        <f>IF('DATA ENTRY'!F356="","",'DATA ENTRY'!F356)</f>
        <v/>
      </c>
      <c r="G355" s="94" t="str">
        <f>IF('DATA ENTRY'!H356="","",'DATA ENTRY'!H356)</f>
        <v/>
      </c>
      <c r="H355" s="173" t="str">
        <f>IF('DATA ENTRY'!I356="","",'DATA ENTRY'!I356)</f>
        <v/>
      </c>
      <c r="I355" s="94" t="str">
        <f>IF('DATA ENTRY'!N356="","",'DATA ENTRY'!N356)</f>
        <v/>
      </c>
      <c r="J355" s="174" t="str">
        <f>IF('DATA ENTRY'!O356="","",'DATA ENTRY'!O356)</f>
        <v/>
      </c>
      <c r="K355" s="22" t="str">
        <f>IF('DATA ENTRY'!P356="","",'DATA ENTRY'!P356)</f>
        <v/>
      </c>
      <c r="L355" s="174" t="str">
        <f>IF('DATA ENTRY'!Q356="","",'DATA ENTRY'!Q356)</f>
        <v/>
      </c>
      <c r="M355" s="22" t="str">
        <f>IF('DATA ENTRY'!R356="","",'DATA ENTRY'!R356)</f>
        <v/>
      </c>
      <c r="N355" s="174" t="str">
        <f>IF('DATA ENTRY'!S356="","",'DATA ENTRY'!S356)</f>
        <v/>
      </c>
      <c r="O355" s="174" t="str">
        <f t="shared" si="10"/>
        <v/>
      </c>
      <c r="P355" s="94" t="str">
        <f>IF('DATA ENTRY'!T356="","",'DATA ENTRY'!T356)</f>
        <v/>
      </c>
      <c r="Q355" s="94" t="str">
        <f>IF('DATA ENTRY'!U356="","",'DATA ENTRY'!U356)</f>
        <v/>
      </c>
      <c r="R355" s="22"/>
      <c r="S355" s="22"/>
      <c r="T355" s="22"/>
      <c r="U355" s="22" t="str">
        <f t="shared" si="11"/>
        <v/>
      </c>
    </row>
    <row r="356" spans="1:21" ht="18" customHeight="1">
      <c r="A356" s="22" t="str">
        <f>IF(AND(H356="",D356="",F356="",G356="",I356="",J356=""),"",SUBTOTAL(3,$B$5:B356))</f>
        <v/>
      </c>
      <c r="B356" s="94" t="str">
        <f>IF('DATA ENTRY'!B357="","",'DATA ENTRY'!B357)</f>
        <v/>
      </c>
      <c r="C356" s="94" t="str">
        <f>IF('DATA ENTRY'!C357="","",'DATA ENTRY'!C357)</f>
        <v/>
      </c>
      <c r="D356" s="94" t="str">
        <f>IF('DATA ENTRY'!E357="","",'DATA ENTRY'!E357)</f>
        <v/>
      </c>
      <c r="E356" s="22" t="str">
        <f>IF('DATA ENTRY'!G357="","",'DATA ENTRY'!G357)</f>
        <v/>
      </c>
      <c r="F356" s="22" t="str">
        <f>IF('DATA ENTRY'!F357="","",'DATA ENTRY'!F357)</f>
        <v/>
      </c>
      <c r="G356" s="94" t="str">
        <f>IF('DATA ENTRY'!H357="","",'DATA ENTRY'!H357)</f>
        <v/>
      </c>
      <c r="H356" s="173" t="str">
        <f>IF('DATA ENTRY'!I357="","",'DATA ENTRY'!I357)</f>
        <v/>
      </c>
      <c r="I356" s="94" t="str">
        <f>IF('DATA ENTRY'!N357="","",'DATA ENTRY'!N357)</f>
        <v/>
      </c>
      <c r="J356" s="174" t="str">
        <f>IF('DATA ENTRY'!O357="","",'DATA ENTRY'!O357)</f>
        <v/>
      </c>
      <c r="K356" s="22" t="str">
        <f>IF('DATA ENTRY'!P357="","",'DATA ENTRY'!P357)</f>
        <v/>
      </c>
      <c r="L356" s="174" t="str">
        <f>IF('DATA ENTRY'!Q357="","",'DATA ENTRY'!Q357)</f>
        <v/>
      </c>
      <c r="M356" s="22" t="str">
        <f>IF('DATA ENTRY'!R357="","",'DATA ENTRY'!R357)</f>
        <v/>
      </c>
      <c r="N356" s="174" t="str">
        <f>IF('DATA ENTRY'!S357="","",'DATA ENTRY'!S357)</f>
        <v/>
      </c>
      <c r="O356" s="174" t="str">
        <f t="shared" si="10"/>
        <v/>
      </c>
      <c r="P356" s="94" t="str">
        <f>IF('DATA ENTRY'!T357="","",'DATA ENTRY'!T357)</f>
        <v/>
      </c>
      <c r="Q356" s="94" t="str">
        <f>IF('DATA ENTRY'!U357="","",'DATA ENTRY'!U357)</f>
        <v/>
      </c>
      <c r="R356" s="22"/>
      <c r="S356" s="22"/>
      <c r="T356" s="22"/>
      <c r="U356" s="22" t="str">
        <f t="shared" si="11"/>
        <v/>
      </c>
    </row>
    <row r="357" spans="1:21" ht="18" customHeight="1">
      <c r="A357" s="22" t="str">
        <f>IF(AND(H357="",D357="",F357="",G357="",I357="",J357=""),"",SUBTOTAL(3,$B$5:B357))</f>
        <v/>
      </c>
      <c r="B357" s="94" t="str">
        <f>IF('DATA ENTRY'!B358="","",'DATA ENTRY'!B358)</f>
        <v/>
      </c>
      <c r="C357" s="94" t="str">
        <f>IF('DATA ENTRY'!C358="","",'DATA ENTRY'!C358)</f>
        <v/>
      </c>
      <c r="D357" s="94" t="str">
        <f>IF('DATA ENTRY'!E358="","",'DATA ENTRY'!E358)</f>
        <v/>
      </c>
      <c r="E357" s="22" t="str">
        <f>IF('DATA ENTRY'!G358="","",'DATA ENTRY'!G358)</f>
        <v/>
      </c>
      <c r="F357" s="22" t="str">
        <f>IF('DATA ENTRY'!F358="","",'DATA ENTRY'!F358)</f>
        <v/>
      </c>
      <c r="G357" s="94" t="str">
        <f>IF('DATA ENTRY'!H358="","",'DATA ENTRY'!H358)</f>
        <v/>
      </c>
      <c r="H357" s="173" t="str">
        <f>IF('DATA ENTRY'!I358="","",'DATA ENTRY'!I358)</f>
        <v/>
      </c>
      <c r="I357" s="94" t="str">
        <f>IF('DATA ENTRY'!N358="","",'DATA ENTRY'!N358)</f>
        <v/>
      </c>
      <c r="J357" s="174" t="str">
        <f>IF('DATA ENTRY'!O358="","",'DATA ENTRY'!O358)</f>
        <v/>
      </c>
      <c r="K357" s="22" t="str">
        <f>IF('DATA ENTRY'!P358="","",'DATA ENTRY'!P358)</f>
        <v/>
      </c>
      <c r="L357" s="174" t="str">
        <f>IF('DATA ENTRY'!Q358="","",'DATA ENTRY'!Q358)</f>
        <v/>
      </c>
      <c r="M357" s="22" t="str">
        <f>IF('DATA ENTRY'!R358="","",'DATA ENTRY'!R358)</f>
        <v/>
      </c>
      <c r="N357" s="174" t="str">
        <f>IF('DATA ENTRY'!S358="","",'DATA ENTRY'!S358)</f>
        <v/>
      </c>
      <c r="O357" s="174" t="str">
        <f t="shared" si="10"/>
        <v/>
      </c>
      <c r="P357" s="94" t="str">
        <f>IF('DATA ENTRY'!T358="","",'DATA ENTRY'!T358)</f>
        <v/>
      </c>
      <c r="Q357" s="94" t="str">
        <f>IF('DATA ENTRY'!U358="","",'DATA ENTRY'!U358)</f>
        <v/>
      </c>
      <c r="R357" s="22"/>
      <c r="S357" s="22"/>
      <c r="T357" s="22"/>
      <c r="U357" s="22" t="str">
        <f t="shared" si="11"/>
        <v/>
      </c>
    </row>
    <row r="358" spans="1:21" ht="18" customHeight="1">
      <c r="A358" s="22" t="str">
        <f>IF(AND(H358="",D358="",F358="",G358="",I358="",J358=""),"",SUBTOTAL(3,$B$5:B358))</f>
        <v/>
      </c>
      <c r="B358" s="94" t="str">
        <f>IF('DATA ENTRY'!B359="","",'DATA ENTRY'!B359)</f>
        <v/>
      </c>
      <c r="C358" s="94" t="str">
        <f>IF('DATA ENTRY'!C359="","",'DATA ENTRY'!C359)</f>
        <v/>
      </c>
      <c r="D358" s="94" t="str">
        <f>IF('DATA ENTRY'!E359="","",'DATA ENTRY'!E359)</f>
        <v/>
      </c>
      <c r="E358" s="22" t="str">
        <f>IF('DATA ENTRY'!G359="","",'DATA ENTRY'!G359)</f>
        <v/>
      </c>
      <c r="F358" s="22" t="str">
        <f>IF('DATA ENTRY'!F359="","",'DATA ENTRY'!F359)</f>
        <v/>
      </c>
      <c r="G358" s="94" t="str">
        <f>IF('DATA ENTRY'!H359="","",'DATA ENTRY'!H359)</f>
        <v/>
      </c>
      <c r="H358" s="173" t="str">
        <f>IF('DATA ENTRY'!I359="","",'DATA ENTRY'!I359)</f>
        <v/>
      </c>
      <c r="I358" s="94" t="str">
        <f>IF('DATA ENTRY'!N359="","",'DATA ENTRY'!N359)</f>
        <v/>
      </c>
      <c r="J358" s="174" t="str">
        <f>IF('DATA ENTRY'!O359="","",'DATA ENTRY'!O359)</f>
        <v/>
      </c>
      <c r="K358" s="22" t="str">
        <f>IF('DATA ENTRY'!P359="","",'DATA ENTRY'!P359)</f>
        <v/>
      </c>
      <c r="L358" s="174" t="str">
        <f>IF('DATA ENTRY'!Q359="","",'DATA ENTRY'!Q359)</f>
        <v/>
      </c>
      <c r="M358" s="22" t="str">
        <f>IF('DATA ENTRY'!R359="","",'DATA ENTRY'!R359)</f>
        <v/>
      </c>
      <c r="N358" s="174" t="str">
        <f>IF('DATA ENTRY'!S359="","",'DATA ENTRY'!S359)</f>
        <v/>
      </c>
      <c r="O358" s="174" t="str">
        <f t="shared" si="10"/>
        <v/>
      </c>
      <c r="P358" s="94" t="str">
        <f>IF('DATA ENTRY'!T359="","",'DATA ENTRY'!T359)</f>
        <v/>
      </c>
      <c r="Q358" s="94" t="str">
        <f>IF('DATA ENTRY'!U359="","",'DATA ENTRY'!U359)</f>
        <v/>
      </c>
      <c r="R358" s="22"/>
      <c r="S358" s="22"/>
      <c r="T358" s="22"/>
      <c r="U358" s="22" t="str">
        <f t="shared" si="11"/>
        <v/>
      </c>
    </row>
    <row r="359" spans="1:21" ht="18" customHeight="1">
      <c r="A359" s="22" t="str">
        <f>IF(AND(H359="",D359="",F359="",G359="",I359="",J359=""),"",SUBTOTAL(3,$B$5:B359))</f>
        <v/>
      </c>
      <c r="B359" s="94" t="str">
        <f>IF('DATA ENTRY'!B360="","",'DATA ENTRY'!B360)</f>
        <v/>
      </c>
      <c r="C359" s="94" t="str">
        <f>IF('DATA ENTRY'!C360="","",'DATA ENTRY'!C360)</f>
        <v/>
      </c>
      <c r="D359" s="94" t="str">
        <f>IF('DATA ENTRY'!E360="","",'DATA ENTRY'!E360)</f>
        <v/>
      </c>
      <c r="E359" s="22" t="str">
        <f>IF('DATA ENTRY'!G360="","",'DATA ENTRY'!G360)</f>
        <v/>
      </c>
      <c r="F359" s="22" t="str">
        <f>IF('DATA ENTRY'!F360="","",'DATA ENTRY'!F360)</f>
        <v/>
      </c>
      <c r="G359" s="94" t="str">
        <f>IF('DATA ENTRY'!H360="","",'DATA ENTRY'!H360)</f>
        <v/>
      </c>
      <c r="H359" s="173" t="str">
        <f>IF('DATA ENTRY'!I360="","",'DATA ENTRY'!I360)</f>
        <v/>
      </c>
      <c r="I359" s="94" t="str">
        <f>IF('DATA ENTRY'!N360="","",'DATA ENTRY'!N360)</f>
        <v/>
      </c>
      <c r="J359" s="174" t="str">
        <f>IF('DATA ENTRY'!O360="","",'DATA ENTRY'!O360)</f>
        <v/>
      </c>
      <c r="K359" s="22" t="str">
        <f>IF('DATA ENTRY'!P360="","",'DATA ENTRY'!P360)</f>
        <v/>
      </c>
      <c r="L359" s="174" t="str">
        <f>IF('DATA ENTRY'!Q360="","",'DATA ENTRY'!Q360)</f>
        <v/>
      </c>
      <c r="M359" s="22" t="str">
        <f>IF('DATA ENTRY'!R360="","",'DATA ENTRY'!R360)</f>
        <v/>
      </c>
      <c r="N359" s="174" t="str">
        <f>IF('DATA ENTRY'!S360="","",'DATA ENTRY'!S360)</f>
        <v/>
      </c>
      <c r="O359" s="174" t="str">
        <f t="shared" si="10"/>
        <v/>
      </c>
      <c r="P359" s="94" t="str">
        <f>IF('DATA ENTRY'!T360="","",'DATA ENTRY'!T360)</f>
        <v/>
      </c>
      <c r="Q359" s="94" t="str">
        <f>IF('DATA ENTRY'!U360="","",'DATA ENTRY'!U360)</f>
        <v/>
      </c>
      <c r="R359" s="22"/>
      <c r="S359" s="22"/>
      <c r="T359" s="22"/>
      <c r="U359" s="22" t="str">
        <f t="shared" si="11"/>
        <v/>
      </c>
    </row>
    <row r="360" spans="1:21" ht="18" customHeight="1">
      <c r="A360" s="22" t="str">
        <f>IF(AND(H360="",D360="",F360="",G360="",I360="",J360=""),"",SUBTOTAL(3,$B$5:B360))</f>
        <v/>
      </c>
      <c r="B360" s="94" t="str">
        <f>IF('DATA ENTRY'!B361="","",'DATA ENTRY'!B361)</f>
        <v/>
      </c>
      <c r="C360" s="94" t="str">
        <f>IF('DATA ENTRY'!C361="","",'DATA ENTRY'!C361)</f>
        <v/>
      </c>
      <c r="D360" s="94" t="str">
        <f>IF('DATA ENTRY'!E361="","",'DATA ENTRY'!E361)</f>
        <v/>
      </c>
      <c r="E360" s="22" t="str">
        <f>IF('DATA ENTRY'!G361="","",'DATA ENTRY'!G361)</f>
        <v/>
      </c>
      <c r="F360" s="22" t="str">
        <f>IF('DATA ENTRY'!F361="","",'DATA ENTRY'!F361)</f>
        <v/>
      </c>
      <c r="G360" s="94" t="str">
        <f>IF('DATA ENTRY'!H361="","",'DATA ENTRY'!H361)</f>
        <v/>
      </c>
      <c r="H360" s="173" t="str">
        <f>IF('DATA ENTRY'!I361="","",'DATA ENTRY'!I361)</f>
        <v/>
      </c>
      <c r="I360" s="94" t="str">
        <f>IF('DATA ENTRY'!N361="","",'DATA ENTRY'!N361)</f>
        <v/>
      </c>
      <c r="J360" s="174" t="str">
        <f>IF('DATA ENTRY'!O361="","",'DATA ENTRY'!O361)</f>
        <v/>
      </c>
      <c r="K360" s="22" t="str">
        <f>IF('DATA ENTRY'!P361="","",'DATA ENTRY'!P361)</f>
        <v/>
      </c>
      <c r="L360" s="174" t="str">
        <f>IF('DATA ENTRY'!Q361="","",'DATA ENTRY'!Q361)</f>
        <v/>
      </c>
      <c r="M360" s="22" t="str">
        <f>IF('DATA ENTRY'!R361="","",'DATA ENTRY'!R361)</f>
        <v/>
      </c>
      <c r="N360" s="174" t="str">
        <f>IF('DATA ENTRY'!S361="","",'DATA ENTRY'!S361)</f>
        <v/>
      </c>
      <c r="O360" s="174" t="str">
        <f t="shared" si="10"/>
        <v/>
      </c>
      <c r="P360" s="94" t="str">
        <f>IF('DATA ENTRY'!T361="","",'DATA ENTRY'!T361)</f>
        <v/>
      </c>
      <c r="Q360" s="94" t="str">
        <f>IF('DATA ENTRY'!U361="","",'DATA ENTRY'!U361)</f>
        <v/>
      </c>
      <c r="R360" s="22"/>
      <c r="S360" s="22"/>
      <c r="T360" s="22"/>
      <c r="U360" s="22" t="str">
        <f t="shared" si="11"/>
        <v/>
      </c>
    </row>
    <row r="361" spans="1:21" ht="18" customHeight="1">
      <c r="A361" s="22" t="str">
        <f>IF(AND(H361="",D361="",F361="",G361="",I361="",J361=""),"",SUBTOTAL(3,$B$5:B361))</f>
        <v/>
      </c>
      <c r="B361" s="94" t="str">
        <f>IF('DATA ENTRY'!B362="","",'DATA ENTRY'!B362)</f>
        <v/>
      </c>
      <c r="C361" s="94" t="str">
        <f>IF('DATA ENTRY'!C362="","",'DATA ENTRY'!C362)</f>
        <v/>
      </c>
      <c r="D361" s="94" t="str">
        <f>IF('DATA ENTRY'!E362="","",'DATA ENTRY'!E362)</f>
        <v/>
      </c>
      <c r="E361" s="22" t="str">
        <f>IF('DATA ENTRY'!G362="","",'DATA ENTRY'!G362)</f>
        <v/>
      </c>
      <c r="F361" s="22" t="str">
        <f>IF('DATA ENTRY'!F362="","",'DATA ENTRY'!F362)</f>
        <v/>
      </c>
      <c r="G361" s="94" t="str">
        <f>IF('DATA ENTRY'!H362="","",'DATA ENTRY'!H362)</f>
        <v/>
      </c>
      <c r="H361" s="173" t="str">
        <f>IF('DATA ENTRY'!I362="","",'DATA ENTRY'!I362)</f>
        <v/>
      </c>
      <c r="I361" s="94" t="str">
        <f>IF('DATA ENTRY'!N362="","",'DATA ENTRY'!N362)</f>
        <v/>
      </c>
      <c r="J361" s="174" t="str">
        <f>IF('DATA ENTRY'!O362="","",'DATA ENTRY'!O362)</f>
        <v/>
      </c>
      <c r="K361" s="22" t="str">
        <f>IF('DATA ENTRY'!P362="","",'DATA ENTRY'!P362)</f>
        <v/>
      </c>
      <c r="L361" s="174" t="str">
        <f>IF('DATA ENTRY'!Q362="","",'DATA ENTRY'!Q362)</f>
        <v/>
      </c>
      <c r="M361" s="22" t="str">
        <f>IF('DATA ENTRY'!R362="","",'DATA ENTRY'!R362)</f>
        <v/>
      </c>
      <c r="N361" s="174" t="str">
        <f>IF('DATA ENTRY'!S362="","",'DATA ENTRY'!S362)</f>
        <v/>
      </c>
      <c r="O361" s="174" t="str">
        <f t="shared" si="10"/>
        <v/>
      </c>
      <c r="P361" s="94" t="str">
        <f>IF('DATA ENTRY'!T362="","",'DATA ENTRY'!T362)</f>
        <v/>
      </c>
      <c r="Q361" s="94" t="str">
        <f>IF('DATA ENTRY'!U362="","",'DATA ENTRY'!U362)</f>
        <v/>
      </c>
      <c r="R361" s="22"/>
      <c r="S361" s="22"/>
      <c r="T361" s="22"/>
      <c r="U361" s="22" t="str">
        <f t="shared" si="11"/>
        <v/>
      </c>
    </row>
    <row r="362" spans="1:21" ht="18" customHeight="1">
      <c r="A362" s="22" t="str">
        <f>IF(AND(H362="",D362="",F362="",G362="",I362="",J362=""),"",SUBTOTAL(3,$B$5:B362))</f>
        <v/>
      </c>
      <c r="B362" s="94" t="str">
        <f>IF('DATA ENTRY'!B363="","",'DATA ENTRY'!B363)</f>
        <v/>
      </c>
      <c r="C362" s="94" t="str">
        <f>IF('DATA ENTRY'!C363="","",'DATA ENTRY'!C363)</f>
        <v/>
      </c>
      <c r="D362" s="94" t="str">
        <f>IF('DATA ENTRY'!E363="","",'DATA ENTRY'!E363)</f>
        <v/>
      </c>
      <c r="E362" s="22" t="str">
        <f>IF('DATA ENTRY'!G363="","",'DATA ENTRY'!G363)</f>
        <v/>
      </c>
      <c r="F362" s="22" t="str">
        <f>IF('DATA ENTRY'!F363="","",'DATA ENTRY'!F363)</f>
        <v/>
      </c>
      <c r="G362" s="94" t="str">
        <f>IF('DATA ENTRY'!H363="","",'DATA ENTRY'!H363)</f>
        <v/>
      </c>
      <c r="H362" s="173" t="str">
        <f>IF('DATA ENTRY'!I363="","",'DATA ENTRY'!I363)</f>
        <v/>
      </c>
      <c r="I362" s="94" t="str">
        <f>IF('DATA ENTRY'!N363="","",'DATA ENTRY'!N363)</f>
        <v/>
      </c>
      <c r="J362" s="174" t="str">
        <f>IF('DATA ENTRY'!O363="","",'DATA ENTRY'!O363)</f>
        <v/>
      </c>
      <c r="K362" s="22" t="str">
        <f>IF('DATA ENTRY'!P363="","",'DATA ENTRY'!P363)</f>
        <v/>
      </c>
      <c r="L362" s="174" t="str">
        <f>IF('DATA ENTRY'!Q363="","",'DATA ENTRY'!Q363)</f>
        <v/>
      </c>
      <c r="M362" s="22" t="str">
        <f>IF('DATA ENTRY'!R363="","",'DATA ENTRY'!R363)</f>
        <v/>
      </c>
      <c r="N362" s="174" t="str">
        <f>IF('DATA ENTRY'!S363="","",'DATA ENTRY'!S363)</f>
        <v/>
      </c>
      <c r="O362" s="174" t="str">
        <f t="shared" si="10"/>
        <v/>
      </c>
      <c r="P362" s="94" t="str">
        <f>IF('DATA ENTRY'!T363="","",'DATA ENTRY'!T363)</f>
        <v/>
      </c>
      <c r="Q362" s="94" t="str">
        <f>IF('DATA ENTRY'!U363="","",'DATA ENTRY'!U363)</f>
        <v/>
      </c>
      <c r="R362" s="22"/>
      <c r="S362" s="22"/>
      <c r="T362" s="22"/>
      <c r="U362" s="22" t="str">
        <f t="shared" si="11"/>
        <v/>
      </c>
    </row>
    <row r="363" spans="1:21" ht="18" customHeight="1">
      <c r="A363" s="22" t="str">
        <f>IF(AND(H363="",D363="",F363="",G363="",I363="",J363=""),"",SUBTOTAL(3,$B$5:B363))</f>
        <v/>
      </c>
      <c r="B363" s="94" t="str">
        <f>IF('DATA ENTRY'!B364="","",'DATA ENTRY'!B364)</f>
        <v/>
      </c>
      <c r="C363" s="94" t="str">
        <f>IF('DATA ENTRY'!C364="","",'DATA ENTRY'!C364)</f>
        <v/>
      </c>
      <c r="D363" s="94" t="str">
        <f>IF('DATA ENTRY'!E364="","",'DATA ENTRY'!E364)</f>
        <v/>
      </c>
      <c r="E363" s="22" t="str">
        <f>IF('DATA ENTRY'!G364="","",'DATA ENTRY'!G364)</f>
        <v/>
      </c>
      <c r="F363" s="22" t="str">
        <f>IF('DATA ENTRY'!F364="","",'DATA ENTRY'!F364)</f>
        <v/>
      </c>
      <c r="G363" s="94" t="str">
        <f>IF('DATA ENTRY'!H364="","",'DATA ENTRY'!H364)</f>
        <v/>
      </c>
      <c r="H363" s="173" t="str">
        <f>IF('DATA ENTRY'!I364="","",'DATA ENTRY'!I364)</f>
        <v/>
      </c>
      <c r="I363" s="94" t="str">
        <f>IF('DATA ENTRY'!N364="","",'DATA ENTRY'!N364)</f>
        <v/>
      </c>
      <c r="J363" s="174" t="str">
        <f>IF('DATA ENTRY'!O364="","",'DATA ENTRY'!O364)</f>
        <v/>
      </c>
      <c r="K363" s="22" t="str">
        <f>IF('DATA ENTRY'!P364="","",'DATA ENTRY'!P364)</f>
        <v/>
      </c>
      <c r="L363" s="174" t="str">
        <f>IF('DATA ENTRY'!Q364="","",'DATA ENTRY'!Q364)</f>
        <v/>
      </c>
      <c r="M363" s="22" t="str">
        <f>IF('DATA ENTRY'!R364="","",'DATA ENTRY'!R364)</f>
        <v/>
      </c>
      <c r="N363" s="174" t="str">
        <f>IF('DATA ENTRY'!S364="","",'DATA ENTRY'!S364)</f>
        <v/>
      </c>
      <c r="O363" s="174" t="str">
        <f t="shared" si="10"/>
        <v/>
      </c>
      <c r="P363" s="94" t="str">
        <f>IF('DATA ENTRY'!T364="","",'DATA ENTRY'!T364)</f>
        <v/>
      </c>
      <c r="Q363" s="94" t="str">
        <f>IF('DATA ENTRY'!U364="","",'DATA ENTRY'!U364)</f>
        <v/>
      </c>
      <c r="R363" s="22"/>
      <c r="S363" s="22"/>
      <c r="T363" s="22"/>
      <c r="U363" s="22" t="str">
        <f t="shared" si="11"/>
        <v/>
      </c>
    </row>
    <row r="364" spans="1:21" ht="18" customHeight="1">
      <c r="A364" s="22" t="str">
        <f>IF(AND(H364="",D364="",F364="",G364="",I364="",J364=""),"",SUBTOTAL(3,$B$5:B364))</f>
        <v/>
      </c>
      <c r="B364" s="94" t="str">
        <f>IF('DATA ENTRY'!B365="","",'DATA ENTRY'!B365)</f>
        <v/>
      </c>
      <c r="C364" s="94" t="str">
        <f>IF('DATA ENTRY'!C365="","",'DATA ENTRY'!C365)</f>
        <v/>
      </c>
      <c r="D364" s="94" t="str">
        <f>IF('DATA ENTRY'!E365="","",'DATA ENTRY'!E365)</f>
        <v/>
      </c>
      <c r="E364" s="22" t="str">
        <f>IF('DATA ENTRY'!G365="","",'DATA ENTRY'!G365)</f>
        <v/>
      </c>
      <c r="F364" s="22" t="str">
        <f>IF('DATA ENTRY'!F365="","",'DATA ENTRY'!F365)</f>
        <v/>
      </c>
      <c r="G364" s="94" t="str">
        <f>IF('DATA ENTRY'!H365="","",'DATA ENTRY'!H365)</f>
        <v/>
      </c>
      <c r="H364" s="173" t="str">
        <f>IF('DATA ENTRY'!I365="","",'DATA ENTRY'!I365)</f>
        <v/>
      </c>
      <c r="I364" s="94" t="str">
        <f>IF('DATA ENTRY'!N365="","",'DATA ENTRY'!N365)</f>
        <v/>
      </c>
      <c r="J364" s="174" t="str">
        <f>IF('DATA ENTRY'!O365="","",'DATA ENTRY'!O365)</f>
        <v/>
      </c>
      <c r="K364" s="22" t="str">
        <f>IF('DATA ENTRY'!P365="","",'DATA ENTRY'!P365)</f>
        <v/>
      </c>
      <c r="L364" s="174" t="str">
        <f>IF('DATA ENTRY'!Q365="","",'DATA ENTRY'!Q365)</f>
        <v/>
      </c>
      <c r="M364" s="22" t="str">
        <f>IF('DATA ENTRY'!R365="","",'DATA ENTRY'!R365)</f>
        <v/>
      </c>
      <c r="N364" s="174" t="str">
        <f>IF('DATA ENTRY'!S365="","",'DATA ENTRY'!S365)</f>
        <v/>
      </c>
      <c r="O364" s="174" t="str">
        <f t="shared" si="10"/>
        <v/>
      </c>
      <c r="P364" s="94" t="str">
        <f>IF('DATA ENTRY'!T365="","",'DATA ENTRY'!T365)</f>
        <v/>
      </c>
      <c r="Q364" s="94" t="str">
        <f>IF('DATA ENTRY'!U365="","",'DATA ENTRY'!U365)</f>
        <v/>
      </c>
      <c r="R364" s="22"/>
      <c r="S364" s="22"/>
      <c r="T364" s="22"/>
      <c r="U364" s="22" t="str">
        <f t="shared" si="11"/>
        <v/>
      </c>
    </row>
    <row r="365" spans="1:21" ht="18" customHeight="1">
      <c r="A365" s="22" t="str">
        <f>IF(AND(H365="",D365="",F365="",G365="",I365="",J365=""),"",SUBTOTAL(3,$B$5:B365))</f>
        <v/>
      </c>
      <c r="B365" s="94" t="str">
        <f>IF('DATA ENTRY'!B366="","",'DATA ENTRY'!B366)</f>
        <v/>
      </c>
      <c r="C365" s="94" t="str">
        <f>IF('DATA ENTRY'!C366="","",'DATA ENTRY'!C366)</f>
        <v/>
      </c>
      <c r="D365" s="94" t="str">
        <f>IF('DATA ENTRY'!E366="","",'DATA ENTRY'!E366)</f>
        <v/>
      </c>
      <c r="E365" s="22" t="str">
        <f>IF('DATA ENTRY'!G366="","",'DATA ENTRY'!G366)</f>
        <v/>
      </c>
      <c r="F365" s="22" t="str">
        <f>IF('DATA ENTRY'!F366="","",'DATA ENTRY'!F366)</f>
        <v/>
      </c>
      <c r="G365" s="94" t="str">
        <f>IF('DATA ENTRY'!H366="","",'DATA ENTRY'!H366)</f>
        <v/>
      </c>
      <c r="H365" s="173" t="str">
        <f>IF('DATA ENTRY'!I366="","",'DATA ENTRY'!I366)</f>
        <v/>
      </c>
      <c r="I365" s="94" t="str">
        <f>IF('DATA ENTRY'!N366="","",'DATA ENTRY'!N366)</f>
        <v/>
      </c>
      <c r="J365" s="174" t="str">
        <f>IF('DATA ENTRY'!O366="","",'DATA ENTRY'!O366)</f>
        <v/>
      </c>
      <c r="K365" s="22" t="str">
        <f>IF('DATA ENTRY'!P366="","",'DATA ENTRY'!P366)</f>
        <v/>
      </c>
      <c r="L365" s="174" t="str">
        <f>IF('DATA ENTRY'!Q366="","",'DATA ENTRY'!Q366)</f>
        <v/>
      </c>
      <c r="M365" s="22" t="str">
        <f>IF('DATA ENTRY'!R366="","",'DATA ENTRY'!R366)</f>
        <v/>
      </c>
      <c r="N365" s="174" t="str">
        <f>IF('DATA ENTRY'!S366="","",'DATA ENTRY'!S366)</f>
        <v/>
      </c>
      <c r="O365" s="174" t="str">
        <f t="shared" si="10"/>
        <v/>
      </c>
      <c r="P365" s="94" t="str">
        <f>IF('DATA ENTRY'!T366="","",'DATA ENTRY'!T366)</f>
        <v/>
      </c>
      <c r="Q365" s="94" t="str">
        <f>IF('DATA ENTRY'!U366="","",'DATA ENTRY'!U366)</f>
        <v/>
      </c>
      <c r="R365" s="22"/>
      <c r="S365" s="22"/>
      <c r="T365" s="22"/>
      <c r="U365" s="22" t="str">
        <f t="shared" si="11"/>
        <v/>
      </c>
    </row>
    <row r="366" spans="1:21" ht="18" customHeight="1">
      <c r="A366" s="22" t="str">
        <f>IF(AND(H366="",D366="",F366="",G366="",I366="",J366=""),"",SUBTOTAL(3,$B$5:B366))</f>
        <v/>
      </c>
      <c r="B366" s="94" t="str">
        <f>IF('DATA ENTRY'!B367="","",'DATA ENTRY'!B367)</f>
        <v/>
      </c>
      <c r="C366" s="94" t="str">
        <f>IF('DATA ENTRY'!C367="","",'DATA ENTRY'!C367)</f>
        <v/>
      </c>
      <c r="D366" s="94" t="str">
        <f>IF('DATA ENTRY'!E367="","",'DATA ENTRY'!E367)</f>
        <v/>
      </c>
      <c r="E366" s="22" t="str">
        <f>IF('DATA ENTRY'!G367="","",'DATA ENTRY'!G367)</f>
        <v/>
      </c>
      <c r="F366" s="22" t="str">
        <f>IF('DATA ENTRY'!F367="","",'DATA ENTRY'!F367)</f>
        <v/>
      </c>
      <c r="G366" s="94" t="str">
        <f>IF('DATA ENTRY'!H367="","",'DATA ENTRY'!H367)</f>
        <v/>
      </c>
      <c r="H366" s="173" t="str">
        <f>IF('DATA ENTRY'!I367="","",'DATA ENTRY'!I367)</f>
        <v/>
      </c>
      <c r="I366" s="94" t="str">
        <f>IF('DATA ENTRY'!N367="","",'DATA ENTRY'!N367)</f>
        <v/>
      </c>
      <c r="J366" s="174" t="str">
        <f>IF('DATA ENTRY'!O367="","",'DATA ENTRY'!O367)</f>
        <v/>
      </c>
      <c r="K366" s="22" t="str">
        <f>IF('DATA ENTRY'!P367="","",'DATA ENTRY'!P367)</f>
        <v/>
      </c>
      <c r="L366" s="174" t="str">
        <f>IF('DATA ENTRY'!Q367="","",'DATA ENTRY'!Q367)</f>
        <v/>
      </c>
      <c r="M366" s="22" t="str">
        <f>IF('DATA ENTRY'!R367="","",'DATA ENTRY'!R367)</f>
        <v/>
      </c>
      <c r="N366" s="174" t="str">
        <f>IF('DATA ENTRY'!S367="","",'DATA ENTRY'!S367)</f>
        <v/>
      </c>
      <c r="O366" s="174" t="str">
        <f t="shared" si="10"/>
        <v/>
      </c>
      <c r="P366" s="94" t="str">
        <f>IF('DATA ENTRY'!T367="","",'DATA ENTRY'!T367)</f>
        <v/>
      </c>
      <c r="Q366" s="94" t="str">
        <f>IF('DATA ENTRY'!U367="","",'DATA ENTRY'!U367)</f>
        <v/>
      </c>
      <c r="R366" s="22"/>
      <c r="S366" s="22"/>
      <c r="T366" s="22"/>
      <c r="U366" s="22" t="str">
        <f t="shared" si="11"/>
        <v/>
      </c>
    </row>
    <row r="367" spans="1:21" ht="18" customHeight="1">
      <c r="A367" s="22" t="str">
        <f>IF(AND(H367="",D367="",F367="",G367="",I367="",J367=""),"",SUBTOTAL(3,$B$5:B367))</f>
        <v/>
      </c>
      <c r="B367" s="94" t="str">
        <f>IF('DATA ENTRY'!B368="","",'DATA ENTRY'!B368)</f>
        <v/>
      </c>
      <c r="C367" s="94" t="str">
        <f>IF('DATA ENTRY'!C368="","",'DATA ENTRY'!C368)</f>
        <v/>
      </c>
      <c r="D367" s="94" t="str">
        <f>IF('DATA ENTRY'!E368="","",'DATA ENTRY'!E368)</f>
        <v/>
      </c>
      <c r="E367" s="22" t="str">
        <f>IF('DATA ENTRY'!G368="","",'DATA ENTRY'!G368)</f>
        <v/>
      </c>
      <c r="F367" s="22" t="str">
        <f>IF('DATA ENTRY'!F368="","",'DATA ENTRY'!F368)</f>
        <v/>
      </c>
      <c r="G367" s="94" t="str">
        <f>IF('DATA ENTRY'!H368="","",'DATA ENTRY'!H368)</f>
        <v/>
      </c>
      <c r="H367" s="173" t="str">
        <f>IF('DATA ENTRY'!I368="","",'DATA ENTRY'!I368)</f>
        <v/>
      </c>
      <c r="I367" s="94" t="str">
        <f>IF('DATA ENTRY'!N368="","",'DATA ENTRY'!N368)</f>
        <v/>
      </c>
      <c r="J367" s="174" t="str">
        <f>IF('DATA ENTRY'!O368="","",'DATA ENTRY'!O368)</f>
        <v/>
      </c>
      <c r="K367" s="22" t="str">
        <f>IF('DATA ENTRY'!P368="","",'DATA ENTRY'!P368)</f>
        <v/>
      </c>
      <c r="L367" s="174" t="str">
        <f>IF('DATA ENTRY'!Q368="","",'DATA ENTRY'!Q368)</f>
        <v/>
      </c>
      <c r="M367" s="22" t="str">
        <f>IF('DATA ENTRY'!R368="","",'DATA ENTRY'!R368)</f>
        <v/>
      </c>
      <c r="N367" s="174" t="str">
        <f>IF('DATA ENTRY'!S368="","",'DATA ENTRY'!S368)</f>
        <v/>
      </c>
      <c r="O367" s="174" t="str">
        <f t="shared" si="10"/>
        <v/>
      </c>
      <c r="P367" s="94" t="str">
        <f>IF('DATA ENTRY'!T368="","",'DATA ENTRY'!T368)</f>
        <v/>
      </c>
      <c r="Q367" s="94" t="str">
        <f>IF('DATA ENTRY'!U368="","",'DATA ENTRY'!U368)</f>
        <v/>
      </c>
      <c r="R367" s="22"/>
      <c r="S367" s="22"/>
      <c r="T367" s="22"/>
      <c r="U367" s="22" t="str">
        <f t="shared" si="11"/>
        <v/>
      </c>
    </row>
    <row r="368" spans="1:21" ht="18" customHeight="1">
      <c r="A368" s="22" t="str">
        <f>IF(AND(H368="",D368="",F368="",G368="",I368="",J368=""),"",SUBTOTAL(3,$B$5:B368))</f>
        <v/>
      </c>
      <c r="B368" s="94" t="str">
        <f>IF('DATA ENTRY'!B369="","",'DATA ENTRY'!B369)</f>
        <v/>
      </c>
      <c r="C368" s="94" t="str">
        <f>IF('DATA ENTRY'!C369="","",'DATA ENTRY'!C369)</f>
        <v/>
      </c>
      <c r="D368" s="94" t="str">
        <f>IF('DATA ENTRY'!E369="","",'DATA ENTRY'!E369)</f>
        <v/>
      </c>
      <c r="E368" s="22" t="str">
        <f>IF('DATA ENTRY'!G369="","",'DATA ENTRY'!G369)</f>
        <v/>
      </c>
      <c r="F368" s="22" t="str">
        <f>IF('DATA ENTRY'!F369="","",'DATA ENTRY'!F369)</f>
        <v/>
      </c>
      <c r="G368" s="94" t="str">
        <f>IF('DATA ENTRY'!H369="","",'DATA ENTRY'!H369)</f>
        <v/>
      </c>
      <c r="H368" s="173" t="str">
        <f>IF('DATA ENTRY'!I369="","",'DATA ENTRY'!I369)</f>
        <v/>
      </c>
      <c r="I368" s="94" t="str">
        <f>IF('DATA ENTRY'!N369="","",'DATA ENTRY'!N369)</f>
        <v/>
      </c>
      <c r="J368" s="174" t="str">
        <f>IF('DATA ENTRY'!O369="","",'DATA ENTRY'!O369)</f>
        <v/>
      </c>
      <c r="K368" s="22" t="str">
        <f>IF('DATA ENTRY'!P369="","",'DATA ENTRY'!P369)</f>
        <v/>
      </c>
      <c r="L368" s="174" t="str">
        <f>IF('DATA ENTRY'!Q369="","",'DATA ENTRY'!Q369)</f>
        <v/>
      </c>
      <c r="M368" s="22" t="str">
        <f>IF('DATA ENTRY'!R369="","",'DATA ENTRY'!R369)</f>
        <v/>
      </c>
      <c r="N368" s="174" t="str">
        <f>IF('DATA ENTRY'!S369="","",'DATA ENTRY'!S369)</f>
        <v/>
      </c>
      <c r="O368" s="174" t="str">
        <f t="shared" si="10"/>
        <v/>
      </c>
      <c r="P368" s="94" t="str">
        <f>IF('DATA ENTRY'!T369="","",'DATA ENTRY'!T369)</f>
        <v/>
      </c>
      <c r="Q368" s="94" t="str">
        <f>IF('DATA ENTRY'!U369="","",'DATA ENTRY'!U369)</f>
        <v/>
      </c>
      <c r="R368" s="22"/>
      <c r="S368" s="22"/>
      <c r="T368" s="22"/>
      <c r="U368" s="22" t="str">
        <f t="shared" si="11"/>
        <v/>
      </c>
    </row>
    <row r="369" spans="1:21" ht="18" customHeight="1">
      <c r="A369" s="22" t="str">
        <f>IF(AND(H369="",D369="",F369="",G369="",I369="",J369=""),"",SUBTOTAL(3,$B$5:B369))</f>
        <v/>
      </c>
      <c r="B369" s="94" t="str">
        <f>IF('DATA ENTRY'!B370="","",'DATA ENTRY'!B370)</f>
        <v/>
      </c>
      <c r="C369" s="94" t="str">
        <f>IF('DATA ENTRY'!C370="","",'DATA ENTRY'!C370)</f>
        <v/>
      </c>
      <c r="D369" s="94" t="str">
        <f>IF('DATA ENTRY'!E370="","",'DATA ENTRY'!E370)</f>
        <v/>
      </c>
      <c r="E369" s="22" t="str">
        <f>IF('DATA ENTRY'!G370="","",'DATA ENTRY'!G370)</f>
        <v/>
      </c>
      <c r="F369" s="22" t="str">
        <f>IF('DATA ENTRY'!F370="","",'DATA ENTRY'!F370)</f>
        <v/>
      </c>
      <c r="G369" s="94" t="str">
        <f>IF('DATA ENTRY'!H370="","",'DATA ENTRY'!H370)</f>
        <v/>
      </c>
      <c r="H369" s="173" t="str">
        <f>IF('DATA ENTRY'!I370="","",'DATA ENTRY'!I370)</f>
        <v/>
      </c>
      <c r="I369" s="94" t="str">
        <f>IF('DATA ENTRY'!N370="","",'DATA ENTRY'!N370)</f>
        <v/>
      </c>
      <c r="J369" s="174" t="str">
        <f>IF('DATA ENTRY'!O370="","",'DATA ENTRY'!O370)</f>
        <v/>
      </c>
      <c r="K369" s="22" t="str">
        <f>IF('DATA ENTRY'!P370="","",'DATA ENTRY'!P370)</f>
        <v/>
      </c>
      <c r="L369" s="174" t="str">
        <f>IF('DATA ENTRY'!Q370="","",'DATA ENTRY'!Q370)</f>
        <v/>
      </c>
      <c r="M369" s="22" t="str">
        <f>IF('DATA ENTRY'!R370="","",'DATA ENTRY'!R370)</f>
        <v/>
      </c>
      <c r="N369" s="174" t="str">
        <f>IF('DATA ENTRY'!S370="","",'DATA ENTRY'!S370)</f>
        <v/>
      </c>
      <c r="O369" s="174" t="str">
        <f t="shared" si="10"/>
        <v/>
      </c>
      <c r="P369" s="94" t="str">
        <f>IF('DATA ENTRY'!T370="","",'DATA ENTRY'!T370)</f>
        <v/>
      </c>
      <c r="Q369" s="94" t="str">
        <f>IF('DATA ENTRY'!U370="","",'DATA ENTRY'!U370)</f>
        <v/>
      </c>
      <c r="R369" s="22"/>
      <c r="S369" s="22"/>
      <c r="T369" s="22"/>
      <c r="U369" s="22" t="str">
        <f t="shared" si="11"/>
        <v/>
      </c>
    </row>
    <row r="370" spans="1:21" ht="18" customHeight="1">
      <c r="A370" s="22" t="str">
        <f>IF(AND(H370="",D370="",F370="",G370="",I370="",J370=""),"",SUBTOTAL(3,$B$5:B370))</f>
        <v/>
      </c>
      <c r="B370" s="94" t="str">
        <f>IF('DATA ENTRY'!B371="","",'DATA ENTRY'!B371)</f>
        <v/>
      </c>
      <c r="C370" s="94" t="str">
        <f>IF('DATA ENTRY'!C371="","",'DATA ENTRY'!C371)</f>
        <v/>
      </c>
      <c r="D370" s="94" t="str">
        <f>IF('DATA ENTRY'!E371="","",'DATA ENTRY'!E371)</f>
        <v/>
      </c>
      <c r="E370" s="22" t="str">
        <f>IF('DATA ENTRY'!G371="","",'DATA ENTRY'!G371)</f>
        <v/>
      </c>
      <c r="F370" s="22" t="str">
        <f>IF('DATA ENTRY'!F371="","",'DATA ENTRY'!F371)</f>
        <v/>
      </c>
      <c r="G370" s="94" t="str">
        <f>IF('DATA ENTRY'!H371="","",'DATA ENTRY'!H371)</f>
        <v/>
      </c>
      <c r="H370" s="173" t="str">
        <f>IF('DATA ENTRY'!I371="","",'DATA ENTRY'!I371)</f>
        <v/>
      </c>
      <c r="I370" s="94" t="str">
        <f>IF('DATA ENTRY'!N371="","",'DATA ENTRY'!N371)</f>
        <v/>
      </c>
      <c r="J370" s="174" t="str">
        <f>IF('DATA ENTRY'!O371="","",'DATA ENTRY'!O371)</f>
        <v/>
      </c>
      <c r="K370" s="22" t="str">
        <f>IF('DATA ENTRY'!P371="","",'DATA ENTRY'!P371)</f>
        <v/>
      </c>
      <c r="L370" s="174" t="str">
        <f>IF('DATA ENTRY'!Q371="","",'DATA ENTRY'!Q371)</f>
        <v/>
      </c>
      <c r="M370" s="22" t="str">
        <f>IF('DATA ENTRY'!R371="","",'DATA ENTRY'!R371)</f>
        <v/>
      </c>
      <c r="N370" s="174" t="str">
        <f>IF('DATA ENTRY'!S371="","",'DATA ENTRY'!S371)</f>
        <v/>
      </c>
      <c r="O370" s="174" t="str">
        <f t="shared" si="10"/>
        <v/>
      </c>
      <c r="P370" s="94" t="str">
        <f>IF('DATA ENTRY'!T371="","",'DATA ENTRY'!T371)</f>
        <v/>
      </c>
      <c r="Q370" s="94" t="str">
        <f>IF('DATA ENTRY'!U371="","",'DATA ENTRY'!U371)</f>
        <v/>
      </c>
      <c r="R370" s="22"/>
      <c r="S370" s="22"/>
      <c r="T370" s="22"/>
      <c r="U370" s="22" t="str">
        <f t="shared" si="11"/>
        <v/>
      </c>
    </row>
    <row r="371" spans="1:21" ht="18" customHeight="1">
      <c r="A371" s="22" t="str">
        <f>IF(AND(H371="",D371="",F371="",G371="",I371="",J371=""),"",SUBTOTAL(3,$B$5:B371))</f>
        <v/>
      </c>
      <c r="B371" s="94" t="str">
        <f>IF('DATA ENTRY'!B372="","",'DATA ENTRY'!B372)</f>
        <v/>
      </c>
      <c r="C371" s="94" t="str">
        <f>IF('DATA ENTRY'!C372="","",'DATA ENTRY'!C372)</f>
        <v/>
      </c>
      <c r="D371" s="94" t="str">
        <f>IF('DATA ENTRY'!E372="","",'DATA ENTRY'!E372)</f>
        <v/>
      </c>
      <c r="E371" s="22" t="str">
        <f>IF('DATA ENTRY'!G372="","",'DATA ENTRY'!G372)</f>
        <v/>
      </c>
      <c r="F371" s="22" t="str">
        <f>IF('DATA ENTRY'!F372="","",'DATA ENTRY'!F372)</f>
        <v/>
      </c>
      <c r="G371" s="94" t="str">
        <f>IF('DATA ENTRY'!H372="","",'DATA ENTRY'!H372)</f>
        <v/>
      </c>
      <c r="H371" s="173" t="str">
        <f>IF('DATA ENTRY'!I372="","",'DATA ENTRY'!I372)</f>
        <v/>
      </c>
      <c r="I371" s="94" t="str">
        <f>IF('DATA ENTRY'!N372="","",'DATA ENTRY'!N372)</f>
        <v/>
      </c>
      <c r="J371" s="174" t="str">
        <f>IF('DATA ENTRY'!O372="","",'DATA ENTRY'!O372)</f>
        <v/>
      </c>
      <c r="K371" s="22" t="str">
        <f>IF('DATA ENTRY'!P372="","",'DATA ENTRY'!P372)</f>
        <v/>
      </c>
      <c r="L371" s="174" t="str">
        <f>IF('DATA ENTRY'!Q372="","",'DATA ENTRY'!Q372)</f>
        <v/>
      </c>
      <c r="M371" s="22" t="str">
        <f>IF('DATA ENTRY'!R372="","",'DATA ENTRY'!R372)</f>
        <v/>
      </c>
      <c r="N371" s="174" t="str">
        <f>IF('DATA ENTRY'!S372="","",'DATA ENTRY'!S372)</f>
        <v/>
      </c>
      <c r="O371" s="174" t="str">
        <f t="shared" si="10"/>
        <v/>
      </c>
      <c r="P371" s="94" t="str">
        <f>IF('DATA ENTRY'!T372="","",'DATA ENTRY'!T372)</f>
        <v/>
      </c>
      <c r="Q371" s="94" t="str">
        <f>IF('DATA ENTRY'!U372="","",'DATA ENTRY'!U372)</f>
        <v/>
      </c>
      <c r="R371" s="22"/>
      <c r="S371" s="22"/>
      <c r="T371" s="22"/>
      <c r="U371" s="22" t="str">
        <f t="shared" si="11"/>
        <v/>
      </c>
    </row>
    <row r="372" spans="1:21" ht="18" customHeight="1">
      <c r="A372" s="22" t="str">
        <f>IF(AND(H372="",D372="",F372="",G372="",I372="",J372=""),"",SUBTOTAL(3,$B$5:B372))</f>
        <v/>
      </c>
      <c r="B372" s="94" t="str">
        <f>IF('DATA ENTRY'!B373="","",'DATA ENTRY'!B373)</f>
        <v/>
      </c>
      <c r="C372" s="94" t="str">
        <f>IF('DATA ENTRY'!C373="","",'DATA ENTRY'!C373)</f>
        <v/>
      </c>
      <c r="D372" s="94" t="str">
        <f>IF('DATA ENTRY'!E373="","",'DATA ENTRY'!E373)</f>
        <v/>
      </c>
      <c r="E372" s="22" t="str">
        <f>IF('DATA ENTRY'!G373="","",'DATA ENTRY'!G373)</f>
        <v/>
      </c>
      <c r="F372" s="22" t="str">
        <f>IF('DATA ENTRY'!F373="","",'DATA ENTRY'!F373)</f>
        <v/>
      </c>
      <c r="G372" s="94" t="str">
        <f>IF('DATA ENTRY'!H373="","",'DATA ENTRY'!H373)</f>
        <v/>
      </c>
      <c r="H372" s="173" t="str">
        <f>IF('DATA ENTRY'!I373="","",'DATA ENTRY'!I373)</f>
        <v/>
      </c>
      <c r="I372" s="94" t="str">
        <f>IF('DATA ENTRY'!N373="","",'DATA ENTRY'!N373)</f>
        <v/>
      </c>
      <c r="J372" s="174" t="str">
        <f>IF('DATA ENTRY'!O373="","",'DATA ENTRY'!O373)</f>
        <v/>
      </c>
      <c r="K372" s="22" t="str">
        <f>IF('DATA ENTRY'!P373="","",'DATA ENTRY'!P373)</f>
        <v/>
      </c>
      <c r="L372" s="174" t="str">
        <f>IF('DATA ENTRY'!Q373="","",'DATA ENTRY'!Q373)</f>
        <v/>
      </c>
      <c r="M372" s="22" t="str">
        <f>IF('DATA ENTRY'!R373="","",'DATA ENTRY'!R373)</f>
        <v/>
      </c>
      <c r="N372" s="174" t="str">
        <f>IF('DATA ENTRY'!S373="","",'DATA ENTRY'!S373)</f>
        <v/>
      </c>
      <c r="O372" s="174" t="str">
        <f t="shared" si="10"/>
        <v/>
      </c>
      <c r="P372" s="94" t="str">
        <f>IF('DATA ENTRY'!T373="","",'DATA ENTRY'!T373)</f>
        <v/>
      </c>
      <c r="Q372" s="94" t="str">
        <f>IF('DATA ENTRY'!U373="","",'DATA ENTRY'!U373)</f>
        <v/>
      </c>
      <c r="R372" s="22"/>
      <c r="S372" s="22"/>
      <c r="T372" s="22"/>
      <c r="U372" s="22" t="str">
        <f t="shared" si="11"/>
        <v/>
      </c>
    </row>
    <row r="373" spans="1:21" ht="18" customHeight="1">
      <c r="A373" s="22" t="str">
        <f>IF(AND(H373="",D373="",F373="",G373="",I373="",J373=""),"",SUBTOTAL(3,$B$5:B373))</f>
        <v/>
      </c>
      <c r="B373" s="94" t="str">
        <f>IF('DATA ENTRY'!B374="","",'DATA ENTRY'!B374)</f>
        <v/>
      </c>
      <c r="C373" s="94" t="str">
        <f>IF('DATA ENTRY'!C374="","",'DATA ENTRY'!C374)</f>
        <v/>
      </c>
      <c r="D373" s="94" t="str">
        <f>IF('DATA ENTRY'!E374="","",'DATA ENTRY'!E374)</f>
        <v/>
      </c>
      <c r="E373" s="22" t="str">
        <f>IF('DATA ENTRY'!G374="","",'DATA ENTRY'!G374)</f>
        <v/>
      </c>
      <c r="F373" s="22" t="str">
        <f>IF('DATA ENTRY'!F374="","",'DATA ENTRY'!F374)</f>
        <v/>
      </c>
      <c r="G373" s="94" t="str">
        <f>IF('DATA ENTRY'!H374="","",'DATA ENTRY'!H374)</f>
        <v/>
      </c>
      <c r="H373" s="173" t="str">
        <f>IF('DATA ENTRY'!I374="","",'DATA ENTRY'!I374)</f>
        <v/>
      </c>
      <c r="I373" s="94" t="str">
        <f>IF('DATA ENTRY'!N374="","",'DATA ENTRY'!N374)</f>
        <v/>
      </c>
      <c r="J373" s="174" t="str">
        <f>IF('DATA ENTRY'!O374="","",'DATA ENTRY'!O374)</f>
        <v/>
      </c>
      <c r="K373" s="22" t="str">
        <f>IF('DATA ENTRY'!P374="","",'DATA ENTRY'!P374)</f>
        <v/>
      </c>
      <c r="L373" s="174" t="str">
        <f>IF('DATA ENTRY'!Q374="","",'DATA ENTRY'!Q374)</f>
        <v/>
      </c>
      <c r="M373" s="22" t="str">
        <f>IF('DATA ENTRY'!R374="","",'DATA ENTRY'!R374)</f>
        <v/>
      </c>
      <c r="N373" s="174" t="str">
        <f>IF('DATA ENTRY'!S374="","",'DATA ENTRY'!S374)</f>
        <v/>
      </c>
      <c r="O373" s="174" t="str">
        <f t="shared" si="10"/>
        <v/>
      </c>
      <c r="P373" s="94" t="str">
        <f>IF('DATA ENTRY'!T374="","",'DATA ENTRY'!T374)</f>
        <v/>
      </c>
      <c r="Q373" s="94" t="str">
        <f>IF('DATA ENTRY'!U374="","",'DATA ENTRY'!U374)</f>
        <v/>
      </c>
      <c r="R373" s="22"/>
      <c r="S373" s="22"/>
      <c r="T373" s="22"/>
      <c r="U373" s="22" t="str">
        <f t="shared" si="11"/>
        <v/>
      </c>
    </row>
    <row r="374" spans="1:21" ht="18" customHeight="1">
      <c r="A374" s="22" t="str">
        <f>IF(AND(H374="",D374="",F374="",G374="",I374="",J374=""),"",SUBTOTAL(3,$B$5:B374))</f>
        <v/>
      </c>
      <c r="B374" s="94" t="str">
        <f>IF('DATA ENTRY'!B375="","",'DATA ENTRY'!B375)</f>
        <v/>
      </c>
      <c r="C374" s="94" t="str">
        <f>IF('DATA ENTRY'!C375="","",'DATA ENTRY'!C375)</f>
        <v/>
      </c>
      <c r="D374" s="94" t="str">
        <f>IF('DATA ENTRY'!E375="","",'DATA ENTRY'!E375)</f>
        <v/>
      </c>
      <c r="E374" s="22" t="str">
        <f>IF('DATA ENTRY'!G375="","",'DATA ENTRY'!G375)</f>
        <v/>
      </c>
      <c r="F374" s="22" t="str">
        <f>IF('DATA ENTRY'!F375="","",'DATA ENTRY'!F375)</f>
        <v/>
      </c>
      <c r="G374" s="94" t="str">
        <f>IF('DATA ENTRY'!H375="","",'DATA ENTRY'!H375)</f>
        <v/>
      </c>
      <c r="H374" s="173" t="str">
        <f>IF('DATA ENTRY'!I375="","",'DATA ENTRY'!I375)</f>
        <v/>
      </c>
      <c r="I374" s="94" t="str">
        <f>IF('DATA ENTRY'!N375="","",'DATA ENTRY'!N375)</f>
        <v/>
      </c>
      <c r="J374" s="174" t="str">
        <f>IF('DATA ENTRY'!O375="","",'DATA ENTRY'!O375)</f>
        <v/>
      </c>
      <c r="K374" s="22" t="str">
        <f>IF('DATA ENTRY'!P375="","",'DATA ENTRY'!P375)</f>
        <v/>
      </c>
      <c r="L374" s="174" t="str">
        <f>IF('DATA ENTRY'!Q375="","",'DATA ENTRY'!Q375)</f>
        <v/>
      </c>
      <c r="M374" s="22" t="str">
        <f>IF('DATA ENTRY'!R375="","",'DATA ENTRY'!R375)</f>
        <v/>
      </c>
      <c r="N374" s="174" t="str">
        <f>IF('DATA ENTRY'!S375="","",'DATA ENTRY'!S375)</f>
        <v/>
      </c>
      <c r="O374" s="174" t="str">
        <f t="shared" si="10"/>
        <v/>
      </c>
      <c r="P374" s="94" t="str">
        <f>IF('DATA ENTRY'!T375="","",'DATA ENTRY'!T375)</f>
        <v/>
      </c>
      <c r="Q374" s="94" t="str">
        <f>IF('DATA ENTRY'!U375="","",'DATA ENTRY'!U375)</f>
        <v/>
      </c>
      <c r="R374" s="22"/>
      <c r="S374" s="22"/>
      <c r="T374" s="22"/>
      <c r="U374" s="22" t="str">
        <f t="shared" si="11"/>
        <v/>
      </c>
    </row>
    <row r="375" spans="1:21" ht="18" customHeight="1">
      <c r="A375" s="22" t="str">
        <f>IF(AND(H375="",D375="",F375="",G375="",I375="",J375=""),"",SUBTOTAL(3,$B$5:B375))</f>
        <v/>
      </c>
      <c r="B375" s="94" t="str">
        <f>IF('DATA ENTRY'!B376="","",'DATA ENTRY'!B376)</f>
        <v/>
      </c>
      <c r="C375" s="94" t="str">
        <f>IF('DATA ENTRY'!C376="","",'DATA ENTRY'!C376)</f>
        <v/>
      </c>
      <c r="D375" s="94" t="str">
        <f>IF('DATA ENTRY'!E376="","",'DATA ENTRY'!E376)</f>
        <v/>
      </c>
      <c r="E375" s="22" t="str">
        <f>IF('DATA ENTRY'!G376="","",'DATA ENTRY'!G376)</f>
        <v/>
      </c>
      <c r="F375" s="22" t="str">
        <f>IF('DATA ENTRY'!F376="","",'DATA ENTRY'!F376)</f>
        <v/>
      </c>
      <c r="G375" s="94" t="str">
        <f>IF('DATA ENTRY'!H376="","",'DATA ENTRY'!H376)</f>
        <v/>
      </c>
      <c r="H375" s="173" t="str">
        <f>IF('DATA ENTRY'!I376="","",'DATA ENTRY'!I376)</f>
        <v/>
      </c>
      <c r="I375" s="94" t="str">
        <f>IF('DATA ENTRY'!N376="","",'DATA ENTRY'!N376)</f>
        <v/>
      </c>
      <c r="J375" s="174" t="str">
        <f>IF('DATA ENTRY'!O376="","",'DATA ENTRY'!O376)</f>
        <v/>
      </c>
      <c r="K375" s="22" t="str">
        <f>IF('DATA ENTRY'!P376="","",'DATA ENTRY'!P376)</f>
        <v/>
      </c>
      <c r="L375" s="174" t="str">
        <f>IF('DATA ENTRY'!Q376="","",'DATA ENTRY'!Q376)</f>
        <v/>
      </c>
      <c r="M375" s="22" t="str">
        <f>IF('DATA ENTRY'!R376="","",'DATA ENTRY'!R376)</f>
        <v/>
      </c>
      <c r="N375" s="174" t="str">
        <f>IF('DATA ENTRY'!S376="","",'DATA ENTRY'!S376)</f>
        <v/>
      </c>
      <c r="O375" s="174" t="str">
        <f t="shared" si="10"/>
        <v/>
      </c>
      <c r="P375" s="94" t="str">
        <f>IF('DATA ENTRY'!T376="","",'DATA ENTRY'!T376)</f>
        <v/>
      </c>
      <c r="Q375" s="94" t="str">
        <f>IF('DATA ENTRY'!U376="","",'DATA ENTRY'!U376)</f>
        <v/>
      </c>
      <c r="R375" s="22"/>
      <c r="S375" s="22"/>
      <c r="T375" s="22"/>
      <c r="U375" s="22" t="str">
        <f t="shared" si="11"/>
        <v/>
      </c>
    </row>
    <row r="376" spans="1:21" ht="18" customHeight="1">
      <c r="A376" s="22" t="str">
        <f>IF(AND(H376="",D376="",F376="",G376="",I376="",J376=""),"",SUBTOTAL(3,$B$5:B376))</f>
        <v/>
      </c>
      <c r="B376" s="94" t="str">
        <f>IF('DATA ENTRY'!B377="","",'DATA ENTRY'!B377)</f>
        <v/>
      </c>
      <c r="C376" s="94" t="str">
        <f>IF('DATA ENTRY'!C377="","",'DATA ENTRY'!C377)</f>
        <v/>
      </c>
      <c r="D376" s="94" t="str">
        <f>IF('DATA ENTRY'!E377="","",'DATA ENTRY'!E377)</f>
        <v/>
      </c>
      <c r="E376" s="22" t="str">
        <f>IF('DATA ENTRY'!G377="","",'DATA ENTRY'!G377)</f>
        <v/>
      </c>
      <c r="F376" s="22" t="str">
        <f>IF('DATA ENTRY'!F377="","",'DATA ENTRY'!F377)</f>
        <v/>
      </c>
      <c r="G376" s="94" t="str">
        <f>IF('DATA ENTRY'!H377="","",'DATA ENTRY'!H377)</f>
        <v/>
      </c>
      <c r="H376" s="173" t="str">
        <f>IF('DATA ENTRY'!I377="","",'DATA ENTRY'!I377)</f>
        <v/>
      </c>
      <c r="I376" s="94" t="str">
        <f>IF('DATA ENTRY'!N377="","",'DATA ENTRY'!N377)</f>
        <v/>
      </c>
      <c r="J376" s="174" t="str">
        <f>IF('DATA ENTRY'!O377="","",'DATA ENTRY'!O377)</f>
        <v/>
      </c>
      <c r="K376" s="22" t="str">
        <f>IF('DATA ENTRY'!P377="","",'DATA ENTRY'!P377)</f>
        <v/>
      </c>
      <c r="L376" s="174" t="str">
        <f>IF('DATA ENTRY'!Q377="","",'DATA ENTRY'!Q377)</f>
        <v/>
      </c>
      <c r="M376" s="22" t="str">
        <f>IF('DATA ENTRY'!R377="","",'DATA ENTRY'!R377)</f>
        <v/>
      </c>
      <c r="N376" s="174" t="str">
        <f>IF('DATA ENTRY'!S377="","",'DATA ENTRY'!S377)</f>
        <v/>
      </c>
      <c r="O376" s="174" t="str">
        <f t="shared" si="10"/>
        <v/>
      </c>
      <c r="P376" s="94" t="str">
        <f>IF('DATA ENTRY'!T377="","",'DATA ENTRY'!T377)</f>
        <v/>
      </c>
      <c r="Q376" s="94" t="str">
        <f>IF('DATA ENTRY'!U377="","",'DATA ENTRY'!U377)</f>
        <v/>
      </c>
      <c r="R376" s="22"/>
      <c r="S376" s="22"/>
      <c r="T376" s="22"/>
      <c r="U376" s="22" t="str">
        <f t="shared" si="11"/>
        <v/>
      </c>
    </row>
    <row r="377" spans="1:21" ht="18" customHeight="1">
      <c r="A377" s="22" t="str">
        <f>IF(AND(H377="",D377="",F377="",G377="",I377="",J377=""),"",SUBTOTAL(3,$B$5:B377))</f>
        <v/>
      </c>
      <c r="B377" s="94" t="str">
        <f>IF('DATA ENTRY'!B378="","",'DATA ENTRY'!B378)</f>
        <v/>
      </c>
      <c r="C377" s="94" t="str">
        <f>IF('DATA ENTRY'!C378="","",'DATA ENTRY'!C378)</f>
        <v/>
      </c>
      <c r="D377" s="94" t="str">
        <f>IF('DATA ENTRY'!E378="","",'DATA ENTRY'!E378)</f>
        <v/>
      </c>
      <c r="E377" s="22" t="str">
        <f>IF('DATA ENTRY'!G378="","",'DATA ENTRY'!G378)</f>
        <v/>
      </c>
      <c r="F377" s="22" t="str">
        <f>IF('DATA ENTRY'!F378="","",'DATA ENTRY'!F378)</f>
        <v/>
      </c>
      <c r="G377" s="94" t="str">
        <f>IF('DATA ENTRY'!H378="","",'DATA ENTRY'!H378)</f>
        <v/>
      </c>
      <c r="H377" s="173" t="str">
        <f>IF('DATA ENTRY'!I378="","",'DATA ENTRY'!I378)</f>
        <v/>
      </c>
      <c r="I377" s="94" t="str">
        <f>IF('DATA ENTRY'!N378="","",'DATA ENTRY'!N378)</f>
        <v/>
      </c>
      <c r="J377" s="174" t="str">
        <f>IF('DATA ENTRY'!O378="","",'DATA ENTRY'!O378)</f>
        <v/>
      </c>
      <c r="K377" s="22" t="str">
        <f>IF('DATA ENTRY'!P378="","",'DATA ENTRY'!P378)</f>
        <v/>
      </c>
      <c r="L377" s="174" t="str">
        <f>IF('DATA ENTRY'!Q378="","",'DATA ENTRY'!Q378)</f>
        <v/>
      </c>
      <c r="M377" s="22" t="str">
        <f>IF('DATA ENTRY'!R378="","",'DATA ENTRY'!R378)</f>
        <v/>
      </c>
      <c r="N377" s="174" t="str">
        <f>IF('DATA ENTRY'!S378="","",'DATA ENTRY'!S378)</f>
        <v/>
      </c>
      <c r="O377" s="174" t="str">
        <f t="shared" si="10"/>
        <v/>
      </c>
      <c r="P377" s="94" t="str">
        <f>IF('DATA ENTRY'!T378="","",'DATA ENTRY'!T378)</f>
        <v/>
      </c>
      <c r="Q377" s="94" t="str">
        <f>IF('DATA ENTRY'!U378="","",'DATA ENTRY'!U378)</f>
        <v/>
      </c>
      <c r="R377" s="22"/>
      <c r="S377" s="22"/>
      <c r="T377" s="22"/>
      <c r="U377" s="22" t="str">
        <f t="shared" si="11"/>
        <v/>
      </c>
    </row>
    <row r="378" spans="1:21" ht="18" customHeight="1">
      <c r="A378" s="22" t="str">
        <f>IF(AND(H378="",D378="",F378="",G378="",I378="",J378=""),"",SUBTOTAL(3,$B$5:B378))</f>
        <v/>
      </c>
      <c r="B378" s="94" t="str">
        <f>IF('DATA ENTRY'!B379="","",'DATA ENTRY'!B379)</f>
        <v/>
      </c>
      <c r="C378" s="94" t="str">
        <f>IF('DATA ENTRY'!C379="","",'DATA ENTRY'!C379)</f>
        <v/>
      </c>
      <c r="D378" s="94" t="str">
        <f>IF('DATA ENTRY'!E379="","",'DATA ENTRY'!E379)</f>
        <v/>
      </c>
      <c r="E378" s="22" t="str">
        <f>IF('DATA ENTRY'!G379="","",'DATA ENTRY'!G379)</f>
        <v/>
      </c>
      <c r="F378" s="22" t="str">
        <f>IF('DATA ENTRY'!F379="","",'DATA ENTRY'!F379)</f>
        <v/>
      </c>
      <c r="G378" s="94" t="str">
        <f>IF('DATA ENTRY'!H379="","",'DATA ENTRY'!H379)</f>
        <v/>
      </c>
      <c r="H378" s="173" t="str">
        <f>IF('DATA ENTRY'!I379="","",'DATA ENTRY'!I379)</f>
        <v/>
      </c>
      <c r="I378" s="94" t="str">
        <f>IF('DATA ENTRY'!N379="","",'DATA ENTRY'!N379)</f>
        <v/>
      </c>
      <c r="J378" s="174" t="str">
        <f>IF('DATA ENTRY'!O379="","",'DATA ENTRY'!O379)</f>
        <v/>
      </c>
      <c r="K378" s="22" t="str">
        <f>IF('DATA ENTRY'!P379="","",'DATA ENTRY'!P379)</f>
        <v/>
      </c>
      <c r="L378" s="174" t="str">
        <f>IF('DATA ENTRY'!Q379="","",'DATA ENTRY'!Q379)</f>
        <v/>
      </c>
      <c r="M378" s="22" t="str">
        <f>IF('DATA ENTRY'!R379="","",'DATA ENTRY'!R379)</f>
        <v/>
      </c>
      <c r="N378" s="174" t="str">
        <f>IF('DATA ENTRY'!S379="","",'DATA ENTRY'!S379)</f>
        <v/>
      </c>
      <c r="O378" s="174" t="str">
        <f t="shared" si="10"/>
        <v/>
      </c>
      <c r="P378" s="94" t="str">
        <f>IF('DATA ENTRY'!T379="","",'DATA ENTRY'!T379)</f>
        <v/>
      </c>
      <c r="Q378" s="94" t="str">
        <f>IF('DATA ENTRY'!U379="","",'DATA ENTRY'!U379)</f>
        <v/>
      </c>
      <c r="R378" s="22"/>
      <c r="S378" s="22"/>
      <c r="T378" s="22"/>
      <c r="U378" s="22" t="str">
        <f t="shared" si="11"/>
        <v/>
      </c>
    </row>
    <row r="379" spans="1:21" ht="18" customHeight="1">
      <c r="A379" s="22" t="str">
        <f>IF(AND(H379="",D379="",F379="",G379="",I379="",J379=""),"",SUBTOTAL(3,$B$5:B379))</f>
        <v/>
      </c>
      <c r="B379" s="94" t="str">
        <f>IF('DATA ENTRY'!B380="","",'DATA ENTRY'!B380)</f>
        <v/>
      </c>
      <c r="C379" s="94" t="str">
        <f>IF('DATA ENTRY'!C380="","",'DATA ENTRY'!C380)</f>
        <v/>
      </c>
      <c r="D379" s="94" t="str">
        <f>IF('DATA ENTRY'!E380="","",'DATA ENTRY'!E380)</f>
        <v/>
      </c>
      <c r="E379" s="22" t="str">
        <f>IF('DATA ENTRY'!G380="","",'DATA ENTRY'!G380)</f>
        <v/>
      </c>
      <c r="F379" s="22" t="str">
        <f>IF('DATA ENTRY'!F380="","",'DATA ENTRY'!F380)</f>
        <v/>
      </c>
      <c r="G379" s="94" t="str">
        <f>IF('DATA ENTRY'!H380="","",'DATA ENTRY'!H380)</f>
        <v/>
      </c>
      <c r="H379" s="173" t="str">
        <f>IF('DATA ENTRY'!I380="","",'DATA ENTRY'!I380)</f>
        <v/>
      </c>
      <c r="I379" s="94" t="str">
        <f>IF('DATA ENTRY'!N380="","",'DATA ENTRY'!N380)</f>
        <v/>
      </c>
      <c r="J379" s="174" t="str">
        <f>IF('DATA ENTRY'!O380="","",'DATA ENTRY'!O380)</f>
        <v/>
      </c>
      <c r="K379" s="22" t="str">
        <f>IF('DATA ENTRY'!P380="","",'DATA ENTRY'!P380)</f>
        <v/>
      </c>
      <c r="L379" s="174" t="str">
        <f>IF('DATA ENTRY'!Q380="","",'DATA ENTRY'!Q380)</f>
        <v/>
      </c>
      <c r="M379" s="22" t="str">
        <f>IF('DATA ENTRY'!R380="","",'DATA ENTRY'!R380)</f>
        <v/>
      </c>
      <c r="N379" s="174" t="str">
        <f>IF('DATA ENTRY'!S380="","",'DATA ENTRY'!S380)</f>
        <v/>
      </c>
      <c r="O379" s="174" t="str">
        <f t="shared" si="10"/>
        <v/>
      </c>
      <c r="P379" s="94" t="str">
        <f>IF('DATA ENTRY'!T380="","",'DATA ENTRY'!T380)</f>
        <v/>
      </c>
      <c r="Q379" s="94" t="str">
        <f>IF('DATA ENTRY'!U380="","",'DATA ENTRY'!U380)</f>
        <v/>
      </c>
      <c r="R379" s="22"/>
      <c r="S379" s="22"/>
      <c r="T379" s="22"/>
      <c r="U379" s="22" t="str">
        <f t="shared" si="11"/>
        <v/>
      </c>
    </row>
    <row r="380" spans="1:21" ht="18" customHeight="1">
      <c r="A380" s="22" t="str">
        <f>IF(AND(H380="",D380="",F380="",G380="",I380="",J380=""),"",SUBTOTAL(3,$B$5:B380))</f>
        <v/>
      </c>
      <c r="B380" s="94" t="str">
        <f>IF('DATA ENTRY'!B381="","",'DATA ENTRY'!B381)</f>
        <v/>
      </c>
      <c r="C380" s="94" t="str">
        <f>IF('DATA ENTRY'!C381="","",'DATA ENTRY'!C381)</f>
        <v/>
      </c>
      <c r="D380" s="94" t="str">
        <f>IF('DATA ENTRY'!E381="","",'DATA ENTRY'!E381)</f>
        <v/>
      </c>
      <c r="E380" s="22" t="str">
        <f>IF('DATA ENTRY'!G381="","",'DATA ENTRY'!G381)</f>
        <v/>
      </c>
      <c r="F380" s="22" t="str">
        <f>IF('DATA ENTRY'!F381="","",'DATA ENTRY'!F381)</f>
        <v/>
      </c>
      <c r="G380" s="94" t="str">
        <f>IF('DATA ENTRY'!H381="","",'DATA ENTRY'!H381)</f>
        <v/>
      </c>
      <c r="H380" s="173" t="str">
        <f>IF('DATA ENTRY'!I381="","",'DATA ENTRY'!I381)</f>
        <v/>
      </c>
      <c r="I380" s="94" t="str">
        <f>IF('DATA ENTRY'!N381="","",'DATA ENTRY'!N381)</f>
        <v/>
      </c>
      <c r="J380" s="174" t="str">
        <f>IF('DATA ENTRY'!O381="","",'DATA ENTRY'!O381)</f>
        <v/>
      </c>
      <c r="K380" s="22" t="str">
        <f>IF('DATA ENTRY'!P381="","",'DATA ENTRY'!P381)</f>
        <v/>
      </c>
      <c r="L380" s="174" t="str">
        <f>IF('DATA ENTRY'!Q381="","",'DATA ENTRY'!Q381)</f>
        <v/>
      </c>
      <c r="M380" s="22" t="str">
        <f>IF('DATA ENTRY'!R381="","",'DATA ENTRY'!R381)</f>
        <v/>
      </c>
      <c r="N380" s="174" t="str">
        <f>IF('DATA ENTRY'!S381="","",'DATA ENTRY'!S381)</f>
        <v/>
      </c>
      <c r="O380" s="174" t="str">
        <f t="shared" si="10"/>
        <v/>
      </c>
      <c r="P380" s="94" t="str">
        <f>IF('DATA ENTRY'!T381="","",'DATA ENTRY'!T381)</f>
        <v/>
      </c>
      <c r="Q380" s="94" t="str">
        <f>IF('DATA ENTRY'!U381="","",'DATA ENTRY'!U381)</f>
        <v/>
      </c>
      <c r="R380" s="22"/>
      <c r="S380" s="22"/>
      <c r="T380" s="22"/>
      <c r="U380" s="22" t="str">
        <f t="shared" si="11"/>
        <v/>
      </c>
    </row>
    <row r="381" spans="1:21" ht="18" customHeight="1">
      <c r="A381" s="22" t="str">
        <f>IF(AND(H381="",D381="",F381="",G381="",I381="",J381=""),"",SUBTOTAL(3,$B$5:B381))</f>
        <v/>
      </c>
      <c r="B381" s="94" t="str">
        <f>IF('DATA ENTRY'!B382="","",'DATA ENTRY'!B382)</f>
        <v/>
      </c>
      <c r="C381" s="94" t="str">
        <f>IF('DATA ENTRY'!C382="","",'DATA ENTRY'!C382)</f>
        <v/>
      </c>
      <c r="D381" s="94" t="str">
        <f>IF('DATA ENTRY'!E382="","",'DATA ENTRY'!E382)</f>
        <v/>
      </c>
      <c r="E381" s="22" t="str">
        <f>IF('DATA ENTRY'!G382="","",'DATA ENTRY'!G382)</f>
        <v/>
      </c>
      <c r="F381" s="22" t="str">
        <f>IF('DATA ENTRY'!F382="","",'DATA ENTRY'!F382)</f>
        <v/>
      </c>
      <c r="G381" s="94" t="str">
        <f>IF('DATA ENTRY'!H382="","",'DATA ENTRY'!H382)</f>
        <v/>
      </c>
      <c r="H381" s="173" t="str">
        <f>IF('DATA ENTRY'!I382="","",'DATA ENTRY'!I382)</f>
        <v/>
      </c>
      <c r="I381" s="94" t="str">
        <f>IF('DATA ENTRY'!N382="","",'DATA ENTRY'!N382)</f>
        <v/>
      </c>
      <c r="J381" s="174" t="str">
        <f>IF('DATA ENTRY'!O382="","",'DATA ENTRY'!O382)</f>
        <v/>
      </c>
      <c r="K381" s="22" t="str">
        <f>IF('DATA ENTRY'!P382="","",'DATA ENTRY'!P382)</f>
        <v/>
      </c>
      <c r="L381" s="174" t="str">
        <f>IF('DATA ENTRY'!Q382="","",'DATA ENTRY'!Q382)</f>
        <v/>
      </c>
      <c r="M381" s="22" t="str">
        <f>IF('DATA ENTRY'!R382="","",'DATA ENTRY'!R382)</f>
        <v/>
      </c>
      <c r="N381" s="174" t="str">
        <f>IF('DATA ENTRY'!S382="","",'DATA ENTRY'!S382)</f>
        <v/>
      </c>
      <c r="O381" s="174" t="str">
        <f t="shared" si="10"/>
        <v/>
      </c>
      <c r="P381" s="94" t="str">
        <f>IF('DATA ENTRY'!T382="","",'DATA ENTRY'!T382)</f>
        <v/>
      </c>
      <c r="Q381" s="94" t="str">
        <f>IF('DATA ENTRY'!U382="","",'DATA ENTRY'!U382)</f>
        <v/>
      </c>
      <c r="R381" s="22"/>
      <c r="S381" s="22"/>
      <c r="T381" s="22"/>
      <c r="U381" s="22" t="str">
        <f t="shared" si="11"/>
        <v/>
      </c>
    </row>
    <row r="382" spans="1:21" ht="18" customHeight="1">
      <c r="A382" s="22" t="str">
        <f>IF(AND(H382="",D382="",F382="",G382="",I382="",J382=""),"",SUBTOTAL(3,$B$5:B382))</f>
        <v/>
      </c>
      <c r="B382" s="94" t="str">
        <f>IF('DATA ENTRY'!B383="","",'DATA ENTRY'!B383)</f>
        <v/>
      </c>
      <c r="C382" s="94" t="str">
        <f>IF('DATA ENTRY'!C383="","",'DATA ENTRY'!C383)</f>
        <v/>
      </c>
      <c r="D382" s="94" t="str">
        <f>IF('DATA ENTRY'!E383="","",'DATA ENTRY'!E383)</f>
        <v/>
      </c>
      <c r="E382" s="22" t="str">
        <f>IF('DATA ENTRY'!G383="","",'DATA ENTRY'!G383)</f>
        <v/>
      </c>
      <c r="F382" s="22" t="str">
        <f>IF('DATA ENTRY'!F383="","",'DATA ENTRY'!F383)</f>
        <v/>
      </c>
      <c r="G382" s="94" t="str">
        <f>IF('DATA ENTRY'!H383="","",'DATA ENTRY'!H383)</f>
        <v/>
      </c>
      <c r="H382" s="173" t="str">
        <f>IF('DATA ENTRY'!I383="","",'DATA ENTRY'!I383)</f>
        <v/>
      </c>
      <c r="I382" s="94" t="str">
        <f>IF('DATA ENTRY'!N383="","",'DATA ENTRY'!N383)</f>
        <v/>
      </c>
      <c r="J382" s="174" t="str">
        <f>IF('DATA ENTRY'!O383="","",'DATA ENTRY'!O383)</f>
        <v/>
      </c>
      <c r="K382" s="22" t="str">
        <f>IF('DATA ENTRY'!P383="","",'DATA ENTRY'!P383)</f>
        <v/>
      </c>
      <c r="L382" s="174" t="str">
        <f>IF('DATA ENTRY'!Q383="","",'DATA ENTRY'!Q383)</f>
        <v/>
      </c>
      <c r="M382" s="22" t="str">
        <f>IF('DATA ENTRY'!R383="","",'DATA ENTRY'!R383)</f>
        <v/>
      </c>
      <c r="N382" s="174" t="str">
        <f>IF('DATA ENTRY'!S383="","",'DATA ENTRY'!S383)</f>
        <v/>
      </c>
      <c r="O382" s="174" t="str">
        <f t="shared" si="10"/>
        <v/>
      </c>
      <c r="P382" s="94" t="str">
        <f>IF('DATA ENTRY'!T383="","",'DATA ENTRY'!T383)</f>
        <v/>
      </c>
      <c r="Q382" s="94" t="str">
        <f>IF('DATA ENTRY'!U383="","",'DATA ENTRY'!U383)</f>
        <v/>
      </c>
      <c r="R382" s="22"/>
      <c r="S382" s="22"/>
      <c r="T382" s="22"/>
      <c r="U382" s="22" t="str">
        <f t="shared" si="11"/>
        <v/>
      </c>
    </row>
    <row r="383" spans="1:21" ht="18" customHeight="1">
      <c r="A383" s="22" t="str">
        <f>IF(AND(H383="",D383="",F383="",G383="",I383="",J383=""),"",SUBTOTAL(3,$B$5:B383))</f>
        <v/>
      </c>
      <c r="B383" s="94" t="str">
        <f>IF('DATA ENTRY'!B384="","",'DATA ENTRY'!B384)</f>
        <v/>
      </c>
      <c r="C383" s="94" t="str">
        <f>IF('DATA ENTRY'!C384="","",'DATA ENTRY'!C384)</f>
        <v/>
      </c>
      <c r="D383" s="94" t="str">
        <f>IF('DATA ENTRY'!E384="","",'DATA ENTRY'!E384)</f>
        <v/>
      </c>
      <c r="E383" s="22" t="str">
        <f>IF('DATA ENTRY'!G384="","",'DATA ENTRY'!G384)</f>
        <v/>
      </c>
      <c r="F383" s="22" t="str">
        <f>IF('DATA ENTRY'!F384="","",'DATA ENTRY'!F384)</f>
        <v/>
      </c>
      <c r="G383" s="94" t="str">
        <f>IF('DATA ENTRY'!H384="","",'DATA ENTRY'!H384)</f>
        <v/>
      </c>
      <c r="H383" s="173" t="str">
        <f>IF('DATA ENTRY'!I384="","",'DATA ENTRY'!I384)</f>
        <v/>
      </c>
      <c r="I383" s="94" t="str">
        <f>IF('DATA ENTRY'!N384="","",'DATA ENTRY'!N384)</f>
        <v/>
      </c>
      <c r="J383" s="174" t="str">
        <f>IF('DATA ENTRY'!O384="","",'DATA ENTRY'!O384)</f>
        <v/>
      </c>
      <c r="K383" s="22" t="str">
        <f>IF('DATA ENTRY'!P384="","",'DATA ENTRY'!P384)</f>
        <v/>
      </c>
      <c r="L383" s="174" t="str">
        <f>IF('DATA ENTRY'!Q384="","",'DATA ENTRY'!Q384)</f>
        <v/>
      </c>
      <c r="M383" s="22" t="str">
        <f>IF('DATA ENTRY'!R384="","",'DATA ENTRY'!R384)</f>
        <v/>
      </c>
      <c r="N383" s="174" t="str">
        <f>IF('DATA ENTRY'!S384="","",'DATA ENTRY'!S384)</f>
        <v/>
      </c>
      <c r="O383" s="174" t="str">
        <f t="shared" si="10"/>
        <v/>
      </c>
      <c r="P383" s="94" t="str">
        <f>IF('DATA ENTRY'!T384="","",'DATA ENTRY'!T384)</f>
        <v/>
      </c>
      <c r="Q383" s="94" t="str">
        <f>IF('DATA ENTRY'!U384="","",'DATA ENTRY'!U384)</f>
        <v/>
      </c>
      <c r="R383" s="22"/>
      <c r="S383" s="22"/>
      <c r="T383" s="22"/>
      <c r="U383" s="22" t="str">
        <f t="shared" si="11"/>
        <v/>
      </c>
    </row>
    <row r="384" spans="1:21" ht="18" customHeight="1">
      <c r="A384" s="22" t="str">
        <f>IF(AND(H384="",D384="",F384="",G384="",I384="",J384=""),"",SUBTOTAL(3,$B$5:B384))</f>
        <v/>
      </c>
      <c r="B384" s="94" t="str">
        <f>IF('DATA ENTRY'!B385="","",'DATA ENTRY'!B385)</f>
        <v/>
      </c>
      <c r="C384" s="94" t="str">
        <f>IF('DATA ENTRY'!C385="","",'DATA ENTRY'!C385)</f>
        <v/>
      </c>
      <c r="D384" s="94" t="str">
        <f>IF('DATA ENTRY'!E385="","",'DATA ENTRY'!E385)</f>
        <v/>
      </c>
      <c r="E384" s="22" t="str">
        <f>IF('DATA ENTRY'!G385="","",'DATA ENTRY'!G385)</f>
        <v/>
      </c>
      <c r="F384" s="22" t="str">
        <f>IF('DATA ENTRY'!F385="","",'DATA ENTRY'!F385)</f>
        <v/>
      </c>
      <c r="G384" s="94" t="str">
        <f>IF('DATA ENTRY'!H385="","",'DATA ENTRY'!H385)</f>
        <v/>
      </c>
      <c r="H384" s="173" t="str">
        <f>IF('DATA ENTRY'!I385="","",'DATA ENTRY'!I385)</f>
        <v/>
      </c>
      <c r="I384" s="94" t="str">
        <f>IF('DATA ENTRY'!N385="","",'DATA ENTRY'!N385)</f>
        <v/>
      </c>
      <c r="J384" s="174" t="str">
        <f>IF('DATA ENTRY'!O385="","",'DATA ENTRY'!O385)</f>
        <v/>
      </c>
      <c r="K384" s="22" t="str">
        <f>IF('DATA ENTRY'!P385="","",'DATA ENTRY'!P385)</f>
        <v/>
      </c>
      <c r="L384" s="174" t="str">
        <f>IF('DATA ENTRY'!Q385="","",'DATA ENTRY'!Q385)</f>
        <v/>
      </c>
      <c r="M384" s="22" t="str">
        <f>IF('DATA ENTRY'!R385="","",'DATA ENTRY'!R385)</f>
        <v/>
      </c>
      <c r="N384" s="174" t="str">
        <f>IF('DATA ENTRY'!S385="","",'DATA ENTRY'!S385)</f>
        <v/>
      </c>
      <c r="O384" s="174" t="str">
        <f t="shared" si="10"/>
        <v/>
      </c>
      <c r="P384" s="94" t="str">
        <f>IF('DATA ENTRY'!T385="","",'DATA ENTRY'!T385)</f>
        <v/>
      </c>
      <c r="Q384" s="94" t="str">
        <f>IF('DATA ENTRY'!U385="","",'DATA ENTRY'!U385)</f>
        <v/>
      </c>
      <c r="R384" s="22"/>
      <c r="S384" s="22"/>
      <c r="T384" s="22"/>
      <c r="U384" s="22" t="str">
        <f t="shared" si="11"/>
        <v/>
      </c>
    </row>
    <row r="385" spans="1:21" ht="18" customHeight="1">
      <c r="A385" s="22" t="str">
        <f>IF(AND(H385="",D385="",F385="",G385="",I385="",J385=""),"",SUBTOTAL(3,$B$5:B385))</f>
        <v/>
      </c>
      <c r="B385" s="94" t="str">
        <f>IF('DATA ENTRY'!B386="","",'DATA ENTRY'!B386)</f>
        <v/>
      </c>
      <c r="C385" s="94" t="str">
        <f>IF('DATA ENTRY'!C386="","",'DATA ENTRY'!C386)</f>
        <v/>
      </c>
      <c r="D385" s="94" t="str">
        <f>IF('DATA ENTRY'!E386="","",'DATA ENTRY'!E386)</f>
        <v/>
      </c>
      <c r="E385" s="22" t="str">
        <f>IF('DATA ENTRY'!G386="","",'DATA ENTRY'!G386)</f>
        <v/>
      </c>
      <c r="F385" s="22" t="str">
        <f>IF('DATA ENTRY'!F386="","",'DATA ENTRY'!F386)</f>
        <v/>
      </c>
      <c r="G385" s="94" t="str">
        <f>IF('DATA ENTRY'!H386="","",'DATA ENTRY'!H386)</f>
        <v/>
      </c>
      <c r="H385" s="173" t="str">
        <f>IF('DATA ENTRY'!I386="","",'DATA ENTRY'!I386)</f>
        <v/>
      </c>
      <c r="I385" s="94" t="str">
        <f>IF('DATA ENTRY'!N386="","",'DATA ENTRY'!N386)</f>
        <v/>
      </c>
      <c r="J385" s="174" t="str">
        <f>IF('DATA ENTRY'!O386="","",'DATA ENTRY'!O386)</f>
        <v/>
      </c>
      <c r="K385" s="22" t="str">
        <f>IF('DATA ENTRY'!P386="","",'DATA ENTRY'!P386)</f>
        <v/>
      </c>
      <c r="L385" s="174" t="str">
        <f>IF('DATA ENTRY'!Q386="","",'DATA ENTRY'!Q386)</f>
        <v/>
      </c>
      <c r="M385" s="22" t="str">
        <f>IF('DATA ENTRY'!R386="","",'DATA ENTRY'!R386)</f>
        <v/>
      </c>
      <c r="N385" s="174" t="str">
        <f>IF('DATA ENTRY'!S386="","",'DATA ENTRY'!S386)</f>
        <v/>
      </c>
      <c r="O385" s="174" t="str">
        <f t="shared" si="10"/>
        <v/>
      </c>
      <c r="P385" s="94" t="str">
        <f>IF('DATA ENTRY'!T386="","",'DATA ENTRY'!T386)</f>
        <v/>
      </c>
      <c r="Q385" s="94" t="str">
        <f>IF('DATA ENTRY'!U386="","",'DATA ENTRY'!U386)</f>
        <v/>
      </c>
      <c r="R385" s="22"/>
      <c r="S385" s="22"/>
      <c r="T385" s="22"/>
      <c r="U385" s="22" t="str">
        <f t="shared" si="11"/>
        <v/>
      </c>
    </row>
    <row r="386" spans="1:21" ht="18" customHeight="1">
      <c r="A386" s="22" t="str">
        <f>IF(AND(H386="",D386="",F386="",G386="",I386="",J386=""),"",SUBTOTAL(3,$B$5:B386))</f>
        <v/>
      </c>
      <c r="B386" s="94" t="str">
        <f>IF('DATA ENTRY'!B387="","",'DATA ENTRY'!B387)</f>
        <v/>
      </c>
      <c r="C386" s="94" t="str">
        <f>IF('DATA ENTRY'!C387="","",'DATA ENTRY'!C387)</f>
        <v/>
      </c>
      <c r="D386" s="94" t="str">
        <f>IF('DATA ENTRY'!E387="","",'DATA ENTRY'!E387)</f>
        <v/>
      </c>
      <c r="E386" s="22" t="str">
        <f>IF('DATA ENTRY'!G387="","",'DATA ENTRY'!G387)</f>
        <v/>
      </c>
      <c r="F386" s="22" t="str">
        <f>IF('DATA ENTRY'!F387="","",'DATA ENTRY'!F387)</f>
        <v/>
      </c>
      <c r="G386" s="94" t="str">
        <f>IF('DATA ENTRY'!H387="","",'DATA ENTRY'!H387)</f>
        <v/>
      </c>
      <c r="H386" s="173" t="str">
        <f>IF('DATA ENTRY'!I387="","",'DATA ENTRY'!I387)</f>
        <v/>
      </c>
      <c r="I386" s="94" t="str">
        <f>IF('DATA ENTRY'!N387="","",'DATA ENTRY'!N387)</f>
        <v/>
      </c>
      <c r="J386" s="174" t="str">
        <f>IF('DATA ENTRY'!O387="","",'DATA ENTRY'!O387)</f>
        <v/>
      </c>
      <c r="K386" s="22" t="str">
        <f>IF('DATA ENTRY'!P387="","",'DATA ENTRY'!P387)</f>
        <v/>
      </c>
      <c r="L386" s="174" t="str">
        <f>IF('DATA ENTRY'!Q387="","",'DATA ENTRY'!Q387)</f>
        <v/>
      </c>
      <c r="M386" s="22" t="str">
        <f>IF('DATA ENTRY'!R387="","",'DATA ENTRY'!R387)</f>
        <v/>
      </c>
      <c r="N386" s="174" t="str">
        <f>IF('DATA ENTRY'!S387="","",'DATA ENTRY'!S387)</f>
        <v/>
      </c>
      <c r="O386" s="174" t="str">
        <f t="shared" si="10"/>
        <v/>
      </c>
      <c r="P386" s="94" t="str">
        <f>IF('DATA ENTRY'!T387="","",'DATA ENTRY'!T387)</f>
        <v/>
      </c>
      <c r="Q386" s="94" t="str">
        <f>IF('DATA ENTRY'!U387="","",'DATA ENTRY'!U387)</f>
        <v/>
      </c>
      <c r="R386" s="22"/>
      <c r="S386" s="22"/>
      <c r="T386" s="22"/>
      <c r="U386" s="22" t="str">
        <f t="shared" si="11"/>
        <v/>
      </c>
    </row>
    <row r="387" spans="1:21" ht="18" customHeight="1">
      <c r="A387" s="22" t="str">
        <f>IF(AND(H387="",D387="",F387="",G387="",I387="",J387=""),"",SUBTOTAL(3,$B$5:B387))</f>
        <v/>
      </c>
      <c r="B387" s="94" t="str">
        <f>IF('DATA ENTRY'!B388="","",'DATA ENTRY'!B388)</f>
        <v/>
      </c>
      <c r="C387" s="94" t="str">
        <f>IF('DATA ENTRY'!C388="","",'DATA ENTRY'!C388)</f>
        <v/>
      </c>
      <c r="D387" s="94" t="str">
        <f>IF('DATA ENTRY'!E388="","",'DATA ENTRY'!E388)</f>
        <v/>
      </c>
      <c r="E387" s="22" t="str">
        <f>IF('DATA ENTRY'!G388="","",'DATA ENTRY'!G388)</f>
        <v/>
      </c>
      <c r="F387" s="22" t="str">
        <f>IF('DATA ENTRY'!F388="","",'DATA ENTRY'!F388)</f>
        <v/>
      </c>
      <c r="G387" s="94" t="str">
        <f>IF('DATA ENTRY'!H388="","",'DATA ENTRY'!H388)</f>
        <v/>
      </c>
      <c r="H387" s="173" t="str">
        <f>IF('DATA ENTRY'!I388="","",'DATA ENTRY'!I388)</f>
        <v/>
      </c>
      <c r="I387" s="94" t="str">
        <f>IF('DATA ENTRY'!N388="","",'DATA ENTRY'!N388)</f>
        <v/>
      </c>
      <c r="J387" s="174" t="str">
        <f>IF('DATA ENTRY'!O388="","",'DATA ENTRY'!O388)</f>
        <v/>
      </c>
      <c r="K387" s="22" t="str">
        <f>IF('DATA ENTRY'!P388="","",'DATA ENTRY'!P388)</f>
        <v/>
      </c>
      <c r="L387" s="174" t="str">
        <f>IF('DATA ENTRY'!Q388="","",'DATA ENTRY'!Q388)</f>
        <v/>
      </c>
      <c r="M387" s="22" t="str">
        <f>IF('DATA ENTRY'!R388="","",'DATA ENTRY'!R388)</f>
        <v/>
      </c>
      <c r="N387" s="174" t="str">
        <f>IF('DATA ENTRY'!S388="","",'DATA ENTRY'!S388)</f>
        <v/>
      </c>
      <c r="O387" s="174" t="str">
        <f t="shared" si="10"/>
        <v/>
      </c>
      <c r="P387" s="94" t="str">
        <f>IF('DATA ENTRY'!T388="","",'DATA ENTRY'!T388)</f>
        <v/>
      </c>
      <c r="Q387" s="94" t="str">
        <f>IF('DATA ENTRY'!U388="","",'DATA ENTRY'!U388)</f>
        <v/>
      </c>
      <c r="R387" s="22"/>
      <c r="S387" s="22"/>
      <c r="T387" s="22"/>
      <c r="U387" s="22" t="str">
        <f t="shared" si="11"/>
        <v/>
      </c>
    </row>
    <row r="388" spans="1:21" ht="18" customHeight="1">
      <c r="A388" s="22" t="str">
        <f>IF(AND(H388="",D388="",F388="",G388="",I388="",J388=""),"",SUBTOTAL(3,$B$5:B388))</f>
        <v/>
      </c>
      <c r="B388" s="94" t="str">
        <f>IF('DATA ENTRY'!B389="","",'DATA ENTRY'!B389)</f>
        <v/>
      </c>
      <c r="C388" s="94" t="str">
        <f>IF('DATA ENTRY'!C389="","",'DATA ENTRY'!C389)</f>
        <v/>
      </c>
      <c r="D388" s="94" t="str">
        <f>IF('DATA ENTRY'!E389="","",'DATA ENTRY'!E389)</f>
        <v/>
      </c>
      <c r="E388" s="22" t="str">
        <f>IF('DATA ENTRY'!G389="","",'DATA ENTRY'!G389)</f>
        <v/>
      </c>
      <c r="F388" s="22" t="str">
        <f>IF('DATA ENTRY'!F389="","",'DATA ENTRY'!F389)</f>
        <v/>
      </c>
      <c r="G388" s="94" t="str">
        <f>IF('DATA ENTRY'!H389="","",'DATA ENTRY'!H389)</f>
        <v/>
      </c>
      <c r="H388" s="173" t="str">
        <f>IF('DATA ENTRY'!I389="","",'DATA ENTRY'!I389)</f>
        <v/>
      </c>
      <c r="I388" s="94" t="str">
        <f>IF('DATA ENTRY'!N389="","",'DATA ENTRY'!N389)</f>
        <v/>
      </c>
      <c r="J388" s="174" t="str">
        <f>IF('DATA ENTRY'!O389="","",'DATA ENTRY'!O389)</f>
        <v/>
      </c>
      <c r="K388" s="22" t="str">
        <f>IF('DATA ENTRY'!P389="","",'DATA ENTRY'!P389)</f>
        <v/>
      </c>
      <c r="L388" s="174" t="str">
        <f>IF('DATA ENTRY'!Q389="","",'DATA ENTRY'!Q389)</f>
        <v/>
      </c>
      <c r="M388" s="22" t="str">
        <f>IF('DATA ENTRY'!R389="","",'DATA ENTRY'!R389)</f>
        <v/>
      </c>
      <c r="N388" s="174" t="str">
        <f>IF('DATA ENTRY'!S389="","",'DATA ENTRY'!S389)</f>
        <v/>
      </c>
      <c r="O388" s="174" t="str">
        <f t="shared" si="10"/>
        <v/>
      </c>
      <c r="P388" s="94" t="str">
        <f>IF('DATA ENTRY'!T389="","",'DATA ENTRY'!T389)</f>
        <v/>
      </c>
      <c r="Q388" s="94" t="str">
        <f>IF('DATA ENTRY'!U389="","",'DATA ENTRY'!U389)</f>
        <v/>
      </c>
      <c r="R388" s="22"/>
      <c r="S388" s="22"/>
      <c r="T388" s="22"/>
      <c r="U388" s="22" t="str">
        <f t="shared" si="11"/>
        <v/>
      </c>
    </row>
    <row r="389" spans="1:21" ht="18" customHeight="1">
      <c r="A389" s="22" t="str">
        <f>IF(AND(H389="",D389="",F389="",G389="",I389="",J389=""),"",SUBTOTAL(3,$B$5:B389))</f>
        <v/>
      </c>
      <c r="B389" s="94" t="str">
        <f>IF('DATA ENTRY'!B390="","",'DATA ENTRY'!B390)</f>
        <v/>
      </c>
      <c r="C389" s="94" t="str">
        <f>IF('DATA ENTRY'!C390="","",'DATA ENTRY'!C390)</f>
        <v/>
      </c>
      <c r="D389" s="94" t="str">
        <f>IF('DATA ENTRY'!E390="","",'DATA ENTRY'!E390)</f>
        <v/>
      </c>
      <c r="E389" s="22" t="str">
        <f>IF('DATA ENTRY'!G390="","",'DATA ENTRY'!G390)</f>
        <v/>
      </c>
      <c r="F389" s="22" t="str">
        <f>IF('DATA ENTRY'!F390="","",'DATA ENTRY'!F390)</f>
        <v/>
      </c>
      <c r="G389" s="94" t="str">
        <f>IF('DATA ENTRY'!H390="","",'DATA ENTRY'!H390)</f>
        <v/>
      </c>
      <c r="H389" s="173" t="str">
        <f>IF('DATA ENTRY'!I390="","",'DATA ENTRY'!I390)</f>
        <v/>
      </c>
      <c r="I389" s="94" t="str">
        <f>IF('DATA ENTRY'!N390="","",'DATA ENTRY'!N390)</f>
        <v/>
      </c>
      <c r="J389" s="174" t="str">
        <f>IF('DATA ENTRY'!O390="","",'DATA ENTRY'!O390)</f>
        <v/>
      </c>
      <c r="K389" s="22" t="str">
        <f>IF('DATA ENTRY'!P390="","",'DATA ENTRY'!P390)</f>
        <v/>
      </c>
      <c r="L389" s="174" t="str">
        <f>IF('DATA ENTRY'!Q390="","",'DATA ENTRY'!Q390)</f>
        <v/>
      </c>
      <c r="M389" s="22" t="str">
        <f>IF('DATA ENTRY'!R390="","",'DATA ENTRY'!R390)</f>
        <v/>
      </c>
      <c r="N389" s="174" t="str">
        <f>IF('DATA ENTRY'!S390="","",'DATA ENTRY'!S390)</f>
        <v/>
      </c>
      <c r="O389" s="174" t="str">
        <f t="shared" si="10"/>
        <v/>
      </c>
      <c r="P389" s="94" t="str">
        <f>IF('DATA ENTRY'!T390="","",'DATA ENTRY'!T390)</f>
        <v/>
      </c>
      <c r="Q389" s="94" t="str">
        <f>IF('DATA ENTRY'!U390="","",'DATA ENTRY'!U390)</f>
        <v/>
      </c>
      <c r="R389" s="22"/>
      <c r="S389" s="22"/>
      <c r="T389" s="22"/>
      <c r="U389" s="22" t="str">
        <f t="shared" si="11"/>
        <v/>
      </c>
    </row>
    <row r="390" spans="1:21" ht="18" customHeight="1">
      <c r="A390" s="22" t="str">
        <f>IF(AND(H390="",D390="",F390="",G390="",I390="",J390=""),"",SUBTOTAL(3,$B$5:B390))</f>
        <v/>
      </c>
      <c r="B390" s="94" t="str">
        <f>IF('DATA ENTRY'!B391="","",'DATA ENTRY'!B391)</f>
        <v/>
      </c>
      <c r="C390" s="94" t="str">
        <f>IF('DATA ENTRY'!C391="","",'DATA ENTRY'!C391)</f>
        <v/>
      </c>
      <c r="D390" s="94" t="str">
        <f>IF('DATA ENTRY'!E391="","",'DATA ENTRY'!E391)</f>
        <v/>
      </c>
      <c r="E390" s="22" t="str">
        <f>IF('DATA ENTRY'!G391="","",'DATA ENTRY'!G391)</f>
        <v/>
      </c>
      <c r="F390" s="22" t="str">
        <f>IF('DATA ENTRY'!F391="","",'DATA ENTRY'!F391)</f>
        <v/>
      </c>
      <c r="G390" s="94" t="str">
        <f>IF('DATA ENTRY'!H391="","",'DATA ENTRY'!H391)</f>
        <v/>
      </c>
      <c r="H390" s="173" t="str">
        <f>IF('DATA ENTRY'!I391="","",'DATA ENTRY'!I391)</f>
        <v/>
      </c>
      <c r="I390" s="94" t="str">
        <f>IF('DATA ENTRY'!N391="","",'DATA ENTRY'!N391)</f>
        <v/>
      </c>
      <c r="J390" s="174" t="str">
        <f>IF('DATA ENTRY'!O391="","",'DATA ENTRY'!O391)</f>
        <v/>
      </c>
      <c r="K390" s="22" t="str">
        <f>IF('DATA ENTRY'!P391="","",'DATA ENTRY'!P391)</f>
        <v/>
      </c>
      <c r="L390" s="174" t="str">
        <f>IF('DATA ENTRY'!Q391="","",'DATA ENTRY'!Q391)</f>
        <v/>
      </c>
      <c r="M390" s="22" t="str">
        <f>IF('DATA ENTRY'!R391="","",'DATA ENTRY'!R391)</f>
        <v/>
      </c>
      <c r="N390" s="174" t="str">
        <f>IF('DATA ENTRY'!S391="","",'DATA ENTRY'!S391)</f>
        <v/>
      </c>
      <c r="O390" s="174" t="str">
        <f t="shared" ref="O390:O427" si="12">IFERROR(IF(J390="","",SUM(J390*75%+L390*25%)),"")</f>
        <v/>
      </c>
      <c r="P390" s="94" t="str">
        <f>IF('DATA ENTRY'!T391="","",'DATA ENTRY'!T391)</f>
        <v/>
      </c>
      <c r="Q390" s="94" t="str">
        <f>IF('DATA ENTRY'!U391="","",'DATA ENTRY'!U391)</f>
        <v/>
      </c>
      <c r="R390" s="22"/>
      <c r="S390" s="22"/>
      <c r="T390" s="22"/>
      <c r="U390" s="22" t="str">
        <f t="shared" ref="U390:U427" si="13">IF(O390="","",SUMPRODUCT(--(F390=$F$5:$F$211),--(O390&lt;$O$5:$O$211))+1)</f>
        <v/>
      </c>
    </row>
    <row r="391" spans="1:21" ht="18" customHeight="1">
      <c r="A391" s="22" t="str">
        <f>IF(AND(H391="",D391="",F391="",G391="",I391="",J391=""),"",SUBTOTAL(3,$B$5:B391))</f>
        <v/>
      </c>
      <c r="B391" s="94" t="str">
        <f>IF('DATA ENTRY'!B392="","",'DATA ENTRY'!B392)</f>
        <v/>
      </c>
      <c r="C391" s="94" t="str">
        <f>IF('DATA ENTRY'!C392="","",'DATA ENTRY'!C392)</f>
        <v/>
      </c>
      <c r="D391" s="94" t="str">
        <f>IF('DATA ENTRY'!E392="","",'DATA ENTRY'!E392)</f>
        <v/>
      </c>
      <c r="E391" s="22" t="str">
        <f>IF('DATA ENTRY'!G392="","",'DATA ENTRY'!G392)</f>
        <v/>
      </c>
      <c r="F391" s="22" t="str">
        <f>IF('DATA ENTRY'!F392="","",'DATA ENTRY'!F392)</f>
        <v/>
      </c>
      <c r="G391" s="94" t="str">
        <f>IF('DATA ENTRY'!H392="","",'DATA ENTRY'!H392)</f>
        <v/>
      </c>
      <c r="H391" s="173" t="str">
        <f>IF('DATA ENTRY'!I392="","",'DATA ENTRY'!I392)</f>
        <v/>
      </c>
      <c r="I391" s="94" t="str">
        <f>IF('DATA ENTRY'!N392="","",'DATA ENTRY'!N392)</f>
        <v/>
      </c>
      <c r="J391" s="174" t="str">
        <f>IF('DATA ENTRY'!O392="","",'DATA ENTRY'!O392)</f>
        <v/>
      </c>
      <c r="K391" s="22" t="str">
        <f>IF('DATA ENTRY'!P392="","",'DATA ENTRY'!P392)</f>
        <v/>
      </c>
      <c r="L391" s="174" t="str">
        <f>IF('DATA ENTRY'!Q392="","",'DATA ENTRY'!Q392)</f>
        <v/>
      </c>
      <c r="M391" s="22" t="str">
        <f>IF('DATA ENTRY'!R392="","",'DATA ENTRY'!R392)</f>
        <v/>
      </c>
      <c r="N391" s="174" t="str">
        <f>IF('DATA ENTRY'!S392="","",'DATA ENTRY'!S392)</f>
        <v/>
      </c>
      <c r="O391" s="174" t="str">
        <f t="shared" si="12"/>
        <v/>
      </c>
      <c r="P391" s="94" t="str">
        <f>IF('DATA ENTRY'!T392="","",'DATA ENTRY'!T392)</f>
        <v/>
      </c>
      <c r="Q391" s="94" t="str">
        <f>IF('DATA ENTRY'!U392="","",'DATA ENTRY'!U392)</f>
        <v/>
      </c>
      <c r="R391" s="22"/>
      <c r="S391" s="22"/>
      <c r="T391" s="22"/>
      <c r="U391" s="22" t="str">
        <f t="shared" si="13"/>
        <v/>
      </c>
    </row>
    <row r="392" spans="1:21" ht="18" customHeight="1">
      <c r="A392" s="22" t="str">
        <f>IF(AND(H392="",D392="",F392="",G392="",I392="",J392=""),"",SUBTOTAL(3,$B$5:B392))</f>
        <v/>
      </c>
      <c r="B392" s="94" t="str">
        <f>IF('DATA ENTRY'!B393="","",'DATA ENTRY'!B393)</f>
        <v/>
      </c>
      <c r="C392" s="94" t="str">
        <f>IF('DATA ENTRY'!C393="","",'DATA ENTRY'!C393)</f>
        <v/>
      </c>
      <c r="D392" s="94" t="str">
        <f>IF('DATA ENTRY'!E393="","",'DATA ENTRY'!E393)</f>
        <v/>
      </c>
      <c r="E392" s="22" t="str">
        <f>IF('DATA ENTRY'!G393="","",'DATA ENTRY'!G393)</f>
        <v/>
      </c>
      <c r="F392" s="22" t="str">
        <f>IF('DATA ENTRY'!F393="","",'DATA ENTRY'!F393)</f>
        <v/>
      </c>
      <c r="G392" s="94" t="str">
        <f>IF('DATA ENTRY'!H393="","",'DATA ENTRY'!H393)</f>
        <v/>
      </c>
      <c r="H392" s="173" t="str">
        <f>IF('DATA ENTRY'!I393="","",'DATA ENTRY'!I393)</f>
        <v/>
      </c>
      <c r="I392" s="94" t="str">
        <f>IF('DATA ENTRY'!N393="","",'DATA ENTRY'!N393)</f>
        <v/>
      </c>
      <c r="J392" s="174" t="str">
        <f>IF('DATA ENTRY'!O393="","",'DATA ENTRY'!O393)</f>
        <v/>
      </c>
      <c r="K392" s="22" t="str">
        <f>IF('DATA ENTRY'!P393="","",'DATA ENTRY'!P393)</f>
        <v/>
      </c>
      <c r="L392" s="174" t="str">
        <f>IF('DATA ENTRY'!Q393="","",'DATA ENTRY'!Q393)</f>
        <v/>
      </c>
      <c r="M392" s="22" t="str">
        <f>IF('DATA ENTRY'!R393="","",'DATA ENTRY'!R393)</f>
        <v/>
      </c>
      <c r="N392" s="174" t="str">
        <f>IF('DATA ENTRY'!S393="","",'DATA ENTRY'!S393)</f>
        <v/>
      </c>
      <c r="O392" s="174" t="str">
        <f t="shared" si="12"/>
        <v/>
      </c>
      <c r="P392" s="94" t="str">
        <f>IF('DATA ENTRY'!T393="","",'DATA ENTRY'!T393)</f>
        <v/>
      </c>
      <c r="Q392" s="94" t="str">
        <f>IF('DATA ENTRY'!U393="","",'DATA ENTRY'!U393)</f>
        <v/>
      </c>
      <c r="R392" s="22"/>
      <c r="S392" s="22"/>
      <c r="T392" s="22"/>
      <c r="U392" s="22" t="str">
        <f t="shared" si="13"/>
        <v/>
      </c>
    </row>
    <row r="393" spans="1:21" ht="18" customHeight="1">
      <c r="A393" s="22" t="str">
        <f>IF(AND(H393="",D393="",F393="",G393="",I393="",J393=""),"",SUBTOTAL(3,$B$5:B393))</f>
        <v/>
      </c>
      <c r="B393" s="94" t="str">
        <f>IF('DATA ENTRY'!B394="","",'DATA ENTRY'!B394)</f>
        <v/>
      </c>
      <c r="C393" s="94" t="str">
        <f>IF('DATA ENTRY'!C394="","",'DATA ENTRY'!C394)</f>
        <v/>
      </c>
      <c r="D393" s="94" t="str">
        <f>IF('DATA ENTRY'!E394="","",'DATA ENTRY'!E394)</f>
        <v/>
      </c>
      <c r="E393" s="22" t="str">
        <f>IF('DATA ENTRY'!G394="","",'DATA ENTRY'!G394)</f>
        <v/>
      </c>
      <c r="F393" s="22" t="str">
        <f>IF('DATA ENTRY'!F394="","",'DATA ENTRY'!F394)</f>
        <v/>
      </c>
      <c r="G393" s="94" t="str">
        <f>IF('DATA ENTRY'!H394="","",'DATA ENTRY'!H394)</f>
        <v/>
      </c>
      <c r="H393" s="173" t="str">
        <f>IF('DATA ENTRY'!I394="","",'DATA ENTRY'!I394)</f>
        <v/>
      </c>
      <c r="I393" s="94" t="str">
        <f>IF('DATA ENTRY'!N394="","",'DATA ENTRY'!N394)</f>
        <v/>
      </c>
      <c r="J393" s="174" t="str">
        <f>IF('DATA ENTRY'!O394="","",'DATA ENTRY'!O394)</f>
        <v/>
      </c>
      <c r="K393" s="22" t="str">
        <f>IF('DATA ENTRY'!P394="","",'DATA ENTRY'!P394)</f>
        <v/>
      </c>
      <c r="L393" s="174" t="str">
        <f>IF('DATA ENTRY'!Q394="","",'DATA ENTRY'!Q394)</f>
        <v/>
      </c>
      <c r="M393" s="22" t="str">
        <f>IF('DATA ENTRY'!R394="","",'DATA ENTRY'!R394)</f>
        <v/>
      </c>
      <c r="N393" s="174" t="str">
        <f>IF('DATA ENTRY'!S394="","",'DATA ENTRY'!S394)</f>
        <v/>
      </c>
      <c r="O393" s="174" t="str">
        <f t="shared" si="12"/>
        <v/>
      </c>
      <c r="P393" s="94" t="str">
        <f>IF('DATA ENTRY'!T394="","",'DATA ENTRY'!T394)</f>
        <v/>
      </c>
      <c r="Q393" s="94" t="str">
        <f>IF('DATA ENTRY'!U394="","",'DATA ENTRY'!U394)</f>
        <v/>
      </c>
      <c r="R393" s="22"/>
      <c r="S393" s="22"/>
      <c r="T393" s="22"/>
      <c r="U393" s="22" t="str">
        <f t="shared" si="13"/>
        <v/>
      </c>
    </row>
    <row r="394" spans="1:21" ht="18" customHeight="1">
      <c r="A394" s="22" t="str">
        <f>IF(AND(H394="",D394="",F394="",G394="",I394="",J394=""),"",SUBTOTAL(3,$B$5:B394))</f>
        <v/>
      </c>
      <c r="B394" s="94" t="str">
        <f>IF('DATA ENTRY'!B395="","",'DATA ENTRY'!B395)</f>
        <v/>
      </c>
      <c r="C394" s="94" t="str">
        <f>IF('DATA ENTRY'!C395="","",'DATA ENTRY'!C395)</f>
        <v/>
      </c>
      <c r="D394" s="94" t="str">
        <f>IF('DATA ENTRY'!E395="","",'DATA ENTRY'!E395)</f>
        <v/>
      </c>
      <c r="E394" s="22" t="str">
        <f>IF('DATA ENTRY'!G395="","",'DATA ENTRY'!G395)</f>
        <v/>
      </c>
      <c r="F394" s="22" t="str">
        <f>IF('DATA ENTRY'!F395="","",'DATA ENTRY'!F395)</f>
        <v/>
      </c>
      <c r="G394" s="94" t="str">
        <f>IF('DATA ENTRY'!H395="","",'DATA ENTRY'!H395)</f>
        <v/>
      </c>
      <c r="H394" s="173" t="str">
        <f>IF('DATA ENTRY'!I395="","",'DATA ENTRY'!I395)</f>
        <v/>
      </c>
      <c r="I394" s="94" t="str">
        <f>IF('DATA ENTRY'!N395="","",'DATA ENTRY'!N395)</f>
        <v/>
      </c>
      <c r="J394" s="174" t="str">
        <f>IF('DATA ENTRY'!O395="","",'DATA ENTRY'!O395)</f>
        <v/>
      </c>
      <c r="K394" s="22" t="str">
        <f>IF('DATA ENTRY'!P395="","",'DATA ENTRY'!P395)</f>
        <v/>
      </c>
      <c r="L394" s="174" t="str">
        <f>IF('DATA ENTRY'!Q395="","",'DATA ENTRY'!Q395)</f>
        <v/>
      </c>
      <c r="M394" s="22" t="str">
        <f>IF('DATA ENTRY'!R395="","",'DATA ENTRY'!R395)</f>
        <v/>
      </c>
      <c r="N394" s="174" t="str">
        <f>IF('DATA ENTRY'!S395="","",'DATA ENTRY'!S395)</f>
        <v/>
      </c>
      <c r="O394" s="174" t="str">
        <f t="shared" si="12"/>
        <v/>
      </c>
      <c r="P394" s="94" t="str">
        <f>IF('DATA ENTRY'!T395="","",'DATA ENTRY'!T395)</f>
        <v/>
      </c>
      <c r="Q394" s="94" t="str">
        <f>IF('DATA ENTRY'!U395="","",'DATA ENTRY'!U395)</f>
        <v/>
      </c>
      <c r="R394" s="22"/>
      <c r="S394" s="22"/>
      <c r="T394" s="22"/>
      <c r="U394" s="22" t="str">
        <f t="shared" si="13"/>
        <v/>
      </c>
    </row>
    <row r="395" spans="1:21" ht="18" customHeight="1">
      <c r="A395" s="22" t="str">
        <f>IF(AND(H395="",D395="",F395="",G395="",I395="",J395=""),"",SUBTOTAL(3,$B$5:B395))</f>
        <v/>
      </c>
      <c r="B395" s="94" t="str">
        <f>IF('DATA ENTRY'!B396="","",'DATA ENTRY'!B396)</f>
        <v/>
      </c>
      <c r="C395" s="94" t="str">
        <f>IF('DATA ENTRY'!C396="","",'DATA ENTRY'!C396)</f>
        <v/>
      </c>
      <c r="D395" s="94" t="str">
        <f>IF('DATA ENTRY'!E396="","",'DATA ENTRY'!E396)</f>
        <v/>
      </c>
      <c r="E395" s="22" t="str">
        <f>IF('DATA ENTRY'!G396="","",'DATA ENTRY'!G396)</f>
        <v/>
      </c>
      <c r="F395" s="22" t="str">
        <f>IF('DATA ENTRY'!F396="","",'DATA ENTRY'!F396)</f>
        <v/>
      </c>
      <c r="G395" s="94" t="str">
        <f>IF('DATA ENTRY'!H396="","",'DATA ENTRY'!H396)</f>
        <v/>
      </c>
      <c r="H395" s="173" t="str">
        <f>IF('DATA ENTRY'!I396="","",'DATA ENTRY'!I396)</f>
        <v/>
      </c>
      <c r="I395" s="94" t="str">
        <f>IF('DATA ENTRY'!N396="","",'DATA ENTRY'!N396)</f>
        <v/>
      </c>
      <c r="J395" s="174" t="str">
        <f>IF('DATA ENTRY'!O396="","",'DATA ENTRY'!O396)</f>
        <v/>
      </c>
      <c r="K395" s="22" t="str">
        <f>IF('DATA ENTRY'!P396="","",'DATA ENTRY'!P396)</f>
        <v/>
      </c>
      <c r="L395" s="174" t="str">
        <f>IF('DATA ENTRY'!Q396="","",'DATA ENTRY'!Q396)</f>
        <v/>
      </c>
      <c r="M395" s="22" t="str">
        <f>IF('DATA ENTRY'!R396="","",'DATA ENTRY'!R396)</f>
        <v/>
      </c>
      <c r="N395" s="174" t="str">
        <f>IF('DATA ENTRY'!S396="","",'DATA ENTRY'!S396)</f>
        <v/>
      </c>
      <c r="O395" s="174" t="str">
        <f t="shared" si="12"/>
        <v/>
      </c>
      <c r="P395" s="94" t="str">
        <f>IF('DATA ENTRY'!T396="","",'DATA ENTRY'!T396)</f>
        <v/>
      </c>
      <c r="Q395" s="94" t="str">
        <f>IF('DATA ENTRY'!U396="","",'DATA ENTRY'!U396)</f>
        <v/>
      </c>
      <c r="R395" s="22"/>
      <c r="S395" s="22"/>
      <c r="T395" s="22"/>
      <c r="U395" s="22" t="str">
        <f t="shared" si="13"/>
        <v/>
      </c>
    </row>
    <row r="396" spans="1:21" ht="18" customHeight="1">
      <c r="A396" s="22" t="str">
        <f>IF(AND(H396="",D396="",F396="",G396="",I396="",J396=""),"",SUBTOTAL(3,$B$5:B396))</f>
        <v/>
      </c>
      <c r="B396" s="94" t="str">
        <f>IF('DATA ENTRY'!B397="","",'DATA ENTRY'!B397)</f>
        <v/>
      </c>
      <c r="C396" s="94" t="str">
        <f>IF('DATA ENTRY'!C397="","",'DATA ENTRY'!C397)</f>
        <v/>
      </c>
      <c r="D396" s="94" t="str">
        <f>IF('DATA ENTRY'!E397="","",'DATA ENTRY'!E397)</f>
        <v/>
      </c>
      <c r="E396" s="22" t="str">
        <f>IF('DATA ENTRY'!G397="","",'DATA ENTRY'!G397)</f>
        <v/>
      </c>
      <c r="F396" s="22" t="str">
        <f>IF('DATA ENTRY'!F397="","",'DATA ENTRY'!F397)</f>
        <v/>
      </c>
      <c r="G396" s="94" t="str">
        <f>IF('DATA ENTRY'!H397="","",'DATA ENTRY'!H397)</f>
        <v/>
      </c>
      <c r="H396" s="173" t="str">
        <f>IF('DATA ENTRY'!I397="","",'DATA ENTRY'!I397)</f>
        <v/>
      </c>
      <c r="I396" s="94" t="str">
        <f>IF('DATA ENTRY'!N397="","",'DATA ENTRY'!N397)</f>
        <v/>
      </c>
      <c r="J396" s="174" t="str">
        <f>IF('DATA ENTRY'!O397="","",'DATA ENTRY'!O397)</f>
        <v/>
      </c>
      <c r="K396" s="22" t="str">
        <f>IF('DATA ENTRY'!P397="","",'DATA ENTRY'!P397)</f>
        <v/>
      </c>
      <c r="L396" s="174" t="str">
        <f>IF('DATA ENTRY'!Q397="","",'DATA ENTRY'!Q397)</f>
        <v/>
      </c>
      <c r="M396" s="22" t="str">
        <f>IF('DATA ENTRY'!R397="","",'DATA ENTRY'!R397)</f>
        <v/>
      </c>
      <c r="N396" s="174" t="str">
        <f>IF('DATA ENTRY'!S397="","",'DATA ENTRY'!S397)</f>
        <v/>
      </c>
      <c r="O396" s="174" t="str">
        <f t="shared" si="12"/>
        <v/>
      </c>
      <c r="P396" s="94" t="str">
        <f>IF('DATA ENTRY'!T397="","",'DATA ENTRY'!T397)</f>
        <v/>
      </c>
      <c r="Q396" s="94" t="str">
        <f>IF('DATA ENTRY'!U397="","",'DATA ENTRY'!U397)</f>
        <v/>
      </c>
      <c r="R396" s="22"/>
      <c r="S396" s="22"/>
      <c r="T396" s="22"/>
      <c r="U396" s="22" t="str">
        <f t="shared" si="13"/>
        <v/>
      </c>
    </row>
    <row r="397" spans="1:21" ht="18" customHeight="1">
      <c r="A397" s="22" t="str">
        <f>IF(AND(H397="",D397="",F397="",G397="",I397="",J397=""),"",SUBTOTAL(3,$B$5:B397))</f>
        <v/>
      </c>
      <c r="B397" s="94" t="str">
        <f>IF('DATA ENTRY'!B398="","",'DATA ENTRY'!B398)</f>
        <v/>
      </c>
      <c r="C397" s="94" t="str">
        <f>IF('DATA ENTRY'!C398="","",'DATA ENTRY'!C398)</f>
        <v/>
      </c>
      <c r="D397" s="94" t="str">
        <f>IF('DATA ENTRY'!E398="","",'DATA ENTRY'!E398)</f>
        <v/>
      </c>
      <c r="E397" s="22" t="str">
        <f>IF('DATA ENTRY'!G398="","",'DATA ENTRY'!G398)</f>
        <v/>
      </c>
      <c r="F397" s="22" t="str">
        <f>IF('DATA ENTRY'!F398="","",'DATA ENTRY'!F398)</f>
        <v/>
      </c>
      <c r="G397" s="94" t="str">
        <f>IF('DATA ENTRY'!H398="","",'DATA ENTRY'!H398)</f>
        <v/>
      </c>
      <c r="H397" s="173" t="str">
        <f>IF('DATA ENTRY'!I398="","",'DATA ENTRY'!I398)</f>
        <v/>
      </c>
      <c r="I397" s="94" t="str">
        <f>IF('DATA ENTRY'!N398="","",'DATA ENTRY'!N398)</f>
        <v/>
      </c>
      <c r="J397" s="174" t="str">
        <f>IF('DATA ENTRY'!O398="","",'DATA ENTRY'!O398)</f>
        <v/>
      </c>
      <c r="K397" s="22" t="str">
        <f>IF('DATA ENTRY'!P398="","",'DATA ENTRY'!P398)</f>
        <v/>
      </c>
      <c r="L397" s="174" t="str">
        <f>IF('DATA ENTRY'!Q398="","",'DATA ENTRY'!Q398)</f>
        <v/>
      </c>
      <c r="M397" s="22" t="str">
        <f>IF('DATA ENTRY'!R398="","",'DATA ENTRY'!R398)</f>
        <v/>
      </c>
      <c r="N397" s="174" t="str">
        <f>IF('DATA ENTRY'!S398="","",'DATA ENTRY'!S398)</f>
        <v/>
      </c>
      <c r="O397" s="174" t="str">
        <f t="shared" si="12"/>
        <v/>
      </c>
      <c r="P397" s="94" t="str">
        <f>IF('DATA ENTRY'!T398="","",'DATA ENTRY'!T398)</f>
        <v/>
      </c>
      <c r="Q397" s="94" t="str">
        <f>IF('DATA ENTRY'!U398="","",'DATA ENTRY'!U398)</f>
        <v/>
      </c>
      <c r="R397" s="22"/>
      <c r="S397" s="22"/>
      <c r="T397" s="22"/>
      <c r="U397" s="22" t="str">
        <f t="shared" si="13"/>
        <v/>
      </c>
    </row>
    <row r="398" spans="1:21" ht="18" customHeight="1">
      <c r="A398" s="22" t="str">
        <f>IF(AND(H398="",D398="",F398="",G398="",I398="",J398=""),"",SUBTOTAL(3,$B$5:B398))</f>
        <v/>
      </c>
      <c r="B398" s="94" t="str">
        <f>IF('DATA ENTRY'!B399="","",'DATA ENTRY'!B399)</f>
        <v/>
      </c>
      <c r="C398" s="94" t="str">
        <f>IF('DATA ENTRY'!C399="","",'DATA ENTRY'!C399)</f>
        <v/>
      </c>
      <c r="D398" s="94" t="str">
        <f>IF('DATA ENTRY'!E399="","",'DATA ENTRY'!E399)</f>
        <v/>
      </c>
      <c r="E398" s="22" t="str">
        <f>IF('DATA ENTRY'!G399="","",'DATA ENTRY'!G399)</f>
        <v/>
      </c>
      <c r="F398" s="22" t="str">
        <f>IF('DATA ENTRY'!F399="","",'DATA ENTRY'!F399)</f>
        <v/>
      </c>
      <c r="G398" s="94" t="str">
        <f>IF('DATA ENTRY'!H399="","",'DATA ENTRY'!H399)</f>
        <v/>
      </c>
      <c r="H398" s="173" t="str">
        <f>IF('DATA ENTRY'!I399="","",'DATA ENTRY'!I399)</f>
        <v/>
      </c>
      <c r="I398" s="94" t="str">
        <f>IF('DATA ENTRY'!N399="","",'DATA ENTRY'!N399)</f>
        <v/>
      </c>
      <c r="J398" s="174" t="str">
        <f>IF('DATA ENTRY'!O399="","",'DATA ENTRY'!O399)</f>
        <v/>
      </c>
      <c r="K398" s="22" t="str">
        <f>IF('DATA ENTRY'!P399="","",'DATA ENTRY'!P399)</f>
        <v/>
      </c>
      <c r="L398" s="174" t="str">
        <f>IF('DATA ENTRY'!Q399="","",'DATA ENTRY'!Q399)</f>
        <v/>
      </c>
      <c r="M398" s="22" t="str">
        <f>IF('DATA ENTRY'!R399="","",'DATA ENTRY'!R399)</f>
        <v/>
      </c>
      <c r="N398" s="174" t="str">
        <f>IF('DATA ENTRY'!S399="","",'DATA ENTRY'!S399)</f>
        <v/>
      </c>
      <c r="O398" s="174" t="str">
        <f t="shared" si="12"/>
        <v/>
      </c>
      <c r="P398" s="94" t="str">
        <f>IF('DATA ENTRY'!T399="","",'DATA ENTRY'!T399)</f>
        <v/>
      </c>
      <c r="Q398" s="94" t="str">
        <f>IF('DATA ENTRY'!U399="","",'DATA ENTRY'!U399)</f>
        <v/>
      </c>
      <c r="R398" s="22"/>
      <c r="S398" s="22"/>
      <c r="T398" s="22"/>
      <c r="U398" s="22" t="str">
        <f t="shared" si="13"/>
        <v/>
      </c>
    </row>
    <row r="399" spans="1:21" ht="18" customHeight="1">
      <c r="A399" s="22" t="str">
        <f>IF(AND(H399="",D399="",F399="",G399="",I399="",J399=""),"",SUBTOTAL(3,$B$5:B399))</f>
        <v/>
      </c>
      <c r="B399" s="94" t="str">
        <f>IF('DATA ENTRY'!B400="","",'DATA ENTRY'!B400)</f>
        <v/>
      </c>
      <c r="C399" s="94" t="str">
        <f>IF('DATA ENTRY'!C400="","",'DATA ENTRY'!C400)</f>
        <v/>
      </c>
      <c r="D399" s="94" t="str">
        <f>IF('DATA ENTRY'!E400="","",'DATA ENTRY'!E400)</f>
        <v/>
      </c>
      <c r="E399" s="22" t="str">
        <f>IF('DATA ENTRY'!G400="","",'DATA ENTRY'!G400)</f>
        <v/>
      </c>
      <c r="F399" s="22" t="str">
        <f>IF('DATA ENTRY'!F400="","",'DATA ENTRY'!F400)</f>
        <v/>
      </c>
      <c r="G399" s="94" t="str">
        <f>IF('DATA ENTRY'!H400="","",'DATA ENTRY'!H400)</f>
        <v/>
      </c>
      <c r="H399" s="173" t="str">
        <f>IF('DATA ENTRY'!I400="","",'DATA ENTRY'!I400)</f>
        <v/>
      </c>
      <c r="I399" s="94" t="str">
        <f>IF('DATA ENTRY'!N400="","",'DATA ENTRY'!N400)</f>
        <v/>
      </c>
      <c r="J399" s="174" t="str">
        <f>IF('DATA ENTRY'!O400="","",'DATA ENTRY'!O400)</f>
        <v/>
      </c>
      <c r="K399" s="22" t="str">
        <f>IF('DATA ENTRY'!P400="","",'DATA ENTRY'!P400)</f>
        <v/>
      </c>
      <c r="L399" s="174" t="str">
        <f>IF('DATA ENTRY'!Q400="","",'DATA ENTRY'!Q400)</f>
        <v/>
      </c>
      <c r="M399" s="22" t="str">
        <f>IF('DATA ENTRY'!R400="","",'DATA ENTRY'!R400)</f>
        <v/>
      </c>
      <c r="N399" s="174" t="str">
        <f>IF('DATA ENTRY'!S400="","",'DATA ENTRY'!S400)</f>
        <v/>
      </c>
      <c r="O399" s="174" t="str">
        <f t="shared" si="12"/>
        <v/>
      </c>
      <c r="P399" s="94" t="str">
        <f>IF('DATA ENTRY'!T400="","",'DATA ENTRY'!T400)</f>
        <v/>
      </c>
      <c r="Q399" s="94" t="str">
        <f>IF('DATA ENTRY'!U400="","",'DATA ENTRY'!U400)</f>
        <v/>
      </c>
      <c r="R399" s="22"/>
      <c r="S399" s="22"/>
      <c r="T399" s="22"/>
      <c r="U399" s="22" t="str">
        <f t="shared" si="13"/>
        <v/>
      </c>
    </row>
    <row r="400" spans="1:21" ht="18" customHeight="1">
      <c r="A400" s="22" t="str">
        <f>IF(AND(H400="",D400="",F400="",G400="",I400="",J400=""),"",SUBTOTAL(3,$B$5:B400))</f>
        <v/>
      </c>
      <c r="B400" s="94" t="str">
        <f>IF('DATA ENTRY'!B401="","",'DATA ENTRY'!B401)</f>
        <v/>
      </c>
      <c r="C400" s="94" t="str">
        <f>IF('DATA ENTRY'!C401="","",'DATA ENTRY'!C401)</f>
        <v/>
      </c>
      <c r="D400" s="94" t="str">
        <f>IF('DATA ENTRY'!E401="","",'DATA ENTRY'!E401)</f>
        <v/>
      </c>
      <c r="E400" s="22" t="str">
        <f>IF('DATA ENTRY'!G401="","",'DATA ENTRY'!G401)</f>
        <v/>
      </c>
      <c r="F400" s="22" t="str">
        <f>IF('DATA ENTRY'!F401="","",'DATA ENTRY'!F401)</f>
        <v/>
      </c>
      <c r="G400" s="94" t="str">
        <f>IF('DATA ENTRY'!H401="","",'DATA ENTRY'!H401)</f>
        <v/>
      </c>
      <c r="H400" s="173" t="str">
        <f>IF('DATA ENTRY'!I401="","",'DATA ENTRY'!I401)</f>
        <v/>
      </c>
      <c r="I400" s="94" t="str">
        <f>IF('DATA ENTRY'!N401="","",'DATA ENTRY'!N401)</f>
        <v/>
      </c>
      <c r="J400" s="174" t="str">
        <f>IF('DATA ENTRY'!O401="","",'DATA ENTRY'!O401)</f>
        <v/>
      </c>
      <c r="K400" s="22" t="str">
        <f>IF('DATA ENTRY'!P401="","",'DATA ENTRY'!P401)</f>
        <v/>
      </c>
      <c r="L400" s="174" t="str">
        <f>IF('DATA ENTRY'!Q401="","",'DATA ENTRY'!Q401)</f>
        <v/>
      </c>
      <c r="M400" s="22" t="str">
        <f>IF('DATA ENTRY'!R401="","",'DATA ENTRY'!R401)</f>
        <v/>
      </c>
      <c r="N400" s="174" t="str">
        <f>IF('DATA ENTRY'!S401="","",'DATA ENTRY'!S401)</f>
        <v/>
      </c>
      <c r="O400" s="174" t="str">
        <f t="shared" si="12"/>
        <v/>
      </c>
      <c r="P400" s="94" t="str">
        <f>IF('DATA ENTRY'!T401="","",'DATA ENTRY'!T401)</f>
        <v/>
      </c>
      <c r="Q400" s="94" t="str">
        <f>IF('DATA ENTRY'!U401="","",'DATA ENTRY'!U401)</f>
        <v/>
      </c>
      <c r="R400" s="22"/>
      <c r="S400" s="22"/>
      <c r="T400" s="22"/>
      <c r="U400" s="22" t="str">
        <f t="shared" si="13"/>
        <v/>
      </c>
    </row>
    <row r="401" spans="1:21" ht="18" customHeight="1">
      <c r="A401" s="22" t="str">
        <f>IF(AND(H401="",D401="",F401="",G401="",I401="",J401=""),"",SUBTOTAL(3,$B$5:B401))</f>
        <v/>
      </c>
      <c r="B401" s="94" t="str">
        <f>IF('DATA ENTRY'!B402="","",'DATA ENTRY'!B402)</f>
        <v/>
      </c>
      <c r="C401" s="94" t="str">
        <f>IF('DATA ENTRY'!C402="","",'DATA ENTRY'!C402)</f>
        <v/>
      </c>
      <c r="D401" s="94" t="str">
        <f>IF('DATA ENTRY'!E402="","",'DATA ENTRY'!E402)</f>
        <v/>
      </c>
      <c r="E401" s="22" t="str">
        <f>IF('DATA ENTRY'!G402="","",'DATA ENTRY'!G402)</f>
        <v/>
      </c>
      <c r="F401" s="22" t="str">
        <f>IF('DATA ENTRY'!F402="","",'DATA ENTRY'!F402)</f>
        <v/>
      </c>
      <c r="G401" s="94" t="str">
        <f>IF('DATA ENTRY'!H402="","",'DATA ENTRY'!H402)</f>
        <v/>
      </c>
      <c r="H401" s="173" t="str">
        <f>IF('DATA ENTRY'!I402="","",'DATA ENTRY'!I402)</f>
        <v/>
      </c>
      <c r="I401" s="94" t="str">
        <f>IF('DATA ENTRY'!N402="","",'DATA ENTRY'!N402)</f>
        <v/>
      </c>
      <c r="J401" s="174" t="str">
        <f>IF('DATA ENTRY'!O402="","",'DATA ENTRY'!O402)</f>
        <v/>
      </c>
      <c r="K401" s="22" t="str">
        <f>IF('DATA ENTRY'!P402="","",'DATA ENTRY'!P402)</f>
        <v/>
      </c>
      <c r="L401" s="174" t="str">
        <f>IF('DATA ENTRY'!Q402="","",'DATA ENTRY'!Q402)</f>
        <v/>
      </c>
      <c r="M401" s="22" t="str">
        <f>IF('DATA ENTRY'!R402="","",'DATA ENTRY'!R402)</f>
        <v/>
      </c>
      <c r="N401" s="174" t="str">
        <f>IF('DATA ENTRY'!S402="","",'DATA ENTRY'!S402)</f>
        <v/>
      </c>
      <c r="O401" s="174" t="str">
        <f t="shared" si="12"/>
        <v/>
      </c>
      <c r="P401" s="94" t="str">
        <f>IF('DATA ENTRY'!T402="","",'DATA ENTRY'!T402)</f>
        <v/>
      </c>
      <c r="Q401" s="94" t="str">
        <f>IF('DATA ENTRY'!U402="","",'DATA ENTRY'!U402)</f>
        <v/>
      </c>
      <c r="R401" s="22"/>
      <c r="S401" s="22"/>
      <c r="T401" s="22"/>
      <c r="U401" s="22" t="str">
        <f t="shared" si="13"/>
        <v/>
      </c>
    </row>
    <row r="402" spans="1:21" ht="18" customHeight="1">
      <c r="A402" s="22" t="str">
        <f>IF(AND(H402="",D402="",F402="",G402="",I402="",J402=""),"",SUBTOTAL(3,$B$5:B402))</f>
        <v/>
      </c>
      <c r="B402" s="94" t="str">
        <f>IF('DATA ENTRY'!B403="","",'DATA ENTRY'!B403)</f>
        <v/>
      </c>
      <c r="C402" s="94" t="str">
        <f>IF('DATA ENTRY'!C403="","",'DATA ENTRY'!C403)</f>
        <v/>
      </c>
      <c r="D402" s="94" t="str">
        <f>IF('DATA ENTRY'!E403="","",'DATA ENTRY'!E403)</f>
        <v/>
      </c>
      <c r="E402" s="22" t="str">
        <f>IF('DATA ENTRY'!G403="","",'DATA ENTRY'!G403)</f>
        <v/>
      </c>
      <c r="F402" s="22" t="str">
        <f>IF('DATA ENTRY'!F403="","",'DATA ENTRY'!F403)</f>
        <v/>
      </c>
      <c r="G402" s="94" t="str">
        <f>IF('DATA ENTRY'!H403="","",'DATA ENTRY'!H403)</f>
        <v/>
      </c>
      <c r="H402" s="173" t="str">
        <f>IF('DATA ENTRY'!I403="","",'DATA ENTRY'!I403)</f>
        <v/>
      </c>
      <c r="I402" s="94" t="str">
        <f>IF('DATA ENTRY'!N403="","",'DATA ENTRY'!N403)</f>
        <v/>
      </c>
      <c r="J402" s="174" t="str">
        <f>IF('DATA ENTRY'!O403="","",'DATA ENTRY'!O403)</f>
        <v/>
      </c>
      <c r="K402" s="22" t="str">
        <f>IF('DATA ENTRY'!P403="","",'DATA ENTRY'!P403)</f>
        <v/>
      </c>
      <c r="L402" s="174" t="str">
        <f>IF('DATA ENTRY'!Q403="","",'DATA ENTRY'!Q403)</f>
        <v/>
      </c>
      <c r="M402" s="22" t="str">
        <f>IF('DATA ENTRY'!R403="","",'DATA ENTRY'!R403)</f>
        <v/>
      </c>
      <c r="N402" s="174" t="str">
        <f>IF('DATA ENTRY'!S403="","",'DATA ENTRY'!S403)</f>
        <v/>
      </c>
      <c r="O402" s="174" t="str">
        <f t="shared" si="12"/>
        <v/>
      </c>
      <c r="P402" s="94" t="str">
        <f>IF('DATA ENTRY'!T403="","",'DATA ENTRY'!T403)</f>
        <v/>
      </c>
      <c r="Q402" s="94" t="str">
        <f>IF('DATA ENTRY'!U403="","",'DATA ENTRY'!U403)</f>
        <v/>
      </c>
      <c r="R402" s="22"/>
      <c r="S402" s="22"/>
      <c r="T402" s="22"/>
      <c r="U402" s="22" t="str">
        <f t="shared" si="13"/>
        <v/>
      </c>
    </row>
    <row r="403" spans="1:21" ht="18" customHeight="1">
      <c r="A403" s="22" t="str">
        <f>IF(AND(H403="",D403="",F403="",G403="",I403="",J403=""),"",SUBTOTAL(3,$B$5:B403))</f>
        <v/>
      </c>
      <c r="B403" s="94" t="str">
        <f>IF('DATA ENTRY'!B404="","",'DATA ENTRY'!B404)</f>
        <v/>
      </c>
      <c r="C403" s="94" t="str">
        <f>IF('DATA ENTRY'!C404="","",'DATA ENTRY'!C404)</f>
        <v/>
      </c>
      <c r="D403" s="94" t="str">
        <f>IF('DATA ENTRY'!E404="","",'DATA ENTRY'!E404)</f>
        <v/>
      </c>
      <c r="E403" s="22" t="str">
        <f>IF('DATA ENTRY'!G404="","",'DATA ENTRY'!G404)</f>
        <v/>
      </c>
      <c r="F403" s="22" t="str">
        <f>IF('DATA ENTRY'!F404="","",'DATA ENTRY'!F404)</f>
        <v/>
      </c>
      <c r="G403" s="94" t="str">
        <f>IF('DATA ENTRY'!H404="","",'DATA ENTRY'!H404)</f>
        <v/>
      </c>
      <c r="H403" s="173" t="str">
        <f>IF('DATA ENTRY'!I404="","",'DATA ENTRY'!I404)</f>
        <v/>
      </c>
      <c r="I403" s="94" t="str">
        <f>IF('DATA ENTRY'!N404="","",'DATA ENTRY'!N404)</f>
        <v/>
      </c>
      <c r="J403" s="174" t="str">
        <f>IF('DATA ENTRY'!O404="","",'DATA ENTRY'!O404)</f>
        <v/>
      </c>
      <c r="K403" s="22" t="str">
        <f>IF('DATA ENTRY'!P404="","",'DATA ENTRY'!P404)</f>
        <v/>
      </c>
      <c r="L403" s="174" t="str">
        <f>IF('DATA ENTRY'!Q404="","",'DATA ENTRY'!Q404)</f>
        <v/>
      </c>
      <c r="M403" s="22" t="str">
        <f>IF('DATA ENTRY'!R404="","",'DATA ENTRY'!R404)</f>
        <v/>
      </c>
      <c r="N403" s="174" t="str">
        <f>IF('DATA ENTRY'!S404="","",'DATA ENTRY'!S404)</f>
        <v/>
      </c>
      <c r="O403" s="174" t="str">
        <f t="shared" si="12"/>
        <v/>
      </c>
      <c r="P403" s="94" t="str">
        <f>IF('DATA ENTRY'!T404="","",'DATA ENTRY'!T404)</f>
        <v/>
      </c>
      <c r="Q403" s="94" t="str">
        <f>IF('DATA ENTRY'!U404="","",'DATA ENTRY'!U404)</f>
        <v/>
      </c>
      <c r="R403" s="22"/>
      <c r="S403" s="22"/>
      <c r="T403" s="22"/>
      <c r="U403" s="22" t="str">
        <f t="shared" si="13"/>
        <v/>
      </c>
    </row>
    <row r="404" spans="1:21" ht="18" customHeight="1">
      <c r="A404" s="22" t="str">
        <f>IF(AND(H404="",D404="",F404="",G404="",I404="",J404=""),"",SUBTOTAL(3,$B$5:B404))</f>
        <v/>
      </c>
      <c r="B404" s="94" t="str">
        <f>IF('DATA ENTRY'!B405="","",'DATA ENTRY'!B405)</f>
        <v/>
      </c>
      <c r="C404" s="94" t="str">
        <f>IF('DATA ENTRY'!C405="","",'DATA ENTRY'!C405)</f>
        <v/>
      </c>
      <c r="D404" s="94" t="str">
        <f>IF('DATA ENTRY'!E405="","",'DATA ENTRY'!E405)</f>
        <v/>
      </c>
      <c r="E404" s="22" t="str">
        <f>IF('DATA ENTRY'!G405="","",'DATA ENTRY'!G405)</f>
        <v/>
      </c>
      <c r="F404" s="22" t="str">
        <f>IF('DATA ENTRY'!F405="","",'DATA ENTRY'!F405)</f>
        <v/>
      </c>
      <c r="G404" s="94" t="str">
        <f>IF('DATA ENTRY'!H405="","",'DATA ENTRY'!H405)</f>
        <v/>
      </c>
      <c r="H404" s="173" t="str">
        <f>IF('DATA ENTRY'!I405="","",'DATA ENTRY'!I405)</f>
        <v/>
      </c>
      <c r="I404" s="94" t="str">
        <f>IF('DATA ENTRY'!N405="","",'DATA ENTRY'!N405)</f>
        <v/>
      </c>
      <c r="J404" s="174" t="str">
        <f>IF('DATA ENTRY'!O405="","",'DATA ENTRY'!O405)</f>
        <v/>
      </c>
      <c r="K404" s="22" t="str">
        <f>IF('DATA ENTRY'!P405="","",'DATA ENTRY'!P405)</f>
        <v/>
      </c>
      <c r="L404" s="174" t="str">
        <f>IF('DATA ENTRY'!Q405="","",'DATA ENTRY'!Q405)</f>
        <v/>
      </c>
      <c r="M404" s="22" t="str">
        <f>IF('DATA ENTRY'!R405="","",'DATA ENTRY'!R405)</f>
        <v/>
      </c>
      <c r="N404" s="174" t="str">
        <f>IF('DATA ENTRY'!S405="","",'DATA ENTRY'!S405)</f>
        <v/>
      </c>
      <c r="O404" s="174" t="str">
        <f t="shared" si="12"/>
        <v/>
      </c>
      <c r="P404" s="94" t="str">
        <f>IF('DATA ENTRY'!T405="","",'DATA ENTRY'!T405)</f>
        <v/>
      </c>
      <c r="Q404" s="94" t="str">
        <f>IF('DATA ENTRY'!U405="","",'DATA ENTRY'!U405)</f>
        <v/>
      </c>
      <c r="R404" s="22"/>
      <c r="S404" s="22"/>
      <c r="T404" s="22"/>
      <c r="U404" s="22" t="str">
        <f t="shared" si="13"/>
        <v/>
      </c>
    </row>
    <row r="405" spans="1:21" ht="18" customHeight="1">
      <c r="A405" s="22" t="str">
        <f>IF(AND(H405="",D405="",F405="",G405="",I405="",J405=""),"",SUBTOTAL(3,$B$5:B405))</f>
        <v/>
      </c>
      <c r="B405" s="94" t="str">
        <f>IF('DATA ENTRY'!B406="","",'DATA ENTRY'!B406)</f>
        <v/>
      </c>
      <c r="C405" s="94" t="str">
        <f>IF('DATA ENTRY'!C406="","",'DATA ENTRY'!C406)</f>
        <v/>
      </c>
      <c r="D405" s="94" t="str">
        <f>IF('DATA ENTRY'!E406="","",'DATA ENTRY'!E406)</f>
        <v/>
      </c>
      <c r="E405" s="22" t="str">
        <f>IF('DATA ENTRY'!G406="","",'DATA ENTRY'!G406)</f>
        <v/>
      </c>
      <c r="F405" s="22" t="str">
        <f>IF('DATA ENTRY'!F406="","",'DATA ENTRY'!F406)</f>
        <v/>
      </c>
      <c r="G405" s="94" t="str">
        <f>IF('DATA ENTRY'!H406="","",'DATA ENTRY'!H406)</f>
        <v/>
      </c>
      <c r="H405" s="173" t="str">
        <f>IF('DATA ENTRY'!I406="","",'DATA ENTRY'!I406)</f>
        <v/>
      </c>
      <c r="I405" s="94" t="str">
        <f>IF('DATA ENTRY'!N406="","",'DATA ENTRY'!N406)</f>
        <v/>
      </c>
      <c r="J405" s="174" t="str">
        <f>IF('DATA ENTRY'!O406="","",'DATA ENTRY'!O406)</f>
        <v/>
      </c>
      <c r="K405" s="22" t="str">
        <f>IF('DATA ENTRY'!P406="","",'DATA ENTRY'!P406)</f>
        <v/>
      </c>
      <c r="L405" s="174" t="str">
        <f>IF('DATA ENTRY'!Q406="","",'DATA ENTRY'!Q406)</f>
        <v/>
      </c>
      <c r="M405" s="22" t="str">
        <f>IF('DATA ENTRY'!R406="","",'DATA ENTRY'!R406)</f>
        <v/>
      </c>
      <c r="N405" s="174" t="str">
        <f>IF('DATA ENTRY'!S406="","",'DATA ENTRY'!S406)</f>
        <v/>
      </c>
      <c r="O405" s="174" t="str">
        <f t="shared" si="12"/>
        <v/>
      </c>
      <c r="P405" s="94" t="str">
        <f>IF('DATA ENTRY'!T406="","",'DATA ENTRY'!T406)</f>
        <v/>
      </c>
      <c r="Q405" s="94" t="str">
        <f>IF('DATA ENTRY'!U406="","",'DATA ENTRY'!U406)</f>
        <v/>
      </c>
      <c r="R405" s="22"/>
      <c r="S405" s="22"/>
      <c r="T405" s="22"/>
      <c r="U405" s="22" t="str">
        <f t="shared" si="13"/>
        <v/>
      </c>
    </row>
    <row r="406" spans="1:21" ht="18" customHeight="1">
      <c r="A406" s="22" t="str">
        <f>IF(AND(H406="",D406="",F406="",G406="",I406="",J406=""),"",SUBTOTAL(3,$B$5:B406))</f>
        <v/>
      </c>
      <c r="B406" s="94" t="str">
        <f>IF('DATA ENTRY'!B407="","",'DATA ENTRY'!B407)</f>
        <v/>
      </c>
      <c r="C406" s="94" t="str">
        <f>IF('DATA ENTRY'!C407="","",'DATA ENTRY'!C407)</f>
        <v/>
      </c>
      <c r="D406" s="94" t="str">
        <f>IF('DATA ENTRY'!E407="","",'DATA ENTRY'!E407)</f>
        <v/>
      </c>
      <c r="E406" s="22" t="str">
        <f>IF('DATA ENTRY'!G407="","",'DATA ENTRY'!G407)</f>
        <v/>
      </c>
      <c r="F406" s="22" t="str">
        <f>IF('DATA ENTRY'!F407="","",'DATA ENTRY'!F407)</f>
        <v/>
      </c>
      <c r="G406" s="94" t="str">
        <f>IF('DATA ENTRY'!H407="","",'DATA ENTRY'!H407)</f>
        <v/>
      </c>
      <c r="H406" s="173" t="str">
        <f>IF('DATA ENTRY'!I407="","",'DATA ENTRY'!I407)</f>
        <v/>
      </c>
      <c r="I406" s="94" t="str">
        <f>IF('DATA ENTRY'!N407="","",'DATA ENTRY'!N407)</f>
        <v/>
      </c>
      <c r="J406" s="174" t="str">
        <f>IF('DATA ENTRY'!O407="","",'DATA ENTRY'!O407)</f>
        <v/>
      </c>
      <c r="K406" s="22" t="str">
        <f>IF('DATA ENTRY'!P407="","",'DATA ENTRY'!P407)</f>
        <v/>
      </c>
      <c r="L406" s="174" t="str">
        <f>IF('DATA ENTRY'!Q407="","",'DATA ENTRY'!Q407)</f>
        <v/>
      </c>
      <c r="M406" s="22" t="str">
        <f>IF('DATA ENTRY'!R407="","",'DATA ENTRY'!R407)</f>
        <v/>
      </c>
      <c r="N406" s="174" t="str">
        <f>IF('DATA ENTRY'!S407="","",'DATA ENTRY'!S407)</f>
        <v/>
      </c>
      <c r="O406" s="174" t="str">
        <f t="shared" si="12"/>
        <v/>
      </c>
      <c r="P406" s="94" t="str">
        <f>IF('DATA ENTRY'!T407="","",'DATA ENTRY'!T407)</f>
        <v/>
      </c>
      <c r="Q406" s="94" t="str">
        <f>IF('DATA ENTRY'!U407="","",'DATA ENTRY'!U407)</f>
        <v/>
      </c>
      <c r="R406" s="22"/>
      <c r="S406" s="22"/>
      <c r="T406" s="22"/>
      <c r="U406" s="22" t="str">
        <f t="shared" si="13"/>
        <v/>
      </c>
    </row>
    <row r="407" spans="1:21" ht="18" customHeight="1">
      <c r="A407" s="22" t="str">
        <f>IF(AND(H407="",D407="",F407="",G407="",I407="",J407=""),"",SUBTOTAL(3,$B$5:B407))</f>
        <v/>
      </c>
      <c r="B407" s="94" t="str">
        <f>IF('DATA ENTRY'!B408="","",'DATA ENTRY'!B408)</f>
        <v/>
      </c>
      <c r="C407" s="94" t="str">
        <f>IF('DATA ENTRY'!C408="","",'DATA ENTRY'!C408)</f>
        <v/>
      </c>
      <c r="D407" s="94" t="str">
        <f>IF('DATA ENTRY'!E408="","",'DATA ENTRY'!E408)</f>
        <v/>
      </c>
      <c r="E407" s="22" t="str">
        <f>IF('DATA ENTRY'!G408="","",'DATA ENTRY'!G408)</f>
        <v/>
      </c>
      <c r="F407" s="22" t="str">
        <f>IF('DATA ENTRY'!F408="","",'DATA ENTRY'!F408)</f>
        <v/>
      </c>
      <c r="G407" s="94" t="str">
        <f>IF('DATA ENTRY'!H408="","",'DATA ENTRY'!H408)</f>
        <v/>
      </c>
      <c r="H407" s="173" t="str">
        <f>IF('DATA ENTRY'!I408="","",'DATA ENTRY'!I408)</f>
        <v/>
      </c>
      <c r="I407" s="94" t="str">
        <f>IF('DATA ENTRY'!N408="","",'DATA ENTRY'!N408)</f>
        <v/>
      </c>
      <c r="J407" s="174" t="str">
        <f>IF('DATA ENTRY'!O408="","",'DATA ENTRY'!O408)</f>
        <v/>
      </c>
      <c r="K407" s="22" t="str">
        <f>IF('DATA ENTRY'!P408="","",'DATA ENTRY'!P408)</f>
        <v/>
      </c>
      <c r="L407" s="174" t="str">
        <f>IF('DATA ENTRY'!Q408="","",'DATA ENTRY'!Q408)</f>
        <v/>
      </c>
      <c r="M407" s="22" t="str">
        <f>IF('DATA ENTRY'!R408="","",'DATA ENTRY'!R408)</f>
        <v/>
      </c>
      <c r="N407" s="174" t="str">
        <f>IF('DATA ENTRY'!S408="","",'DATA ENTRY'!S408)</f>
        <v/>
      </c>
      <c r="O407" s="174" t="str">
        <f t="shared" si="12"/>
        <v/>
      </c>
      <c r="P407" s="94" t="str">
        <f>IF('DATA ENTRY'!T408="","",'DATA ENTRY'!T408)</f>
        <v/>
      </c>
      <c r="Q407" s="94" t="str">
        <f>IF('DATA ENTRY'!U408="","",'DATA ENTRY'!U408)</f>
        <v/>
      </c>
      <c r="R407" s="22"/>
      <c r="S407" s="22"/>
      <c r="T407" s="22"/>
      <c r="U407" s="22" t="str">
        <f t="shared" si="13"/>
        <v/>
      </c>
    </row>
    <row r="408" spans="1:21" ht="18" customHeight="1">
      <c r="A408" s="22" t="str">
        <f>IF(AND(H408="",D408="",F408="",G408="",I408="",J408=""),"",SUBTOTAL(3,$B$5:B408))</f>
        <v/>
      </c>
      <c r="B408" s="94" t="str">
        <f>IF('DATA ENTRY'!B409="","",'DATA ENTRY'!B409)</f>
        <v/>
      </c>
      <c r="C408" s="94" t="str">
        <f>IF('DATA ENTRY'!C409="","",'DATA ENTRY'!C409)</f>
        <v/>
      </c>
      <c r="D408" s="94" t="str">
        <f>IF('DATA ENTRY'!E409="","",'DATA ENTRY'!E409)</f>
        <v/>
      </c>
      <c r="E408" s="22" t="str">
        <f>IF('DATA ENTRY'!G409="","",'DATA ENTRY'!G409)</f>
        <v/>
      </c>
      <c r="F408" s="22" t="str">
        <f>IF('DATA ENTRY'!F409="","",'DATA ENTRY'!F409)</f>
        <v/>
      </c>
      <c r="G408" s="94" t="str">
        <f>IF('DATA ENTRY'!H409="","",'DATA ENTRY'!H409)</f>
        <v/>
      </c>
      <c r="H408" s="173" t="str">
        <f>IF('DATA ENTRY'!I409="","",'DATA ENTRY'!I409)</f>
        <v/>
      </c>
      <c r="I408" s="94" t="str">
        <f>IF('DATA ENTRY'!N409="","",'DATA ENTRY'!N409)</f>
        <v/>
      </c>
      <c r="J408" s="174" t="str">
        <f>IF('DATA ENTRY'!O409="","",'DATA ENTRY'!O409)</f>
        <v/>
      </c>
      <c r="K408" s="22" t="str">
        <f>IF('DATA ENTRY'!P409="","",'DATA ENTRY'!P409)</f>
        <v/>
      </c>
      <c r="L408" s="174" t="str">
        <f>IF('DATA ENTRY'!Q409="","",'DATA ENTRY'!Q409)</f>
        <v/>
      </c>
      <c r="M408" s="22" t="str">
        <f>IF('DATA ENTRY'!R409="","",'DATA ENTRY'!R409)</f>
        <v/>
      </c>
      <c r="N408" s="174" t="str">
        <f>IF('DATA ENTRY'!S409="","",'DATA ENTRY'!S409)</f>
        <v/>
      </c>
      <c r="O408" s="174" t="str">
        <f t="shared" si="12"/>
        <v/>
      </c>
      <c r="P408" s="94" t="str">
        <f>IF('DATA ENTRY'!T409="","",'DATA ENTRY'!T409)</f>
        <v/>
      </c>
      <c r="Q408" s="94" t="str">
        <f>IF('DATA ENTRY'!U409="","",'DATA ENTRY'!U409)</f>
        <v/>
      </c>
      <c r="R408" s="22"/>
      <c r="S408" s="22"/>
      <c r="T408" s="22"/>
      <c r="U408" s="22" t="str">
        <f t="shared" si="13"/>
        <v/>
      </c>
    </row>
    <row r="409" spans="1:21" ht="18" customHeight="1">
      <c r="A409" s="22" t="str">
        <f>IF(AND(H409="",D409="",F409="",G409="",I409="",J409=""),"",SUBTOTAL(3,$B$5:B409))</f>
        <v/>
      </c>
      <c r="B409" s="94" t="str">
        <f>IF('DATA ENTRY'!B410="","",'DATA ENTRY'!B410)</f>
        <v/>
      </c>
      <c r="C409" s="94" t="str">
        <f>IF('DATA ENTRY'!C410="","",'DATA ENTRY'!C410)</f>
        <v/>
      </c>
      <c r="D409" s="94" t="str">
        <f>IF('DATA ENTRY'!E410="","",'DATA ENTRY'!E410)</f>
        <v/>
      </c>
      <c r="E409" s="22" t="str">
        <f>IF('DATA ENTRY'!G410="","",'DATA ENTRY'!G410)</f>
        <v/>
      </c>
      <c r="F409" s="22" t="str">
        <f>IF('DATA ENTRY'!F410="","",'DATA ENTRY'!F410)</f>
        <v/>
      </c>
      <c r="G409" s="94" t="str">
        <f>IF('DATA ENTRY'!H410="","",'DATA ENTRY'!H410)</f>
        <v/>
      </c>
      <c r="H409" s="173" t="str">
        <f>IF('DATA ENTRY'!I410="","",'DATA ENTRY'!I410)</f>
        <v/>
      </c>
      <c r="I409" s="94" t="str">
        <f>IF('DATA ENTRY'!N410="","",'DATA ENTRY'!N410)</f>
        <v/>
      </c>
      <c r="J409" s="174" t="str">
        <f>IF('DATA ENTRY'!O410="","",'DATA ENTRY'!O410)</f>
        <v/>
      </c>
      <c r="K409" s="22" t="str">
        <f>IF('DATA ENTRY'!P410="","",'DATA ENTRY'!P410)</f>
        <v/>
      </c>
      <c r="L409" s="174" t="str">
        <f>IF('DATA ENTRY'!Q410="","",'DATA ENTRY'!Q410)</f>
        <v/>
      </c>
      <c r="M409" s="22" t="str">
        <f>IF('DATA ENTRY'!R410="","",'DATA ENTRY'!R410)</f>
        <v/>
      </c>
      <c r="N409" s="174" t="str">
        <f>IF('DATA ENTRY'!S410="","",'DATA ENTRY'!S410)</f>
        <v/>
      </c>
      <c r="O409" s="174" t="str">
        <f t="shared" si="12"/>
        <v/>
      </c>
      <c r="P409" s="94" t="str">
        <f>IF('DATA ENTRY'!T410="","",'DATA ENTRY'!T410)</f>
        <v/>
      </c>
      <c r="Q409" s="94" t="str">
        <f>IF('DATA ENTRY'!U410="","",'DATA ENTRY'!U410)</f>
        <v/>
      </c>
      <c r="R409" s="22"/>
      <c r="S409" s="22"/>
      <c r="T409" s="22"/>
      <c r="U409" s="22" t="str">
        <f t="shared" si="13"/>
        <v/>
      </c>
    </row>
    <row r="410" spans="1:21" ht="18" customHeight="1">
      <c r="A410" s="22" t="str">
        <f>IF(AND(H410="",D410="",F410="",G410="",I410="",J410=""),"",SUBTOTAL(3,$B$5:B410))</f>
        <v/>
      </c>
      <c r="B410" s="94" t="str">
        <f>IF('DATA ENTRY'!B411="","",'DATA ENTRY'!B411)</f>
        <v/>
      </c>
      <c r="C410" s="94" t="str">
        <f>IF('DATA ENTRY'!C411="","",'DATA ENTRY'!C411)</f>
        <v/>
      </c>
      <c r="D410" s="94" t="str">
        <f>IF('DATA ENTRY'!E411="","",'DATA ENTRY'!E411)</f>
        <v/>
      </c>
      <c r="E410" s="22" t="str">
        <f>IF('DATA ENTRY'!G411="","",'DATA ENTRY'!G411)</f>
        <v/>
      </c>
      <c r="F410" s="22" t="str">
        <f>IF('DATA ENTRY'!F411="","",'DATA ENTRY'!F411)</f>
        <v/>
      </c>
      <c r="G410" s="94" t="str">
        <f>IF('DATA ENTRY'!H411="","",'DATA ENTRY'!H411)</f>
        <v/>
      </c>
      <c r="H410" s="173" t="str">
        <f>IF('DATA ENTRY'!I411="","",'DATA ENTRY'!I411)</f>
        <v/>
      </c>
      <c r="I410" s="94" t="str">
        <f>IF('DATA ENTRY'!N411="","",'DATA ENTRY'!N411)</f>
        <v/>
      </c>
      <c r="J410" s="174" t="str">
        <f>IF('DATA ENTRY'!O411="","",'DATA ENTRY'!O411)</f>
        <v/>
      </c>
      <c r="K410" s="22" t="str">
        <f>IF('DATA ENTRY'!P411="","",'DATA ENTRY'!P411)</f>
        <v/>
      </c>
      <c r="L410" s="174" t="str">
        <f>IF('DATA ENTRY'!Q411="","",'DATA ENTRY'!Q411)</f>
        <v/>
      </c>
      <c r="M410" s="22" t="str">
        <f>IF('DATA ENTRY'!R411="","",'DATA ENTRY'!R411)</f>
        <v/>
      </c>
      <c r="N410" s="174" t="str">
        <f>IF('DATA ENTRY'!S411="","",'DATA ENTRY'!S411)</f>
        <v/>
      </c>
      <c r="O410" s="174" t="str">
        <f t="shared" si="12"/>
        <v/>
      </c>
      <c r="P410" s="94" t="str">
        <f>IF('DATA ENTRY'!T411="","",'DATA ENTRY'!T411)</f>
        <v/>
      </c>
      <c r="Q410" s="94" t="str">
        <f>IF('DATA ENTRY'!U411="","",'DATA ENTRY'!U411)</f>
        <v/>
      </c>
      <c r="R410" s="22"/>
      <c r="S410" s="22"/>
      <c r="T410" s="22"/>
      <c r="U410" s="22" t="str">
        <f t="shared" si="13"/>
        <v/>
      </c>
    </row>
    <row r="411" spans="1:21" ht="18" customHeight="1">
      <c r="A411" s="22" t="str">
        <f>IF(AND(H411="",D411="",F411="",G411="",I411="",J411=""),"",SUBTOTAL(3,$B$5:B411))</f>
        <v/>
      </c>
      <c r="B411" s="94" t="str">
        <f>IF('DATA ENTRY'!B412="","",'DATA ENTRY'!B412)</f>
        <v/>
      </c>
      <c r="C411" s="94" t="str">
        <f>IF('DATA ENTRY'!C412="","",'DATA ENTRY'!C412)</f>
        <v/>
      </c>
      <c r="D411" s="94" t="str">
        <f>IF('DATA ENTRY'!E412="","",'DATA ENTRY'!E412)</f>
        <v/>
      </c>
      <c r="E411" s="22" t="str">
        <f>IF('DATA ENTRY'!G412="","",'DATA ENTRY'!G412)</f>
        <v/>
      </c>
      <c r="F411" s="22" t="str">
        <f>IF('DATA ENTRY'!F412="","",'DATA ENTRY'!F412)</f>
        <v/>
      </c>
      <c r="G411" s="94" t="str">
        <f>IF('DATA ENTRY'!H412="","",'DATA ENTRY'!H412)</f>
        <v/>
      </c>
      <c r="H411" s="173" t="str">
        <f>IF('DATA ENTRY'!I412="","",'DATA ENTRY'!I412)</f>
        <v/>
      </c>
      <c r="I411" s="94" t="str">
        <f>IF('DATA ENTRY'!N412="","",'DATA ENTRY'!N412)</f>
        <v/>
      </c>
      <c r="J411" s="174" t="str">
        <f>IF('DATA ENTRY'!O412="","",'DATA ENTRY'!O412)</f>
        <v/>
      </c>
      <c r="K411" s="22" t="str">
        <f>IF('DATA ENTRY'!P412="","",'DATA ENTRY'!P412)</f>
        <v/>
      </c>
      <c r="L411" s="174" t="str">
        <f>IF('DATA ENTRY'!Q412="","",'DATA ENTRY'!Q412)</f>
        <v/>
      </c>
      <c r="M411" s="22" t="str">
        <f>IF('DATA ENTRY'!R412="","",'DATA ENTRY'!R412)</f>
        <v/>
      </c>
      <c r="N411" s="174" t="str">
        <f>IF('DATA ENTRY'!S412="","",'DATA ENTRY'!S412)</f>
        <v/>
      </c>
      <c r="O411" s="174" t="str">
        <f t="shared" si="12"/>
        <v/>
      </c>
      <c r="P411" s="94" t="str">
        <f>IF('DATA ENTRY'!T412="","",'DATA ENTRY'!T412)</f>
        <v/>
      </c>
      <c r="Q411" s="94" t="str">
        <f>IF('DATA ENTRY'!U412="","",'DATA ENTRY'!U412)</f>
        <v/>
      </c>
      <c r="R411" s="22"/>
      <c r="S411" s="22"/>
      <c r="T411" s="22"/>
      <c r="U411" s="22" t="str">
        <f t="shared" si="13"/>
        <v/>
      </c>
    </row>
    <row r="412" spans="1:21" ht="18" customHeight="1">
      <c r="A412" s="22" t="str">
        <f>IF(AND(H412="",D412="",F412="",G412="",I412="",J412=""),"",SUBTOTAL(3,$B$5:B412))</f>
        <v/>
      </c>
      <c r="B412" s="94" t="str">
        <f>IF('DATA ENTRY'!B413="","",'DATA ENTRY'!B413)</f>
        <v/>
      </c>
      <c r="C412" s="94" t="str">
        <f>IF('DATA ENTRY'!C413="","",'DATA ENTRY'!C413)</f>
        <v/>
      </c>
      <c r="D412" s="94" t="str">
        <f>IF('DATA ENTRY'!E413="","",'DATA ENTRY'!E413)</f>
        <v/>
      </c>
      <c r="E412" s="22" t="str">
        <f>IF('DATA ENTRY'!G413="","",'DATA ENTRY'!G413)</f>
        <v/>
      </c>
      <c r="F412" s="22" t="str">
        <f>IF('DATA ENTRY'!F413="","",'DATA ENTRY'!F413)</f>
        <v/>
      </c>
      <c r="G412" s="94" t="str">
        <f>IF('DATA ENTRY'!H413="","",'DATA ENTRY'!H413)</f>
        <v/>
      </c>
      <c r="H412" s="173" t="str">
        <f>IF('DATA ENTRY'!I413="","",'DATA ENTRY'!I413)</f>
        <v/>
      </c>
      <c r="I412" s="94" t="str">
        <f>IF('DATA ENTRY'!N413="","",'DATA ENTRY'!N413)</f>
        <v/>
      </c>
      <c r="J412" s="174" t="str">
        <f>IF('DATA ENTRY'!O413="","",'DATA ENTRY'!O413)</f>
        <v/>
      </c>
      <c r="K412" s="22" t="str">
        <f>IF('DATA ENTRY'!P413="","",'DATA ENTRY'!P413)</f>
        <v/>
      </c>
      <c r="L412" s="174" t="str">
        <f>IF('DATA ENTRY'!Q413="","",'DATA ENTRY'!Q413)</f>
        <v/>
      </c>
      <c r="M412" s="22" t="str">
        <f>IF('DATA ENTRY'!R413="","",'DATA ENTRY'!R413)</f>
        <v/>
      </c>
      <c r="N412" s="174" t="str">
        <f>IF('DATA ENTRY'!S413="","",'DATA ENTRY'!S413)</f>
        <v/>
      </c>
      <c r="O412" s="174" t="str">
        <f t="shared" si="12"/>
        <v/>
      </c>
      <c r="P412" s="94" t="str">
        <f>IF('DATA ENTRY'!T413="","",'DATA ENTRY'!T413)</f>
        <v/>
      </c>
      <c r="Q412" s="94" t="str">
        <f>IF('DATA ENTRY'!U413="","",'DATA ENTRY'!U413)</f>
        <v/>
      </c>
      <c r="R412" s="22"/>
      <c r="S412" s="22"/>
      <c r="T412" s="22"/>
      <c r="U412" s="22" t="str">
        <f t="shared" si="13"/>
        <v/>
      </c>
    </row>
    <row r="413" spans="1:21" ht="18" customHeight="1">
      <c r="A413" s="22" t="str">
        <f>IF(AND(H413="",D413="",F413="",G413="",I413="",J413=""),"",SUBTOTAL(3,$B$5:B413))</f>
        <v/>
      </c>
      <c r="B413" s="94" t="str">
        <f>IF('DATA ENTRY'!B414="","",'DATA ENTRY'!B414)</f>
        <v/>
      </c>
      <c r="C413" s="94" t="str">
        <f>IF('DATA ENTRY'!C414="","",'DATA ENTRY'!C414)</f>
        <v/>
      </c>
      <c r="D413" s="94" t="str">
        <f>IF('DATA ENTRY'!E414="","",'DATA ENTRY'!E414)</f>
        <v/>
      </c>
      <c r="E413" s="22" t="str">
        <f>IF('DATA ENTRY'!G414="","",'DATA ENTRY'!G414)</f>
        <v/>
      </c>
      <c r="F413" s="22" t="str">
        <f>IF('DATA ENTRY'!F414="","",'DATA ENTRY'!F414)</f>
        <v/>
      </c>
      <c r="G413" s="94" t="str">
        <f>IF('DATA ENTRY'!H414="","",'DATA ENTRY'!H414)</f>
        <v/>
      </c>
      <c r="H413" s="173" t="str">
        <f>IF('DATA ENTRY'!I414="","",'DATA ENTRY'!I414)</f>
        <v/>
      </c>
      <c r="I413" s="94" t="str">
        <f>IF('DATA ENTRY'!N414="","",'DATA ENTRY'!N414)</f>
        <v/>
      </c>
      <c r="J413" s="174" t="str">
        <f>IF('DATA ENTRY'!O414="","",'DATA ENTRY'!O414)</f>
        <v/>
      </c>
      <c r="K413" s="22" t="str">
        <f>IF('DATA ENTRY'!P414="","",'DATA ENTRY'!P414)</f>
        <v/>
      </c>
      <c r="L413" s="174" t="str">
        <f>IF('DATA ENTRY'!Q414="","",'DATA ENTRY'!Q414)</f>
        <v/>
      </c>
      <c r="M413" s="22" t="str">
        <f>IF('DATA ENTRY'!R414="","",'DATA ENTRY'!R414)</f>
        <v/>
      </c>
      <c r="N413" s="174" t="str">
        <f>IF('DATA ENTRY'!S414="","",'DATA ENTRY'!S414)</f>
        <v/>
      </c>
      <c r="O413" s="174" t="str">
        <f t="shared" si="12"/>
        <v/>
      </c>
      <c r="P413" s="94" t="str">
        <f>IF('DATA ENTRY'!T414="","",'DATA ENTRY'!T414)</f>
        <v/>
      </c>
      <c r="Q413" s="94" t="str">
        <f>IF('DATA ENTRY'!U414="","",'DATA ENTRY'!U414)</f>
        <v/>
      </c>
      <c r="R413" s="22"/>
      <c r="S413" s="22"/>
      <c r="T413" s="22"/>
      <c r="U413" s="22" t="str">
        <f t="shared" si="13"/>
        <v/>
      </c>
    </row>
    <row r="414" spans="1:21" ht="18" customHeight="1">
      <c r="A414" s="22" t="str">
        <f>IF(AND(H414="",D414="",F414="",G414="",I414="",J414=""),"",SUBTOTAL(3,$B$5:B414))</f>
        <v/>
      </c>
      <c r="B414" s="94" t="str">
        <f>IF('DATA ENTRY'!B415="","",'DATA ENTRY'!B415)</f>
        <v/>
      </c>
      <c r="C414" s="94" t="str">
        <f>IF('DATA ENTRY'!C415="","",'DATA ENTRY'!C415)</f>
        <v/>
      </c>
      <c r="D414" s="94" t="str">
        <f>IF('DATA ENTRY'!E415="","",'DATA ENTRY'!E415)</f>
        <v/>
      </c>
      <c r="E414" s="22" t="str">
        <f>IF('DATA ENTRY'!G415="","",'DATA ENTRY'!G415)</f>
        <v/>
      </c>
      <c r="F414" s="22" t="str">
        <f>IF('DATA ENTRY'!F415="","",'DATA ENTRY'!F415)</f>
        <v/>
      </c>
      <c r="G414" s="94" t="str">
        <f>IF('DATA ENTRY'!H415="","",'DATA ENTRY'!H415)</f>
        <v/>
      </c>
      <c r="H414" s="173" t="str">
        <f>IF('DATA ENTRY'!I415="","",'DATA ENTRY'!I415)</f>
        <v/>
      </c>
      <c r="I414" s="94" t="str">
        <f>IF('DATA ENTRY'!N415="","",'DATA ENTRY'!N415)</f>
        <v/>
      </c>
      <c r="J414" s="174" t="str">
        <f>IF('DATA ENTRY'!O415="","",'DATA ENTRY'!O415)</f>
        <v/>
      </c>
      <c r="K414" s="22" t="str">
        <f>IF('DATA ENTRY'!P415="","",'DATA ENTRY'!P415)</f>
        <v/>
      </c>
      <c r="L414" s="174" t="str">
        <f>IF('DATA ENTRY'!Q415="","",'DATA ENTRY'!Q415)</f>
        <v/>
      </c>
      <c r="M414" s="22" t="str">
        <f>IF('DATA ENTRY'!R415="","",'DATA ENTRY'!R415)</f>
        <v/>
      </c>
      <c r="N414" s="174" t="str">
        <f>IF('DATA ENTRY'!S415="","",'DATA ENTRY'!S415)</f>
        <v/>
      </c>
      <c r="O414" s="174" t="str">
        <f t="shared" si="12"/>
        <v/>
      </c>
      <c r="P414" s="94" t="str">
        <f>IF('DATA ENTRY'!T415="","",'DATA ENTRY'!T415)</f>
        <v/>
      </c>
      <c r="Q414" s="94" t="str">
        <f>IF('DATA ENTRY'!U415="","",'DATA ENTRY'!U415)</f>
        <v/>
      </c>
      <c r="R414" s="22"/>
      <c r="S414" s="22"/>
      <c r="T414" s="22"/>
      <c r="U414" s="22" t="str">
        <f t="shared" si="13"/>
        <v/>
      </c>
    </row>
    <row r="415" spans="1:21" ht="18" customHeight="1">
      <c r="A415" s="22" t="str">
        <f>IF(AND(H415="",D415="",F415="",G415="",I415="",J415=""),"",SUBTOTAL(3,$B$5:B415))</f>
        <v/>
      </c>
      <c r="B415" s="94" t="str">
        <f>IF('DATA ENTRY'!B416="","",'DATA ENTRY'!B416)</f>
        <v/>
      </c>
      <c r="C415" s="94" t="str">
        <f>IF('DATA ENTRY'!C416="","",'DATA ENTRY'!C416)</f>
        <v/>
      </c>
      <c r="D415" s="94" t="str">
        <f>IF('DATA ENTRY'!E416="","",'DATA ENTRY'!E416)</f>
        <v/>
      </c>
      <c r="E415" s="22" t="str">
        <f>IF('DATA ENTRY'!G416="","",'DATA ENTRY'!G416)</f>
        <v/>
      </c>
      <c r="F415" s="22" t="str">
        <f>IF('DATA ENTRY'!F416="","",'DATA ENTRY'!F416)</f>
        <v/>
      </c>
      <c r="G415" s="94" t="str">
        <f>IF('DATA ENTRY'!H416="","",'DATA ENTRY'!H416)</f>
        <v/>
      </c>
      <c r="H415" s="173" t="str">
        <f>IF('DATA ENTRY'!I416="","",'DATA ENTRY'!I416)</f>
        <v/>
      </c>
      <c r="I415" s="94" t="str">
        <f>IF('DATA ENTRY'!N416="","",'DATA ENTRY'!N416)</f>
        <v/>
      </c>
      <c r="J415" s="174" t="str">
        <f>IF('DATA ENTRY'!O416="","",'DATA ENTRY'!O416)</f>
        <v/>
      </c>
      <c r="K415" s="22" t="str">
        <f>IF('DATA ENTRY'!P416="","",'DATA ENTRY'!P416)</f>
        <v/>
      </c>
      <c r="L415" s="174" t="str">
        <f>IF('DATA ENTRY'!Q416="","",'DATA ENTRY'!Q416)</f>
        <v/>
      </c>
      <c r="M415" s="22" t="str">
        <f>IF('DATA ENTRY'!R416="","",'DATA ENTRY'!R416)</f>
        <v/>
      </c>
      <c r="N415" s="174" t="str">
        <f>IF('DATA ENTRY'!S416="","",'DATA ENTRY'!S416)</f>
        <v/>
      </c>
      <c r="O415" s="174" t="str">
        <f t="shared" si="12"/>
        <v/>
      </c>
      <c r="P415" s="94" t="str">
        <f>IF('DATA ENTRY'!T416="","",'DATA ENTRY'!T416)</f>
        <v/>
      </c>
      <c r="Q415" s="94" t="str">
        <f>IF('DATA ENTRY'!U416="","",'DATA ENTRY'!U416)</f>
        <v/>
      </c>
      <c r="R415" s="22"/>
      <c r="S415" s="22"/>
      <c r="T415" s="22"/>
      <c r="U415" s="22" t="str">
        <f t="shared" si="13"/>
        <v/>
      </c>
    </row>
    <row r="416" spans="1:21" ht="18" customHeight="1">
      <c r="A416" s="22" t="str">
        <f>IF(AND(H416="",D416="",F416="",G416="",I416="",J416=""),"",SUBTOTAL(3,$B$5:B416))</f>
        <v/>
      </c>
      <c r="B416" s="94" t="str">
        <f>IF('DATA ENTRY'!B417="","",'DATA ENTRY'!B417)</f>
        <v/>
      </c>
      <c r="C416" s="94" t="str">
        <f>IF('DATA ENTRY'!C417="","",'DATA ENTRY'!C417)</f>
        <v/>
      </c>
      <c r="D416" s="94" t="str">
        <f>IF('DATA ENTRY'!E417="","",'DATA ENTRY'!E417)</f>
        <v/>
      </c>
      <c r="E416" s="22" t="str">
        <f>IF('DATA ENTRY'!G417="","",'DATA ENTRY'!G417)</f>
        <v/>
      </c>
      <c r="F416" s="22" t="str">
        <f>IF('DATA ENTRY'!F417="","",'DATA ENTRY'!F417)</f>
        <v/>
      </c>
      <c r="G416" s="94" t="str">
        <f>IF('DATA ENTRY'!H417="","",'DATA ENTRY'!H417)</f>
        <v/>
      </c>
      <c r="H416" s="173" t="str">
        <f>IF('DATA ENTRY'!I417="","",'DATA ENTRY'!I417)</f>
        <v/>
      </c>
      <c r="I416" s="94" t="str">
        <f>IF('DATA ENTRY'!N417="","",'DATA ENTRY'!N417)</f>
        <v/>
      </c>
      <c r="J416" s="174" t="str">
        <f>IF('DATA ENTRY'!O417="","",'DATA ENTRY'!O417)</f>
        <v/>
      </c>
      <c r="K416" s="22" t="str">
        <f>IF('DATA ENTRY'!P417="","",'DATA ENTRY'!P417)</f>
        <v/>
      </c>
      <c r="L416" s="174" t="str">
        <f>IF('DATA ENTRY'!Q417="","",'DATA ENTRY'!Q417)</f>
        <v/>
      </c>
      <c r="M416" s="22" t="str">
        <f>IF('DATA ENTRY'!R417="","",'DATA ENTRY'!R417)</f>
        <v/>
      </c>
      <c r="N416" s="174" t="str">
        <f>IF('DATA ENTRY'!S417="","",'DATA ENTRY'!S417)</f>
        <v/>
      </c>
      <c r="O416" s="174" t="str">
        <f t="shared" si="12"/>
        <v/>
      </c>
      <c r="P416" s="94" t="str">
        <f>IF('DATA ENTRY'!T417="","",'DATA ENTRY'!T417)</f>
        <v/>
      </c>
      <c r="Q416" s="94" t="str">
        <f>IF('DATA ENTRY'!U417="","",'DATA ENTRY'!U417)</f>
        <v/>
      </c>
      <c r="R416" s="22"/>
      <c r="S416" s="22"/>
      <c r="T416" s="22"/>
      <c r="U416" s="22" t="str">
        <f t="shared" si="13"/>
        <v/>
      </c>
    </row>
    <row r="417" spans="1:21" ht="18" customHeight="1">
      <c r="A417" s="22" t="str">
        <f>IF(AND(H417="",D417="",F417="",G417="",I417="",J417=""),"",SUBTOTAL(3,$B$5:B417))</f>
        <v/>
      </c>
      <c r="B417" s="94" t="str">
        <f>IF('DATA ENTRY'!B418="","",'DATA ENTRY'!B418)</f>
        <v/>
      </c>
      <c r="C417" s="94" t="str">
        <f>IF('DATA ENTRY'!C418="","",'DATA ENTRY'!C418)</f>
        <v/>
      </c>
      <c r="D417" s="94" t="str">
        <f>IF('DATA ENTRY'!E418="","",'DATA ENTRY'!E418)</f>
        <v/>
      </c>
      <c r="E417" s="22" t="str">
        <f>IF('DATA ENTRY'!G418="","",'DATA ENTRY'!G418)</f>
        <v/>
      </c>
      <c r="F417" s="22" t="str">
        <f>IF('DATA ENTRY'!F418="","",'DATA ENTRY'!F418)</f>
        <v/>
      </c>
      <c r="G417" s="94" t="str">
        <f>IF('DATA ENTRY'!H418="","",'DATA ENTRY'!H418)</f>
        <v/>
      </c>
      <c r="H417" s="173" t="str">
        <f>IF('DATA ENTRY'!I418="","",'DATA ENTRY'!I418)</f>
        <v/>
      </c>
      <c r="I417" s="94" t="str">
        <f>IF('DATA ENTRY'!N418="","",'DATA ENTRY'!N418)</f>
        <v/>
      </c>
      <c r="J417" s="174" t="str">
        <f>IF('DATA ENTRY'!O418="","",'DATA ENTRY'!O418)</f>
        <v/>
      </c>
      <c r="K417" s="22" t="str">
        <f>IF('DATA ENTRY'!P418="","",'DATA ENTRY'!P418)</f>
        <v/>
      </c>
      <c r="L417" s="174" t="str">
        <f>IF('DATA ENTRY'!Q418="","",'DATA ENTRY'!Q418)</f>
        <v/>
      </c>
      <c r="M417" s="22" t="str">
        <f>IF('DATA ENTRY'!R418="","",'DATA ENTRY'!R418)</f>
        <v/>
      </c>
      <c r="N417" s="174" t="str">
        <f>IF('DATA ENTRY'!S418="","",'DATA ENTRY'!S418)</f>
        <v/>
      </c>
      <c r="O417" s="174" t="str">
        <f t="shared" si="12"/>
        <v/>
      </c>
      <c r="P417" s="94" t="str">
        <f>IF('DATA ENTRY'!T418="","",'DATA ENTRY'!T418)</f>
        <v/>
      </c>
      <c r="Q417" s="94" t="str">
        <f>IF('DATA ENTRY'!U418="","",'DATA ENTRY'!U418)</f>
        <v/>
      </c>
      <c r="R417" s="22"/>
      <c r="S417" s="22"/>
      <c r="T417" s="22"/>
      <c r="U417" s="22" t="str">
        <f t="shared" si="13"/>
        <v/>
      </c>
    </row>
    <row r="418" spans="1:21" ht="18" customHeight="1">
      <c r="A418" s="22" t="str">
        <f>IF(AND(H418="",D418="",F418="",G418="",I418="",J418=""),"",SUBTOTAL(3,$B$5:B418))</f>
        <v/>
      </c>
      <c r="B418" s="94" t="str">
        <f>IF('DATA ENTRY'!B419="","",'DATA ENTRY'!B419)</f>
        <v/>
      </c>
      <c r="C418" s="94" t="str">
        <f>IF('DATA ENTRY'!C419="","",'DATA ENTRY'!C419)</f>
        <v/>
      </c>
      <c r="D418" s="94" t="str">
        <f>IF('DATA ENTRY'!E419="","",'DATA ENTRY'!E419)</f>
        <v/>
      </c>
      <c r="E418" s="22" t="str">
        <f>IF('DATA ENTRY'!G419="","",'DATA ENTRY'!G419)</f>
        <v/>
      </c>
      <c r="F418" s="22" t="str">
        <f>IF('DATA ENTRY'!F419="","",'DATA ENTRY'!F419)</f>
        <v/>
      </c>
      <c r="G418" s="94" t="str">
        <f>IF('DATA ENTRY'!H419="","",'DATA ENTRY'!H419)</f>
        <v/>
      </c>
      <c r="H418" s="173" t="str">
        <f>IF('DATA ENTRY'!I419="","",'DATA ENTRY'!I419)</f>
        <v/>
      </c>
      <c r="I418" s="94" t="str">
        <f>IF('DATA ENTRY'!N419="","",'DATA ENTRY'!N419)</f>
        <v/>
      </c>
      <c r="J418" s="174" t="str">
        <f>IF('DATA ENTRY'!O419="","",'DATA ENTRY'!O419)</f>
        <v/>
      </c>
      <c r="K418" s="22" t="str">
        <f>IF('DATA ENTRY'!P419="","",'DATA ENTRY'!P419)</f>
        <v/>
      </c>
      <c r="L418" s="174" t="str">
        <f>IF('DATA ENTRY'!Q419="","",'DATA ENTRY'!Q419)</f>
        <v/>
      </c>
      <c r="M418" s="22" t="str">
        <f>IF('DATA ENTRY'!R419="","",'DATA ENTRY'!R419)</f>
        <v/>
      </c>
      <c r="N418" s="174" t="str">
        <f>IF('DATA ENTRY'!S419="","",'DATA ENTRY'!S419)</f>
        <v/>
      </c>
      <c r="O418" s="174" t="str">
        <f t="shared" si="12"/>
        <v/>
      </c>
      <c r="P418" s="94" t="str">
        <f>IF('DATA ENTRY'!T419="","",'DATA ENTRY'!T419)</f>
        <v/>
      </c>
      <c r="Q418" s="94" t="str">
        <f>IF('DATA ENTRY'!U419="","",'DATA ENTRY'!U419)</f>
        <v/>
      </c>
      <c r="R418" s="22"/>
      <c r="S418" s="22"/>
      <c r="T418" s="22"/>
      <c r="U418" s="22" t="str">
        <f t="shared" si="13"/>
        <v/>
      </c>
    </row>
    <row r="419" spans="1:21" ht="18" customHeight="1">
      <c r="A419" s="22" t="str">
        <f>IF(AND(H419="",D419="",F419="",G419="",I419="",J419=""),"",SUBTOTAL(3,$B$5:B419))</f>
        <v/>
      </c>
      <c r="B419" s="94" t="str">
        <f>IF('DATA ENTRY'!B420="","",'DATA ENTRY'!B420)</f>
        <v/>
      </c>
      <c r="C419" s="94" t="str">
        <f>IF('DATA ENTRY'!C420="","",'DATA ENTRY'!C420)</f>
        <v/>
      </c>
      <c r="D419" s="94" t="str">
        <f>IF('DATA ENTRY'!E420="","",'DATA ENTRY'!E420)</f>
        <v/>
      </c>
      <c r="E419" s="22" t="str">
        <f>IF('DATA ENTRY'!G420="","",'DATA ENTRY'!G420)</f>
        <v/>
      </c>
      <c r="F419" s="22" t="str">
        <f>IF('DATA ENTRY'!F420="","",'DATA ENTRY'!F420)</f>
        <v/>
      </c>
      <c r="G419" s="94" t="str">
        <f>IF('DATA ENTRY'!H420="","",'DATA ENTRY'!H420)</f>
        <v/>
      </c>
      <c r="H419" s="173" t="str">
        <f>IF('DATA ENTRY'!I420="","",'DATA ENTRY'!I420)</f>
        <v/>
      </c>
      <c r="I419" s="94" t="str">
        <f>IF('DATA ENTRY'!N420="","",'DATA ENTRY'!N420)</f>
        <v/>
      </c>
      <c r="J419" s="174" t="str">
        <f>IF('DATA ENTRY'!O420="","",'DATA ENTRY'!O420)</f>
        <v/>
      </c>
      <c r="K419" s="22" t="str">
        <f>IF('DATA ENTRY'!P420="","",'DATA ENTRY'!P420)</f>
        <v/>
      </c>
      <c r="L419" s="174" t="str">
        <f>IF('DATA ENTRY'!Q420="","",'DATA ENTRY'!Q420)</f>
        <v/>
      </c>
      <c r="M419" s="22" t="str">
        <f>IF('DATA ENTRY'!R420="","",'DATA ENTRY'!R420)</f>
        <v/>
      </c>
      <c r="N419" s="174" t="str">
        <f>IF('DATA ENTRY'!S420="","",'DATA ENTRY'!S420)</f>
        <v/>
      </c>
      <c r="O419" s="174" t="str">
        <f t="shared" si="12"/>
        <v/>
      </c>
      <c r="P419" s="94" t="str">
        <f>IF('DATA ENTRY'!T420="","",'DATA ENTRY'!T420)</f>
        <v/>
      </c>
      <c r="Q419" s="94" t="str">
        <f>IF('DATA ENTRY'!U420="","",'DATA ENTRY'!U420)</f>
        <v/>
      </c>
      <c r="R419" s="22"/>
      <c r="S419" s="22"/>
      <c r="T419" s="22"/>
      <c r="U419" s="22" t="str">
        <f t="shared" si="13"/>
        <v/>
      </c>
    </row>
    <row r="420" spans="1:21" ht="18" customHeight="1">
      <c r="A420" s="22" t="str">
        <f>IF(AND(H420="",D420="",F420="",G420="",I420="",J420=""),"",SUBTOTAL(3,$B$5:B420))</f>
        <v/>
      </c>
      <c r="B420" s="94" t="str">
        <f>IF('DATA ENTRY'!B421="","",'DATA ENTRY'!B421)</f>
        <v/>
      </c>
      <c r="C420" s="94" t="str">
        <f>IF('DATA ENTRY'!C421="","",'DATA ENTRY'!C421)</f>
        <v/>
      </c>
      <c r="D420" s="94" t="str">
        <f>IF('DATA ENTRY'!E421="","",'DATA ENTRY'!E421)</f>
        <v/>
      </c>
      <c r="E420" s="22" t="str">
        <f>IF('DATA ENTRY'!G421="","",'DATA ENTRY'!G421)</f>
        <v/>
      </c>
      <c r="F420" s="22" t="str">
        <f>IF('DATA ENTRY'!F421="","",'DATA ENTRY'!F421)</f>
        <v/>
      </c>
      <c r="G420" s="94" t="str">
        <f>IF('DATA ENTRY'!H421="","",'DATA ENTRY'!H421)</f>
        <v/>
      </c>
      <c r="H420" s="173" t="str">
        <f>IF('DATA ENTRY'!I421="","",'DATA ENTRY'!I421)</f>
        <v/>
      </c>
      <c r="I420" s="94" t="str">
        <f>IF('DATA ENTRY'!N421="","",'DATA ENTRY'!N421)</f>
        <v/>
      </c>
      <c r="J420" s="174" t="str">
        <f>IF('DATA ENTRY'!O421="","",'DATA ENTRY'!O421)</f>
        <v/>
      </c>
      <c r="K420" s="22" t="str">
        <f>IF('DATA ENTRY'!P421="","",'DATA ENTRY'!P421)</f>
        <v/>
      </c>
      <c r="L420" s="174" t="str">
        <f>IF('DATA ENTRY'!Q421="","",'DATA ENTRY'!Q421)</f>
        <v/>
      </c>
      <c r="M420" s="22" t="str">
        <f>IF('DATA ENTRY'!R421="","",'DATA ENTRY'!R421)</f>
        <v/>
      </c>
      <c r="N420" s="174" t="str">
        <f>IF('DATA ENTRY'!S421="","",'DATA ENTRY'!S421)</f>
        <v/>
      </c>
      <c r="O420" s="174" t="str">
        <f t="shared" si="12"/>
        <v/>
      </c>
      <c r="P420" s="94" t="str">
        <f>IF('DATA ENTRY'!T421="","",'DATA ENTRY'!T421)</f>
        <v/>
      </c>
      <c r="Q420" s="94" t="str">
        <f>IF('DATA ENTRY'!U421="","",'DATA ENTRY'!U421)</f>
        <v/>
      </c>
      <c r="R420" s="22"/>
      <c r="S420" s="22"/>
      <c r="T420" s="22"/>
      <c r="U420" s="22" t="str">
        <f t="shared" si="13"/>
        <v/>
      </c>
    </row>
    <row r="421" spans="1:21" ht="18" customHeight="1">
      <c r="A421" s="22" t="str">
        <f>IF(AND(H421="",D421="",F421="",G421="",I421="",J421=""),"",SUBTOTAL(3,$B$5:B421))</f>
        <v/>
      </c>
      <c r="B421" s="94" t="str">
        <f>IF('DATA ENTRY'!B422="","",'DATA ENTRY'!B422)</f>
        <v/>
      </c>
      <c r="C421" s="94" t="str">
        <f>IF('DATA ENTRY'!C422="","",'DATA ENTRY'!C422)</f>
        <v/>
      </c>
      <c r="D421" s="94" t="str">
        <f>IF('DATA ENTRY'!E422="","",'DATA ENTRY'!E422)</f>
        <v/>
      </c>
      <c r="E421" s="22" t="str">
        <f>IF('DATA ENTRY'!G422="","",'DATA ENTRY'!G422)</f>
        <v/>
      </c>
      <c r="F421" s="22" t="str">
        <f>IF('DATA ENTRY'!F422="","",'DATA ENTRY'!F422)</f>
        <v/>
      </c>
      <c r="G421" s="94" t="str">
        <f>IF('DATA ENTRY'!H422="","",'DATA ENTRY'!H422)</f>
        <v/>
      </c>
      <c r="H421" s="173" t="str">
        <f>IF('DATA ENTRY'!I422="","",'DATA ENTRY'!I422)</f>
        <v/>
      </c>
      <c r="I421" s="94" t="str">
        <f>IF('DATA ENTRY'!N422="","",'DATA ENTRY'!N422)</f>
        <v/>
      </c>
      <c r="J421" s="174" t="str">
        <f>IF('DATA ENTRY'!O422="","",'DATA ENTRY'!O422)</f>
        <v/>
      </c>
      <c r="K421" s="22" t="str">
        <f>IF('DATA ENTRY'!P422="","",'DATA ENTRY'!P422)</f>
        <v/>
      </c>
      <c r="L421" s="174" t="str">
        <f>IF('DATA ENTRY'!Q422="","",'DATA ENTRY'!Q422)</f>
        <v/>
      </c>
      <c r="M421" s="22" t="str">
        <f>IF('DATA ENTRY'!R422="","",'DATA ENTRY'!R422)</f>
        <v/>
      </c>
      <c r="N421" s="174" t="str">
        <f>IF('DATA ENTRY'!S422="","",'DATA ENTRY'!S422)</f>
        <v/>
      </c>
      <c r="O421" s="174" t="str">
        <f t="shared" si="12"/>
        <v/>
      </c>
      <c r="P421" s="94" t="str">
        <f>IF('DATA ENTRY'!T422="","",'DATA ENTRY'!T422)</f>
        <v/>
      </c>
      <c r="Q421" s="94" t="str">
        <f>IF('DATA ENTRY'!U422="","",'DATA ENTRY'!U422)</f>
        <v/>
      </c>
      <c r="R421" s="22"/>
      <c r="S421" s="22"/>
      <c r="T421" s="22"/>
      <c r="U421" s="22" t="str">
        <f t="shared" si="13"/>
        <v/>
      </c>
    </row>
    <row r="422" spans="1:21" ht="18" customHeight="1">
      <c r="A422" s="22" t="str">
        <f>IF(AND(H422="",D422="",F422="",G422="",I422="",J422=""),"",SUBTOTAL(3,$B$5:B422))</f>
        <v/>
      </c>
      <c r="B422" s="94" t="str">
        <f>IF('DATA ENTRY'!B423="","",'DATA ENTRY'!B423)</f>
        <v/>
      </c>
      <c r="C422" s="94" t="str">
        <f>IF('DATA ENTRY'!C423="","",'DATA ENTRY'!C423)</f>
        <v/>
      </c>
      <c r="D422" s="94" t="str">
        <f>IF('DATA ENTRY'!E423="","",'DATA ENTRY'!E423)</f>
        <v/>
      </c>
      <c r="E422" s="22" t="str">
        <f>IF('DATA ENTRY'!G423="","",'DATA ENTRY'!G423)</f>
        <v/>
      </c>
      <c r="F422" s="22" t="str">
        <f>IF('DATA ENTRY'!F423="","",'DATA ENTRY'!F423)</f>
        <v/>
      </c>
      <c r="G422" s="94" t="str">
        <f>IF('DATA ENTRY'!H423="","",'DATA ENTRY'!H423)</f>
        <v/>
      </c>
      <c r="H422" s="173" t="str">
        <f>IF('DATA ENTRY'!I423="","",'DATA ENTRY'!I423)</f>
        <v/>
      </c>
      <c r="I422" s="94" t="str">
        <f>IF('DATA ENTRY'!N423="","",'DATA ENTRY'!N423)</f>
        <v/>
      </c>
      <c r="J422" s="174" t="str">
        <f>IF('DATA ENTRY'!O423="","",'DATA ENTRY'!O423)</f>
        <v/>
      </c>
      <c r="K422" s="22" t="str">
        <f>IF('DATA ENTRY'!P423="","",'DATA ENTRY'!P423)</f>
        <v/>
      </c>
      <c r="L422" s="174" t="str">
        <f>IF('DATA ENTRY'!Q423="","",'DATA ENTRY'!Q423)</f>
        <v/>
      </c>
      <c r="M422" s="22" t="str">
        <f>IF('DATA ENTRY'!R423="","",'DATA ENTRY'!R423)</f>
        <v/>
      </c>
      <c r="N422" s="174" t="str">
        <f>IF('DATA ENTRY'!S423="","",'DATA ENTRY'!S423)</f>
        <v/>
      </c>
      <c r="O422" s="174" t="str">
        <f t="shared" si="12"/>
        <v/>
      </c>
      <c r="P422" s="94" t="str">
        <f>IF('DATA ENTRY'!T423="","",'DATA ENTRY'!T423)</f>
        <v/>
      </c>
      <c r="Q422" s="94" t="str">
        <f>IF('DATA ENTRY'!U423="","",'DATA ENTRY'!U423)</f>
        <v/>
      </c>
      <c r="R422" s="22"/>
      <c r="S422" s="22"/>
      <c r="T422" s="22"/>
      <c r="U422" s="22" t="str">
        <f t="shared" si="13"/>
        <v/>
      </c>
    </row>
    <row r="423" spans="1:21" ht="18" customHeight="1">
      <c r="A423" s="22" t="str">
        <f>IF(AND(H423="",D423="",F423="",G423="",I423="",J423=""),"",SUBTOTAL(3,$B$5:B423))</f>
        <v/>
      </c>
      <c r="B423" s="94" t="str">
        <f>IF('DATA ENTRY'!B424="","",'DATA ENTRY'!B424)</f>
        <v/>
      </c>
      <c r="C423" s="94" t="str">
        <f>IF('DATA ENTRY'!C424="","",'DATA ENTRY'!C424)</f>
        <v/>
      </c>
      <c r="D423" s="94" t="str">
        <f>IF('DATA ENTRY'!E424="","",'DATA ENTRY'!E424)</f>
        <v/>
      </c>
      <c r="E423" s="22" t="str">
        <f>IF('DATA ENTRY'!G424="","",'DATA ENTRY'!G424)</f>
        <v/>
      </c>
      <c r="F423" s="22" t="str">
        <f>IF('DATA ENTRY'!F424="","",'DATA ENTRY'!F424)</f>
        <v/>
      </c>
      <c r="G423" s="94" t="str">
        <f>IF('DATA ENTRY'!H424="","",'DATA ENTRY'!H424)</f>
        <v/>
      </c>
      <c r="H423" s="173" t="str">
        <f>IF('DATA ENTRY'!I424="","",'DATA ENTRY'!I424)</f>
        <v/>
      </c>
      <c r="I423" s="94" t="str">
        <f>IF('DATA ENTRY'!N424="","",'DATA ENTRY'!N424)</f>
        <v/>
      </c>
      <c r="J423" s="174" t="str">
        <f>IF('DATA ENTRY'!O424="","",'DATA ENTRY'!O424)</f>
        <v/>
      </c>
      <c r="K423" s="22" t="str">
        <f>IF('DATA ENTRY'!P424="","",'DATA ENTRY'!P424)</f>
        <v/>
      </c>
      <c r="L423" s="174" t="str">
        <f>IF('DATA ENTRY'!Q424="","",'DATA ENTRY'!Q424)</f>
        <v/>
      </c>
      <c r="M423" s="22" t="str">
        <f>IF('DATA ENTRY'!R424="","",'DATA ENTRY'!R424)</f>
        <v/>
      </c>
      <c r="N423" s="174" t="str">
        <f>IF('DATA ENTRY'!S424="","",'DATA ENTRY'!S424)</f>
        <v/>
      </c>
      <c r="O423" s="174" t="str">
        <f t="shared" si="12"/>
        <v/>
      </c>
      <c r="P423" s="94" t="str">
        <f>IF('DATA ENTRY'!T424="","",'DATA ENTRY'!T424)</f>
        <v/>
      </c>
      <c r="Q423" s="94" t="str">
        <f>IF('DATA ENTRY'!U424="","",'DATA ENTRY'!U424)</f>
        <v/>
      </c>
      <c r="R423" s="22"/>
      <c r="S423" s="22"/>
      <c r="T423" s="22"/>
      <c r="U423" s="22" t="str">
        <f t="shared" si="13"/>
        <v/>
      </c>
    </row>
    <row r="424" spans="1:21" ht="18" customHeight="1">
      <c r="A424" s="22" t="str">
        <f>IF(AND(H424="",D424="",F424="",G424="",I424="",J424=""),"",SUBTOTAL(3,$B$5:B424))</f>
        <v/>
      </c>
      <c r="B424" s="94" t="str">
        <f>IF('DATA ENTRY'!B425="","",'DATA ENTRY'!B425)</f>
        <v/>
      </c>
      <c r="C424" s="94" t="str">
        <f>IF('DATA ENTRY'!C425="","",'DATA ENTRY'!C425)</f>
        <v/>
      </c>
      <c r="D424" s="94" t="str">
        <f>IF('DATA ENTRY'!E425="","",'DATA ENTRY'!E425)</f>
        <v/>
      </c>
      <c r="E424" s="22" t="str">
        <f>IF('DATA ENTRY'!G425="","",'DATA ENTRY'!G425)</f>
        <v/>
      </c>
      <c r="F424" s="22" t="str">
        <f>IF('DATA ENTRY'!F425="","",'DATA ENTRY'!F425)</f>
        <v/>
      </c>
      <c r="G424" s="94" t="str">
        <f>IF('DATA ENTRY'!H425="","",'DATA ENTRY'!H425)</f>
        <v/>
      </c>
      <c r="H424" s="173" t="str">
        <f>IF('DATA ENTRY'!I425="","",'DATA ENTRY'!I425)</f>
        <v/>
      </c>
      <c r="I424" s="94" t="str">
        <f>IF('DATA ENTRY'!N425="","",'DATA ENTRY'!N425)</f>
        <v/>
      </c>
      <c r="J424" s="174" t="str">
        <f>IF('DATA ENTRY'!O425="","",'DATA ENTRY'!O425)</f>
        <v/>
      </c>
      <c r="K424" s="22" t="str">
        <f>IF('DATA ENTRY'!P425="","",'DATA ENTRY'!P425)</f>
        <v/>
      </c>
      <c r="L424" s="174" t="str">
        <f>IF('DATA ENTRY'!Q425="","",'DATA ENTRY'!Q425)</f>
        <v/>
      </c>
      <c r="M424" s="22" t="str">
        <f>IF('DATA ENTRY'!R425="","",'DATA ENTRY'!R425)</f>
        <v/>
      </c>
      <c r="N424" s="174" t="str">
        <f>IF('DATA ENTRY'!S425="","",'DATA ENTRY'!S425)</f>
        <v/>
      </c>
      <c r="O424" s="174" t="str">
        <f t="shared" si="12"/>
        <v/>
      </c>
      <c r="P424" s="94" t="str">
        <f>IF('DATA ENTRY'!T425="","",'DATA ENTRY'!T425)</f>
        <v/>
      </c>
      <c r="Q424" s="94" t="str">
        <f>IF('DATA ENTRY'!U425="","",'DATA ENTRY'!U425)</f>
        <v/>
      </c>
      <c r="R424" s="22"/>
      <c r="S424" s="22"/>
      <c r="T424" s="22"/>
      <c r="U424" s="22" t="str">
        <f t="shared" si="13"/>
        <v/>
      </c>
    </row>
    <row r="425" spans="1:21" ht="18" customHeight="1">
      <c r="A425" s="22" t="str">
        <f>IF(AND(H425="",D425="",F425="",G425="",I425="",J425=""),"",SUBTOTAL(3,$B$5:B425))</f>
        <v/>
      </c>
      <c r="B425" s="94" t="str">
        <f>IF('DATA ENTRY'!B426="","",'DATA ENTRY'!B426)</f>
        <v/>
      </c>
      <c r="C425" s="94" t="str">
        <f>IF('DATA ENTRY'!C426="","",'DATA ENTRY'!C426)</f>
        <v/>
      </c>
      <c r="D425" s="94" t="str">
        <f>IF('DATA ENTRY'!E426="","",'DATA ENTRY'!E426)</f>
        <v/>
      </c>
      <c r="E425" s="22" t="str">
        <f>IF('DATA ENTRY'!G426="","",'DATA ENTRY'!G426)</f>
        <v/>
      </c>
      <c r="F425" s="22" t="str">
        <f>IF('DATA ENTRY'!F426="","",'DATA ENTRY'!F426)</f>
        <v/>
      </c>
      <c r="G425" s="94" t="str">
        <f>IF('DATA ENTRY'!H426="","",'DATA ENTRY'!H426)</f>
        <v/>
      </c>
      <c r="H425" s="173" t="str">
        <f>IF('DATA ENTRY'!I426="","",'DATA ENTRY'!I426)</f>
        <v/>
      </c>
      <c r="I425" s="94" t="str">
        <f>IF('DATA ENTRY'!N426="","",'DATA ENTRY'!N426)</f>
        <v/>
      </c>
      <c r="J425" s="174" t="str">
        <f>IF('DATA ENTRY'!O426="","",'DATA ENTRY'!O426)</f>
        <v/>
      </c>
      <c r="K425" s="22" t="str">
        <f>IF('DATA ENTRY'!P426="","",'DATA ENTRY'!P426)</f>
        <v/>
      </c>
      <c r="L425" s="174" t="str">
        <f>IF('DATA ENTRY'!Q426="","",'DATA ENTRY'!Q426)</f>
        <v/>
      </c>
      <c r="M425" s="22" t="str">
        <f>IF('DATA ENTRY'!R426="","",'DATA ENTRY'!R426)</f>
        <v/>
      </c>
      <c r="N425" s="174" t="str">
        <f>IF('DATA ENTRY'!S426="","",'DATA ENTRY'!S426)</f>
        <v/>
      </c>
      <c r="O425" s="174" t="str">
        <f t="shared" si="12"/>
        <v/>
      </c>
      <c r="P425" s="94" t="str">
        <f>IF('DATA ENTRY'!T426="","",'DATA ENTRY'!T426)</f>
        <v/>
      </c>
      <c r="Q425" s="94" t="str">
        <f>IF('DATA ENTRY'!U426="","",'DATA ENTRY'!U426)</f>
        <v/>
      </c>
      <c r="R425" s="22"/>
      <c r="S425" s="22"/>
      <c r="T425" s="22"/>
      <c r="U425" s="22" t="str">
        <f t="shared" si="13"/>
        <v/>
      </c>
    </row>
    <row r="426" spans="1:21" ht="18" customHeight="1">
      <c r="A426" s="22" t="str">
        <f>IF(AND(H426="",D426="",F426="",G426="",I426="",J426=""),"",SUBTOTAL(3,$B$5:B426))</f>
        <v/>
      </c>
      <c r="B426" s="94" t="str">
        <f>IF('DATA ENTRY'!B427="","",'DATA ENTRY'!B427)</f>
        <v/>
      </c>
      <c r="C426" s="94" t="str">
        <f>IF('DATA ENTRY'!C427="","",'DATA ENTRY'!C427)</f>
        <v/>
      </c>
      <c r="D426" s="94" t="str">
        <f>IF('DATA ENTRY'!E427="","",'DATA ENTRY'!E427)</f>
        <v/>
      </c>
      <c r="E426" s="22" t="str">
        <f>IF('DATA ENTRY'!E426="","",'DATA ENTRY'!E426)</f>
        <v/>
      </c>
      <c r="F426" s="22" t="str">
        <f>IF('DATA ENTRY'!F427="","",'DATA ENTRY'!F427)</f>
        <v/>
      </c>
      <c r="G426" s="94" t="str">
        <f>IF('DATA ENTRY'!H427="","",'DATA ENTRY'!H427)</f>
        <v/>
      </c>
      <c r="H426" s="173" t="str">
        <f>IF('DATA ENTRY'!I427="","",'DATA ENTRY'!I427)</f>
        <v/>
      </c>
      <c r="I426" s="94" t="str">
        <f>IF('DATA ENTRY'!N427="","",'DATA ENTRY'!N427)</f>
        <v/>
      </c>
      <c r="J426" s="174" t="str">
        <f>IF('DATA ENTRY'!O427="","",'DATA ENTRY'!O427)</f>
        <v/>
      </c>
      <c r="K426" s="22" t="str">
        <f>IF('DATA ENTRY'!P427="","",'DATA ENTRY'!P427)</f>
        <v/>
      </c>
      <c r="L426" s="174" t="str">
        <f>IF('DATA ENTRY'!Q427="","",'DATA ENTRY'!Q427)</f>
        <v/>
      </c>
      <c r="M426" s="22" t="str">
        <f>IF('DATA ENTRY'!R427="","",'DATA ENTRY'!R427)</f>
        <v/>
      </c>
      <c r="N426" s="174" t="str">
        <f>IF('DATA ENTRY'!S427="","",'DATA ENTRY'!S427)</f>
        <v/>
      </c>
      <c r="O426" s="174" t="str">
        <f t="shared" si="12"/>
        <v/>
      </c>
      <c r="P426" s="94" t="str">
        <f>IF('DATA ENTRY'!T427="","",'DATA ENTRY'!T427)</f>
        <v/>
      </c>
      <c r="Q426" s="94" t="str">
        <f>IF('DATA ENTRY'!U427="","",'DATA ENTRY'!U427)</f>
        <v/>
      </c>
      <c r="R426" s="22"/>
      <c r="S426" s="22"/>
      <c r="T426" s="22"/>
      <c r="U426" s="22" t="str">
        <f t="shared" si="13"/>
        <v/>
      </c>
    </row>
    <row r="427" spans="1:21" ht="18" customHeight="1">
      <c r="A427" s="22" t="str">
        <f>IF(AND(H427="",D427="",F427="",G427="",I427="",J427=""),"",SUBTOTAL(3,$B$5:B427))</f>
        <v/>
      </c>
      <c r="B427" s="94" t="str">
        <f>IF('DATA ENTRY'!B428="","",'DATA ENTRY'!B428)</f>
        <v/>
      </c>
      <c r="C427" s="94" t="str">
        <f>IF('DATA ENTRY'!C428="","",'DATA ENTRY'!C428)</f>
        <v/>
      </c>
      <c r="D427" s="94" t="str">
        <f>IF('DATA ENTRY'!E428="","",'DATA ENTRY'!E428)</f>
        <v/>
      </c>
      <c r="E427" s="22" t="str">
        <f>IF('DATA ENTRY'!E427="","",'DATA ENTRY'!E427)</f>
        <v/>
      </c>
      <c r="F427" s="22" t="str">
        <f>IF('DATA ENTRY'!F428="","",'DATA ENTRY'!F428)</f>
        <v/>
      </c>
      <c r="G427" s="94" t="str">
        <f>IF('DATA ENTRY'!H428="","",'DATA ENTRY'!H428)</f>
        <v/>
      </c>
      <c r="H427" s="173" t="str">
        <f>IF('DATA ENTRY'!I428="","",'DATA ENTRY'!I428)</f>
        <v/>
      </c>
      <c r="I427" s="94" t="str">
        <f>IF('DATA ENTRY'!N428="","",'DATA ENTRY'!N428)</f>
        <v/>
      </c>
      <c r="J427" s="174" t="str">
        <f>IF('DATA ENTRY'!O428="","",'DATA ENTRY'!O428)</f>
        <v/>
      </c>
      <c r="K427" s="22" t="str">
        <f>IF('DATA ENTRY'!P428="","",'DATA ENTRY'!P428)</f>
        <v/>
      </c>
      <c r="L427" s="174" t="str">
        <f>IF('DATA ENTRY'!Q428="","",'DATA ENTRY'!Q428)</f>
        <v/>
      </c>
      <c r="M427" s="22" t="str">
        <f>IF('DATA ENTRY'!R428="","",'DATA ENTRY'!R428)</f>
        <v/>
      </c>
      <c r="N427" s="174" t="str">
        <f>IF('DATA ENTRY'!S428="","",'DATA ENTRY'!S428)</f>
        <v/>
      </c>
      <c r="O427" s="174" t="str">
        <f t="shared" si="12"/>
        <v/>
      </c>
      <c r="P427" s="94" t="str">
        <f>IF('DATA ENTRY'!T428="","",'DATA ENTRY'!T428)</f>
        <v/>
      </c>
      <c r="Q427" s="94" t="str">
        <f>IF('DATA ENTRY'!U428="","",'DATA ENTRY'!U428)</f>
        <v/>
      </c>
      <c r="R427" s="22"/>
      <c r="S427" s="22"/>
      <c r="T427" s="22"/>
      <c r="U427" s="22" t="str">
        <f t="shared" si="13"/>
        <v/>
      </c>
    </row>
  </sheetData>
  <sheetProtection formatCells="0" formatColumns="0" formatRows="0"/>
  <autoFilter ref="A4:U427">
    <filterColumn colId="4"/>
    <filterColumn colId="10"/>
    <filterColumn colId="11"/>
    <filterColumn colId="12"/>
    <filterColumn colId="13"/>
    <filterColumn colId="14"/>
    <filterColumn colId="15"/>
    <filterColumn colId="16"/>
    <filterColumn colId="17"/>
    <filterColumn colId="18"/>
    <filterColumn colId="19"/>
  </autoFilter>
  <mergeCells count="2">
    <mergeCell ref="A1:T1"/>
    <mergeCell ref="B2:T2"/>
  </mergeCells>
  <conditionalFormatting sqref="A5:V427">
    <cfRule type="expression" dxfId="0" priority="1">
      <formula>$A5=""</formula>
    </cfRule>
  </conditionalFormatting>
  <pageMargins left="0.4" right="0.3" top="0.17" bottom="0.2" header="0.3" footer="0.3"/>
  <pageSetup paperSize="9" scale="55" fitToHeight="5" orientation="landscape" blackAndWhite="1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F33"/>
  <sheetViews>
    <sheetView workbookViewId="0">
      <selection activeCell="G46" sqref="G46"/>
    </sheetView>
  </sheetViews>
  <sheetFormatPr defaultColWidth="9.125" defaultRowHeight="15"/>
  <cols>
    <col min="1" max="1" width="4" style="1" customWidth="1"/>
    <col min="2" max="2" width="31.25" style="134" bestFit="1" customWidth="1"/>
    <col min="3" max="3" width="16.75" style="134" customWidth="1"/>
    <col min="4" max="4" width="21" style="134" customWidth="1"/>
    <col min="5" max="5" width="9.125" style="134"/>
    <col min="6" max="6" width="9.125" style="134" customWidth="1"/>
    <col min="7" max="16384" width="9.125" style="134"/>
  </cols>
  <sheetData>
    <row r="1" spans="1:6" ht="25.5" customHeight="1">
      <c r="A1" s="330" t="s">
        <v>522</v>
      </c>
      <c r="B1" s="330"/>
      <c r="C1" s="330"/>
      <c r="D1" s="330"/>
      <c r="E1" s="330"/>
      <c r="F1" s="330"/>
    </row>
    <row r="2" spans="1:6" ht="20.25" customHeight="1">
      <c r="A2" s="331" t="s">
        <v>523</v>
      </c>
      <c r="B2" s="331"/>
      <c r="C2" s="331"/>
      <c r="D2" s="331"/>
      <c r="E2" s="331"/>
      <c r="F2" s="331"/>
    </row>
    <row r="3" spans="1:6" s="162" customFormat="1" ht="9" customHeight="1" thickBot="1">
      <c r="A3" s="163"/>
      <c r="B3" s="163"/>
      <c r="C3" s="163"/>
      <c r="D3" s="163"/>
      <c r="E3" s="163"/>
      <c r="F3" s="163"/>
    </row>
    <row r="4" spans="1:6" ht="24.95" customHeight="1" thickTop="1">
      <c r="A4" s="180">
        <v>1</v>
      </c>
      <c r="B4" s="181" t="s">
        <v>524</v>
      </c>
      <c r="C4" s="332"/>
      <c r="D4" s="333"/>
      <c r="E4" s="334" t="s">
        <v>525</v>
      </c>
      <c r="F4" s="335"/>
    </row>
    <row r="5" spans="1:6" ht="24.95" customHeight="1">
      <c r="A5" s="182">
        <v>2</v>
      </c>
      <c r="B5" s="164" t="s">
        <v>526</v>
      </c>
      <c r="C5" s="340"/>
      <c r="D5" s="341"/>
      <c r="E5" s="336"/>
      <c r="F5" s="337"/>
    </row>
    <row r="6" spans="1:6" ht="24.95" customHeight="1">
      <c r="A6" s="182">
        <v>3</v>
      </c>
      <c r="B6" s="164" t="s">
        <v>527</v>
      </c>
      <c r="C6" s="340"/>
      <c r="D6" s="341"/>
      <c r="E6" s="336"/>
      <c r="F6" s="337"/>
    </row>
    <row r="7" spans="1:6" ht="24.95" customHeight="1">
      <c r="A7" s="182">
        <v>4</v>
      </c>
      <c r="B7" s="164" t="s">
        <v>528</v>
      </c>
      <c r="C7" s="340"/>
      <c r="D7" s="341"/>
      <c r="E7" s="336"/>
      <c r="F7" s="337"/>
    </row>
    <row r="8" spans="1:6" ht="24.95" customHeight="1" thickBot="1">
      <c r="A8" s="182">
        <v>5</v>
      </c>
      <c r="B8" s="164" t="s">
        <v>529</v>
      </c>
      <c r="C8" s="340"/>
      <c r="D8" s="341"/>
      <c r="E8" s="338"/>
      <c r="F8" s="339"/>
    </row>
    <row r="9" spans="1:6" ht="24.95" customHeight="1" thickTop="1">
      <c r="A9" s="182">
        <v>6</v>
      </c>
      <c r="B9" s="164" t="s">
        <v>530</v>
      </c>
      <c r="C9" s="340"/>
      <c r="D9" s="340"/>
      <c r="E9" s="342"/>
      <c r="F9" s="343"/>
    </row>
    <row r="10" spans="1:6" ht="20.100000000000001" customHeight="1">
      <c r="A10" s="346">
        <v>7</v>
      </c>
      <c r="B10" s="347" t="s">
        <v>531</v>
      </c>
      <c r="C10" s="348"/>
      <c r="D10" s="349"/>
      <c r="E10" s="344"/>
      <c r="F10" s="345"/>
    </row>
    <row r="11" spans="1:6" ht="20.100000000000001" customHeight="1">
      <c r="A11" s="346"/>
      <c r="B11" s="179" t="s">
        <v>532</v>
      </c>
      <c r="C11" s="179" t="s">
        <v>533</v>
      </c>
      <c r="D11" s="179" t="s">
        <v>534</v>
      </c>
      <c r="E11" s="344"/>
      <c r="F11" s="345"/>
    </row>
    <row r="12" spans="1:6" ht="24.95" customHeight="1">
      <c r="A12" s="346"/>
      <c r="B12" s="164" t="s">
        <v>535</v>
      </c>
      <c r="C12" s="164"/>
      <c r="D12" s="164"/>
      <c r="E12" s="344" t="s">
        <v>536</v>
      </c>
      <c r="F12" s="345"/>
    </row>
    <row r="13" spans="1:6" ht="24.95" customHeight="1">
      <c r="A13" s="346"/>
      <c r="B13" s="164" t="s">
        <v>537</v>
      </c>
      <c r="C13" s="164"/>
      <c r="D13" s="164"/>
      <c r="E13" s="344" t="s">
        <v>538</v>
      </c>
      <c r="F13" s="345"/>
    </row>
    <row r="14" spans="1:6" ht="24.95" customHeight="1">
      <c r="A14" s="346"/>
      <c r="B14" s="164" t="s">
        <v>539</v>
      </c>
      <c r="C14" s="164"/>
      <c r="D14" s="164"/>
      <c r="E14" s="344" t="s">
        <v>540</v>
      </c>
      <c r="F14" s="345"/>
    </row>
    <row r="15" spans="1:6" ht="24.95" customHeight="1">
      <c r="A15" s="346"/>
      <c r="B15" s="164" t="s">
        <v>541</v>
      </c>
      <c r="C15" s="164"/>
      <c r="D15" s="164"/>
      <c r="E15" s="344" t="s">
        <v>542</v>
      </c>
      <c r="F15" s="345"/>
    </row>
    <row r="16" spans="1:6" ht="20.100000000000001" customHeight="1">
      <c r="A16" s="346">
        <v>8</v>
      </c>
      <c r="B16" s="351" t="s">
        <v>543</v>
      </c>
      <c r="C16" s="351"/>
      <c r="D16" s="351"/>
      <c r="E16" s="352"/>
      <c r="F16" s="353"/>
    </row>
    <row r="17" spans="1:6" ht="20.100000000000001" customHeight="1">
      <c r="A17" s="346"/>
      <c r="B17" s="179" t="s">
        <v>532</v>
      </c>
      <c r="C17" s="179" t="s">
        <v>533</v>
      </c>
      <c r="D17" s="179" t="s">
        <v>534</v>
      </c>
      <c r="E17" s="354"/>
      <c r="F17" s="355"/>
    </row>
    <row r="18" spans="1:6" ht="24.95" customHeight="1">
      <c r="A18" s="346"/>
      <c r="B18" s="135" t="s">
        <v>544</v>
      </c>
      <c r="C18" s="164"/>
      <c r="D18" s="164"/>
      <c r="E18" s="344" t="s">
        <v>545</v>
      </c>
      <c r="F18" s="345"/>
    </row>
    <row r="19" spans="1:6" ht="24.95" customHeight="1">
      <c r="A19" s="346"/>
      <c r="B19" s="135" t="s">
        <v>546</v>
      </c>
      <c r="C19" s="164"/>
      <c r="D19" s="164"/>
      <c r="E19" s="344" t="s">
        <v>547</v>
      </c>
      <c r="F19" s="345"/>
    </row>
    <row r="20" spans="1:6" ht="20.100000000000001" customHeight="1">
      <c r="A20" s="346">
        <v>9</v>
      </c>
      <c r="B20" s="351" t="s">
        <v>548</v>
      </c>
      <c r="C20" s="351"/>
      <c r="D20" s="351"/>
      <c r="E20" s="352"/>
      <c r="F20" s="353"/>
    </row>
    <row r="21" spans="1:6" ht="20.100000000000001" customHeight="1">
      <c r="A21" s="346"/>
      <c r="B21" s="179" t="s">
        <v>532</v>
      </c>
      <c r="C21" s="179" t="s">
        <v>533</v>
      </c>
      <c r="D21" s="179" t="s">
        <v>534</v>
      </c>
      <c r="E21" s="354"/>
      <c r="F21" s="355"/>
    </row>
    <row r="22" spans="1:6" ht="24.95" customHeight="1">
      <c r="A22" s="346"/>
      <c r="B22" s="135" t="s">
        <v>549</v>
      </c>
      <c r="C22" s="164"/>
      <c r="D22" s="164"/>
      <c r="E22" s="344" t="s">
        <v>550</v>
      </c>
      <c r="F22" s="345"/>
    </row>
    <row r="23" spans="1:6" ht="20.100000000000001" customHeight="1">
      <c r="A23" s="346">
        <v>10</v>
      </c>
      <c r="B23" s="347" t="s">
        <v>551</v>
      </c>
      <c r="C23" s="348"/>
      <c r="D23" s="348"/>
      <c r="E23" s="348"/>
      <c r="F23" s="350"/>
    </row>
    <row r="24" spans="1:6" ht="39.950000000000003" customHeight="1">
      <c r="A24" s="346"/>
      <c r="B24" s="135" t="s">
        <v>552</v>
      </c>
      <c r="C24" s="340"/>
      <c r="D24" s="340"/>
      <c r="E24" s="340"/>
      <c r="F24" s="356"/>
    </row>
    <row r="25" spans="1:6" ht="39.950000000000003" customHeight="1">
      <c r="A25" s="346"/>
      <c r="B25" s="135" t="s">
        <v>553</v>
      </c>
      <c r="C25" s="340"/>
      <c r="D25" s="340"/>
      <c r="E25" s="340"/>
      <c r="F25" s="356"/>
    </row>
    <row r="26" spans="1:6" ht="24.95" customHeight="1">
      <c r="A26" s="182">
        <v>11</v>
      </c>
      <c r="B26" s="164" t="s">
        <v>554</v>
      </c>
      <c r="C26" s="344"/>
      <c r="D26" s="344"/>
      <c r="E26" s="344"/>
      <c r="F26" s="345"/>
    </row>
    <row r="27" spans="1:6" ht="24.95" customHeight="1">
      <c r="A27" s="182">
        <v>12</v>
      </c>
      <c r="B27" s="347" t="s">
        <v>555</v>
      </c>
      <c r="C27" s="348"/>
      <c r="D27" s="348"/>
      <c r="E27" s="348"/>
      <c r="F27" s="350"/>
    </row>
    <row r="28" spans="1:6" ht="20.100000000000001" customHeight="1">
      <c r="A28" s="182"/>
      <c r="B28" s="347" t="s">
        <v>556</v>
      </c>
      <c r="C28" s="348"/>
      <c r="D28" s="349"/>
      <c r="E28" s="344" t="s">
        <v>557</v>
      </c>
      <c r="F28" s="345"/>
    </row>
    <row r="29" spans="1:6" ht="20.100000000000001" customHeight="1">
      <c r="A29" s="182">
        <v>13</v>
      </c>
      <c r="B29" s="164" t="s">
        <v>558</v>
      </c>
      <c r="C29" s="164"/>
      <c r="D29" s="164"/>
      <c r="E29" s="344" t="s">
        <v>559</v>
      </c>
      <c r="F29" s="345"/>
    </row>
    <row r="30" spans="1:6" ht="20.100000000000001" customHeight="1">
      <c r="A30" s="182">
        <v>14</v>
      </c>
      <c r="B30" s="347" t="s">
        <v>560</v>
      </c>
      <c r="C30" s="348"/>
      <c r="D30" s="349"/>
      <c r="E30" s="344" t="s">
        <v>561</v>
      </c>
      <c r="F30" s="345"/>
    </row>
    <row r="31" spans="1:6" ht="20.100000000000001" customHeight="1" thickBot="1">
      <c r="A31" s="183">
        <v>15</v>
      </c>
      <c r="B31" s="184" t="s">
        <v>562</v>
      </c>
      <c r="C31" s="184"/>
      <c r="D31" s="184"/>
      <c r="E31" s="358" t="s">
        <v>563</v>
      </c>
      <c r="F31" s="359"/>
    </row>
    <row r="32" spans="1:6" ht="35.25" customHeight="1" thickTop="1">
      <c r="A32" s="357" t="s">
        <v>564</v>
      </c>
      <c r="B32" s="357"/>
      <c r="C32" s="357"/>
      <c r="D32" s="357"/>
      <c r="E32" s="357"/>
      <c r="F32" s="357"/>
    </row>
    <row r="33" spans="5:5" ht="39.75" customHeight="1">
      <c r="E33" s="136" t="s">
        <v>565</v>
      </c>
    </row>
  </sheetData>
  <sortState ref="L38:L98">
    <sortCondition ref="L38"/>
  </sortState>
  <mergeCells count="38">
    <mergeCell ref="A32:F32"/>
    <mergeCell ref="B28:D28"/>
    <mergeCell ref="E28:F28"/>
    <mergeCell ref="E29:F29"/>
    <mergeCell ref="B30:D30"/>
    <mergeCell ref="E30:F30"/>
    <mergeCell ref="E31:F31"/>
    <mergeCell ref="B27:F27"/>
    <mergeCell ref="A16:A19"/>
    <mergeCell ref="B16:D16"/>
    <mergeCell ref="E16:F17"/>
    <mergeCell ref="E18:F18"/>
    <mergeCell ref="E19:F19"/>
    <mergeCell ref="A20:A22"/>
    <mergeCell ref="B20:D20"/>
    <mergeCell ref="E20:F21"/>
    <mergeCell ref="E22:F22"/>
    <mergeCell ref="A23:A25"/>
    <mergeCell ref="B23:F23"/>
    <mergeCell ref="C24:F24"/>
    <mergeCell ref="C25:F25"/>
    <mergeCell ref="C26:F26"/>
    <mergeCell ref="C9:D9"/>
    <mergeCell ref="E9:F11"/>
    <mergeCell ref="A10:A15"/>
    <mergeCell ref="B10:D10"/>
    <mergeCell ref="E12:F12"/>
    <mergeCell ref="E13:F13"/>
    <mergeCell ref="E14:F14"/>
    <mergeCell ref="E15:F15"/>
    <mergeCell ref="A1:F1"/>
    <mergeCell ref="A2:F2"/>
    <mergeCell ref="C4:D4"/>
    <mergeCell ref="E4:F8"/>
    <mergeCell ref="C5:D5"/>
    <mergeCell ref="C6:D6"/>
    <mergeCell ref="C7:D7"/>
    <mergeCell ref="C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59</vt:i4>
      </vt:variant>
    </vt:vector>
  </HeadingPairs>
  <TitlesOfParts>
    <vt:vector size="71" baseType="lpstr">
      <vt:lpstr>School Profile</vt:lpstr>
      <vt:lpstr>DATA ENTRY</vt:lpstr>
      <vt:lpstr>DETAIL</vt:lpstr>
      <vt:lpstr>Total Received APP. statics</vt:lpstr>
      <vt:lpstr>vacant seat</vt:lpstr>
      <vt:lpstr>Candidate Received form</vt:lpstr>
      <vt:lpstr>Schoolwise suchi</vt:lpstr>
      <vt:lpstr>subjectwise Merit list</vt:lpstr>
      <vt:lpstr>Merit List postwise</vt:lpstr>
      <vt:lpstr>Letter</vt:lpstr>
      <vt:lpstr>Data Filter facility</vt:lpstr>
      <vt:lpstr>Form</vt:lpstr>
      <vt:lpstr>AJMER</vt:lpstr>
      <vt:lpstr>ALWAR</vt:lpstr>
      <vt:lpstr>BANSWARA</vt:lpstr>
      <vt:lpstr>BARAN</vt:lpstr>
      <vt:lpstr>BARMER</vt:lpstr>
      <vt:lpstr>BHARATPUR</vt:lpstr>
      <vt:lpstr>BHILWARA</vt:lpstr>
      <vt:lpstr>BIKANER</vt:lpstr>
      <vt:lpstr>BUNDI</vt:lpstr>
      <vt:lpstr>CHITTORGARH</vt:lpstr>
      <vt:lpstr>CHURU</vt:lpstr>
      <vt:lpstr>class</vt:lpstr>
      <vt:lpstr>code</vt:lpstr>
      <vt:lpstr>DAUSA</vt:lpstr>
      <vt:lpstr>DHOLPUR</vt:lpstr>
      <vt:lpstr>DIST.</vt:lpstr>
      <vt:lpstr>DUNGARPUR</vt:lpstr>
      <vt:lpstr>First_Grade_School_Lecturer</vt:lpstr>
      <vt:lpstr>HANUMANGARH</vt:lpstr>
      <vt:lpstr>HLJ</vt:lpstr>
      <vt:lpstr>JAIPUR</vt:lpstr>
      <vt:lpstr>JAISALMER</vt:lpstr>
      <vt:lpstr>JALORE</vt:lpstr>
      <vt:lpstr>JHALAWAR</vt:lpstr>
      <vt:lpstr>JHUNJHUNU</vt:lpstr>
      <vt:lpstr>JODHPUR</vt:lpstr>
      <vt:lpstr>KARAULI</vt:lpstr>
      <vt:lpstr>KOTA</vt:lpstr>
      <vt:lpstr>Lab_Ass</vt:lpstr>
      <vt:lpstr>letter</vt:lpstr>
      <vt:lpstr>NAGOUR</vt:lpstr>
      <vt:lpstr>PALI</vt:lpstr>
      <vt:lpstr>PEEO_SCHOOL</vt:lpstr>
      <vt:lpstr>PRATAPGARH</vt:lpstr>
      <vt:lpstr>'Candidate Received form'!Print_Area</vt:lpstr>
      <vt:lpstr>'Data Filter facility'!Print_Area</vt:lpstr>
      <vt:lpstr>Letter!Print_Area</vt:lpstr>
      <vt:lpstr>'Merit List postwise'!Print_Area</vt:lpstr>
      <vt:lpstr>'Schoolwise suchi'!Print_Area</vt:lpstr>
      <vt:lpstr>'subjectwise Merit list'!Print_Area</vt:lpstr>
      <vt:lpstr>'vacant seat'!Print_Area</vt:lpstr>
      <vt:lpstr>'Candidate Received form'!Print_Titles</vt:lpstr>
      <vt:lpstr>'Merit List postwise'!Print_Titles</vt:lpstr>
      <vt:lpstr>'School Profile'!Print_Titles</vt:lpstr>
      <vt:lpstr>RAJSAMAND</vt:lpstr>
      <vt:lpstr>SAWAI_MADHOPUR</vt:lpstr>
      <vt:lpstr>schoolwise</vt:lpstr>
      <vt:lpstr>Second_Grade</vt:lpstr>
      <vt:lpstr>selection</vt:lpstr>
      <vt:lpstr>SIKAR</vt:lpstr>
      <vt:lpstr>SIROHI</vt:lpstr>
      <vt:lpstr>SRI_GANGANAGAR</vt:lpstr>
      <vt:lpstr>subject</vt:lpstr>
      <vt:lpstr>subjectwise</vt:lpstr>
      <vt:lpstr>Third_Grade_L1</vt:lpstr>
      <vt:lpstr>Third_Grade_L2</vt:lpstr>
      <vt:lpstr>Third_Grade_PET</vt:lpstr>
      <vt:lpstr>TONK</vt:lpstr>
      <vt:lpstr>UDAIPUR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GGSS BAR</dc:creator>
  <cp:lastModifiedBy>Windows User</cp:lastModifiedBy>
  <cp:lastPrinted>2022-11-02T01:31:29Z</cp:lastPrinted>
  <dcterms:created xsi:type="dcterms:W3CDTF">2020-07-31T00:46:17Z</dcterms:created>
  <dcterms:modified xsi:type="dcterms:W3CDTF">2022-11-03T13:43:57Z</dcterms:modified>
</cp:coreProperties>
</file>